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kanrisya\Desktop\H27統計書ウェブ掲載用ファイル\"/>
    </mc:Choice>
  </mc:AlternateContent>
  <bookViews>
    <workbookView xWindow="0" yWindow="0" windowWidth="20490" windowHeight="7815" tabRatio="857"/>
  </bookViews>
  <sheets>
    <sheet name="統計表一覧" sheetId="53" r:id="rId1"/>
    <sheet name="196" sheetId="10" r:id="rId2"/>
    <sheet name="197(1)" sheetId="2" r:id="rId3"/>
    <sheet name="197(2)" sheetId="50" r:id="rId4"/>
    <sheet name="197(3)" sheetId="3" r:id="rId5"/>
    <sheet name="197(4)" sheetId="4" r:id="rId6"/>
    <sheet name="198" sheetId="15" r:id="rId7"/>
    <sheet name="199" sheetId="23" r:id="rId8"/>
    <sheet name="200" sheetId="16" r:id="rId9"/>
    <sheet name="201(1)" sheetId="5" r:id="rId10"/>
    <sheet name="201(2)" sheetId="6" r:id="rId11"/>
    <sheet name="201(3)" sheetId="8" r:id="rId12"/>
    <sheet name="202(1)-1" sheetId="17" r:id="rId13"/>
    <sheet name="202(1)-2" sheetId="35" r:id="rId14"/>
    <sheet name="202(2)" sheetId="12" r:id="rId15"/>
    <sheet name="202(3)" sheetId="13" r:id="rId16"/>
    <sheet name="202(4)" sheetId="45" r:id="rId17"/>
    <sheet name="202(5)" sheetId="38" r:id="rId18"/>
    <sheet name="203" sheetId="51" r:id="rId19"/>
    <sheet name="204" sheetId="52" r:id="rId20"/>
    <sheet name="205 " sheetId="46" r:id="rId21"/>
    <sheet name="206" sheetId="47" r:id="rId22"/>
    <sheet name="207 " sheetId="39" r:id="rId23"/>
    <sheet name="208" sheetId="40" r:id="rId24"/>
    <sheet name="209 " sheetId="41" r:id="rId25"/>
    <sheet name="210 " sheetId="42" r:id="rId26"/>
    <sheet name="211" sheetId="48" r:id="rId27"/>
    <sheet name="212 " sheetId="43" r:id="rId28"/>
    <sheet name="213 " sheetId="44" r:id="rId29"/>
    <sheet name="214-1" sheetId="22" r:id="rId30"/>
    <sheet name="214-2" sheetId="37" r:id="rId31"/>
  </sheets>
  <definedNames>
    <definedName name="_xlnm.Print_Area" localSheetId="1">'196'!$B$2:$L$56</definedName>
    <definedName name="_xlnm.Print_Area" localSheetId="2">'197(1)'!$B$2:$P$37</definedName>
    <definedName name="_xlnm.Print_Area" localSheetId="3">'197(2)'!$B$2:$S$37</definedName>
    <definedName name="_xlnm.Print_Area" localSheetId="4">'197(3)'!$B$2:$V$39</definedName>
    <definedName name="_xlnm.Print_Area" localSheetId="5">'197(4)'!$B$2:$O$39</definedName>
    <definedName name="_xlnm.Print_Area" localSheetId="6">'198'!$B$2:$J$61</definedName>
    <definedName name="_xlnm.Print_Area" localSheetId="7">'199'!$B$3:$O$17</definedName>
    <definedName name="_xlnm.Print_Area" localSheetId="8">'200'!$B$3:$O$40</definedName>
    <definedName name="_xlnm.Print_Area" localSheetId="9">'201(1)'!$B$2:$R$39</definedName>
    <definedName name="_xlnm.Print_Area" localSheetId="10">'201(2)'!$B$2:$AA$40</definedName>
    <definedName name="_xlnm.Print_Area" localSheetId="11">'201(3)'!$B$2:$AA$38</definedName>
    <definedName name="_xlnm.Print_Area" localSheetId="12">'202(1)-1'!$B$2:$Q$62</definedName>
    <definedName name="_xlnm.Print_Area" localSheetId="13">'202(1)-2'!$B$3:$T$23</definedName>
    <definedName name="_xlnm.Print_Area" localSheetId="14">'202(2)'!$B$2:$AZ$48</definedName>
    <definedName name="_xlnm.Print_Area" localSheetId="15">'202(3)'!$C$2:$Y$41</definedName>
    <definedName name="_xlnm.Print_Area" localSheetId="16">'202(4)'!$B$2:$AB$81</definedName>
    <definedName name="_xlnm.Print_Area" localSheetId="17">'202(5)'!$B$2:$I$32</definedName>
    <definedName name="_xlnm.Print_Area" localSheetId="18">'203'!$B$2:$Q$24</definedName>
    <definedName name="_xlnm.Print_Area" localSheetId="19">'204'!$B$2:$Q$20</definedName>
    <definedName name="_xlnm.Print_Area" localSheetId="20">'205 '!$B$2:$Q$18</definedName>
    <definedName name="_xlnm.Print_Area" localSheetId="21">'206'!$B$2:$L$78</definedName>
    <definedName name="_xlnm.Print_Area" localSheetId="22">'207 '!$B$2:$N$13</definedName>
    <definedName name="_xlnm.Print_Area" localSheetId="23">'208'!$B$2:$N$9</definedName>
    <definedName name="_xlnm.Print_Area" localSheetId="24">'209 '!$B$2:$R$11</definedName>
    <definedName name="_xlnm.Print_Area" localSheetId="25">'210 '!$B$2:$Q$14</definedName>
    <definedName name="_xlnm.Print_Area" localSheetId="26">'211'!$B$2:$I$92</definedName>
    <definedName name="_xlnm.Print_Area" localSheetId="27">'212 '!$B$2:$L$35</definedName>
    <definedName name="_xlnm.Print_Area" localSheetId="28">'213 '!$B$2:$N$12</definedName>
    <definedName name="_xlnm.Print_Area" localSheetId="29">'214-1'!$B$2:$L$82</definedName>
    <definedName name="_xlnm.Print_Area" localSheetId="30">'214-2'!$B$4:$M$36</definedName>
    <definedName name="あああああああ" localSheetId="3">#REF!</definedName>
    <definedName name="あああああああ" localSheetId="18">#REF!</definedName>
    <definedName name="あああああああ" localSheetId="19">#REF!</definedName>
    <definedName name="あああああああ">#REF!</definedName>
    <definedName name="印刷範囲" localSheetId="2">'197(1)'!$B$3:$P$36</definedName>
    <definedName name="印刷範囲" localSheetId="3">'197(2)'!$B$3:$M$34</definedName>
    <definedName name="印刷範囲" localSheetId="10">'201(2)'!$B$3:$AA$39</definedName>
    <definedName name="印刷範囲" localSheetId="11">'201(3)'!$B$3:$AA$37</definedName>
    <definedName name="印刷範囲" localSheetId="15">'202(3)'!$B$3:$K$41</definedName>
    <definedName name="印刷範囲" localSheetId="18">#REF!</definedName>
    <definedName name="印刷範囲" localSheetId="19">#REF!</definedName>
    <definedName name="印刷範囲" localSheetId="0">#REF!</definedName>
    <definedName name="印刷範囲">#REF!</definedName>
    <definedName name="印刷範囲２" localSheetId="3">#REF!</definedName>
    <definedName name="印刷範囲２" localSheetId="18">#REF!</definedName>
    <definedName name="印刷範囲２" localSheetId="19">#REF!</definedName>
    <definedName name="印刷範囲２" localSheetId="0">#REF!</definedName>
    <definedName name="印刷範囲２">#REF!</definedName>
  </definedNames>
  <calcPr calcId="162913"/>
</workbook>
</file>

<file path=xl/calcChain.xml><?xml version="1.0" encoding="utf-8"?>
<calcChain xmlns="http://schemas.openxmlformats.org/spreadsheetml/2006/main">
  <c r="Q10" i="51" l="1"/>
  <c r="P10" i="51"/>
  <c r="O10" i="51"/>
  <c r="N10" i="51"/>
  <c r="M10" i="51"/>
  <c r="L10" i="51"/>
  <c r="H10" i="51"/>
  <c r="G10" i="51"/>
  <c r="F10" i="51"/>
  <c r="D10" i="51"/>
  <c r="E22" i="43" l="1"/>
  <c r="H22" i="43"/>
  <c r="I22" i="43"/>
  <c r="J22" i="43"/>
  <c r="D22" i="43"/>
  <c r="F31" i="43"/>
  <c r="F13" i="43"/>
  <c r="F27" i="43"/>
  <c r="F18" i="43"/>
  <c r="F9" i="43"/>
  <c r="F22" i="43" l="1"/>
  <c r="H6" i="48"/>
  <c r="I6" i="48"/>
  <c r="G6" i="48"/>
  <c r="F6" i="48"/>
  <c r="E6" i="48"/>
  <c r="D6" i="48"/>
  <c r="E9" i="50" l="1"/>
  <c r="F9" i="50"/>
  <c r="G9" i="50"/>
  <c r="H9" i="50"/>
  <c r="I9" i="50"/>
  <c r="J9" i="50"/>
  <c r="K9" i="50"/>
  <c r="L9" i="50"/>
  <c r="M9" i="50"/>
  <c r="N9" i="50"/>
  <c r="O9" i="50"/>
  <c r="P9" i="50"/>
  <c r="Q9" i="50"/>
  <c r="R9" i="50"/>
  <c r="S9" i="50"/>
  <c r="C9" i="50"/>
  <c r="I7" i="16" l="1"/>
  <c r="H7" i="16"/>
  <c r="F7" i="16"/>
  <c r="E7" i="16"/>
  <c r="G9" i="16"/>
  <c r="J19" i="16"/>
  <c r="C12" i="23"/>
  <c r="C10" i="23" s="1"/>
  <c r="J43" i="10"/>
  <c r="I43" i="10"/>
  <c r="H45" i="10"/>
  <c r="H44" i="10"/>
  <c r="L36" i="10"/>
  <c r="K36" i="10"/>
  <c r="J36" i="10"/>
  <c r="I36" i="10"/>
  <c r="H36" i="10" s="1"/>
  <c r="H39" i="10"/>
  <c r="H38" i="10"/>
  <c r="H43" i="10" l="1"/>
  <c r="L23" i="10"/>
  <c r="H22" i="10"/>
  <c r="H23" i="10"/>
  <c r="H24" i="10"/>
  <c r="J23" i="10"/>
  <c r="I23" i="10"/>
  <c r="G23" i="10"/>
  <c r="L18" i="10"/>
  <c r="K17" i="10"/>
  <c r="J17" i="10"/>
  <c r="I17" i="10"/>
  <c r="D18" i="10"/>
  <c r="L13" i="10"/>
  <c r="J13" i="10"/>
  <c r="I13" i="10"/>
  <c r="G13" i="10"/>
  <c r="G8" i="10"/>
  <c r="L8" i="10"/>
  <c r="J8" i="10"/>
  <c r="I8" i="10"/>
  <c r="L31" i="10" l="1"/>
  <c r="H34" i="10"/>
  <c r="H33" i="10"/>
  <c r="K31" i="10"/>
  <c r="J31" i="10"/>
  <c r="I31" i="10"/>
  <c r="L27" i="10"/>
  <c r="I26" i="10"/>
  <c r="H31" i="10" l="1"/>
  <c r="D9" i="16" l="1"/>
  <c r="M29" i="16"/>
  <c r="M27" i="16"/>
  <c r="J29" i="16"/>
  <c r="J27" i="16"/>
  <c r="G29" i="16"/>
  <c r="G27" i="16"/>
  <c r="M11" i="16"/>
  <c r="M19" i="16"/>
  <c r="M17" i="16"/>
  <c r="J17" i="16"/>
  <c r="G19" i="16"/>
  <c r="G17" i="16"/>
  <c r="D19" i="16"/>
  <c r="D17" i="16"/>
  <c r="M9" i="16"/>
  <c r="M7" i="16"/>
  <c r="J9" i="16"/>
  <c r="J7" i="16"/>
  <c r="D13" i="16"/>
  <c r="D11" i="16"/>
  <c r="D7" i="16"/>
  <c r="G13" i="16"/>
  <c r="G11" i="16"/>
  <c r="G7" i="16"/>
  <c r="C11" i="2"/>
  <c r="D11" i="2"/>
  <c r="E11" i="2"/>
  <c r="F11" i="2"/>
  <c r="G11" i="2"/>
  <c r="H11" i="2"/>
  <c r="I11" i="2"/>
  <c r="J11" i="2"/>
  <c r="K11" i="2"/>
  <c r="L11" i="2"/>
  <c r="M11" i="2"/>
  <c r="N11" i="2"/>
  <c r="O11" i="2"/>
  <c r="P11" i="2"/>
  <c r="H20" i="10"/>
  <c r="D17" i="10"/>
  <c r="D16" i="10" s="1"/>
  <c r="L16" i="10"/>
  <c r="F16" i="10"/>
  <c r="G16" i="10"/>
  <c r="I16" i="10"/>
  <c r="J16" i="10"/>
  <c r="K16" i="10"/>
  <c r="E16" i="10"/>
  <c r="H18" i="10"/>
  <c r="H17" i="10"/>
  <c r="L11" i="10"/>
  <c r="K11" i="10"/>
  <c r="H14" i="10"/>
  <c r="H13" i="10"/>
  <c r="H12" i="10"/>
  <c r="J11" i="10"/>
  <c r="I11" i="10"/>
  <c r="G11" i="10"/>
  <c r="D14" i="10"/>
  <c r="D13" i="10"/>
  <c r="D12" i="10"/>
  <c r="F11" i="10"/>
  <c r="E11" i="10"/>
  <c r="L6" i="10"/>
  <c r="K6" i="10"/>
  <c r="I6" i="10"/>
  <c r="J6" i="10"/>
  <c r="H8" i="10"/>
  <c r="H9" i="10"/>
  <c r="H7" i="10"/>
  <c r="H6" i="10" s="1"/>
  <c r="F6" i="10"/>
  <c r="D9" i="10"/>
  <c r="D7" i="10"/>
  <c r="L26" i="10"/>
  <c r="H27" i="10"/>
  <c r="H29" i="10"/>
  <c r="D27" i="10"/>
  <c r="V13" i="6"/>
  <c r="U13" i="6"/>
  <c r="T13" i="6"/>
  <c r="M13" i="6"/>
  <c r="L13" i="6"/>
  <c r="K13" i="6"/>
  <c r="E13" i="6"/>
  <c r="N13" i="6"/>
  <c r="D13" i="6"/>
  <c r="C13" i="6"/>
  <c r="C12" i="5"/>
  <c r="K12" i="5"/>
  <c r="D12" i="5"/>
  <c r="G28" i="38"/>
  <c r="H28" i="38"/>
  <c r="I28" i="38"/>
  <c r="C12" i="4"/>
  <c r="G12" i="4"/>
  <c r="H12" i="4"/>
  <c r="I12" i="4"/>
  <c r="J12" i="4"/>
  <c r="K12" i="4"/>
  <c r="L12" i="4"/>
  <c r="M12" i="4"/>
  <c r="N12" i="4"/>
  <c r="O12" i="4"/>
  <c r="F12" i="4"/>
  <c r="V12" i="3"/>
  <c r="U12" i="3"/>
  <c r="T12" i="3"/>
  <c r="S12" i="3"/>
  <c r="R12" i="3"/>
  <c r="Q12" i="3"/>
  <c r="P12" i="3"/>
  <c r="O12" i="3"/>
  <c r="N12" i="3"/>
  <c r="M12" i="3"/>
  <c r="H12" i="3"/>
  <c r="I12" i="3"/>
  <c r="J12" i="3"/>
  <c r="K12" i="3"/>
  <c r="G12" i="3"/>
  <c r="E12" i="23"/>
  <c r="E10" i="23" s="1"/>
  <c r="D12" i="23"/>
  <c r="D10" i="23" s="1"/>
  <c r="F12" i="23"/>
  <c r="F10" i="23" s="1"/>
  <c r="G12" i="23"/>
  <c r="G10" i="23" s="1"/>
  <c r="H12" i="23"/>
  <c r="H10" i="23" s="1"/>
  <c r="I12" i="23"/>
  <c r="I10" i="23" s="1"/>
  <c r="J12" i="23"/>
  <c r="J10" i="23" s="1"/>
  <c r="K12" i="23"/>
  <c r="K10" i="23" s="1"/>
  <c r="M12" i="23"/>
  <c r="L12" i="23"/>
  <c r="K24" i="10"/>
  <c r="E39" i="10"/>
  <c r="K49" i="10"/>
  <c r="J26" i="10"/>
  <c r="H26" i="10" s="1"/>
  <c r="H28" i="10"/>
  <c r="K26" i="10"/>
  <c r="E6" i="10"/>
  <c r="D8" i="10"/>
  <c r="G6" i="10"/>
  <c r="H11" i="10" l="1"/>
  <c r="H16" i="10"/>
  <c r="D11" i="10"/>
  <c r="D6" i="10"/>
</calcChain>
</file>

<file path=xl/sharedStrings.xml><?xml version="1.0" encoding="utf-8"?>
<sst xmlns="http://schemas.openxmlformats.org/spreadsheetml/2006/main" count="4074" uniqueCount="683">
  <si>
    <t>準学校法人</t>
    <phoneticPr fontId="4"/>
  </si>
  <si>
    <t>その他の法人</t>
    <phoneticPr fontId="4"/>
  </si>
  <si>
    <t>（単位：校）</t>
    <rPh sb="1" eb="3">
      <t>タンイ</t>
    </rPh>
    <rPh sb="4" eb="5">
      <t>コウ</t>
    </rPh>
    <phoneticPr fontId="4"/>
  </si>
  <si>
    <t>総数</t>
  </si>
  <si>
    <t>総合学科</t>
  </si>
  <si>
    <t>都道府県</t>
  </si>
  <si>
    <t>商業</t>
    <rPh sb="0" eb="2">
      <t>ショウギョウ</t>
    </rPh>
    <phoneticPr fontId="4"/>
  </si>
  <si>
    <t>家庭</t>
    <rPh sb="0" eb="2">
      <t>カテイ</t>
    </rPh>
    <phoneticPr fontId="4"/>
  </si>
  <si>
    <t>看護</t>
    <rPh sb="0" eb="2">
      <t>カンゴ</t>
    </rPh>
    <phoneticPr fontId="4"/>
  </si>
  <si>
    <t>総合</t>
    <rPh sb="0" eb="2">
      <t>ソウゴウ</t>
    </rPh>
    <phoneticPr fontId="4"/>
  </si>
  <si>
    <t>総合学科</t>
    <rPh sb="0" eb="2">
      <t>ソウゴウ</t>
    </rPh>
    <rPh sb="2" eb="4">
      <t>ガッカ</t>
    </rPh>
    <phoneticPr fontId="7"/>
  </si>
  <si>
    <t>看　　護</t>
    <rPh sb="0" eb="1">
      <t>ミ</t>
    </rPh>
    <rPh sb="3" eb="4">
      <t>ユズル</t>
    </rPh>
    <phoneticPr fontId="7"/>
  </si>
  <si>
    <t>専門的・技術的職業従事者</t>
  </si>
  <si>
    <t>事務従事者</t>
  </si>
  <si>
    <t>販売従事者</t>
  </si>
  <si>
    <t>農林業作業者</t>
  </si>
  <si>
    <t>漁業作業者</t>
  </si>
  <si>
    <t>保安職業従事者</t>
  </si>
  <si>
    <t>サ－ビス職業従事者</t>
  </si>
  <si>
    <t>上記以外のもの</t>
  </si>
  <si>
    <t>情報通信業</t>
    <rPh sb="0" eb="2">
      <t>ジョウホウ</t>
    </rPh>
    <rPh sb="2" eb="5">
      <t>ツウシンギョウ</t>
    </rPh>
    <phoneticPr fontId="4"/>
  </si>
  <si>
    <t>（他に分類されないもの）</t>
    <rPh sb="1" eb="2">
      <t>タ</t>
    </rPh>
    <rPh sb="3" eb="5">
      <t>ブンルイ</t>
    </rPh>
    <phoneticPr fontId="4"/>
  </si>
  <si>
    <t>公務</t>
    <rPh sb="0" eb="2">
      <t>コウム</t>
    </rPh>
    <phoneticPr fontId="4"/>
  </si>
  <si>
    <t>建設業</t>
    <rPh sb="0" eb="3">
      <t>ケンセツギョウ</t>
    </rPh>
    <phoneticPr fontId="4"/>
  </si>
  <si>
    <t>製造業</t>
    <rPh sb="0" eb="3">
      <t>セイゾウギョウ</t>
    </rPh>
    <phoneticPr fontId="4"/>
  </si>
  <si>
    <t>教員数(本務者)</t>
  </si>
  <si>
    <t>職員数(本務者)</t>
  </si>
  <si>
    <t>学校法人</t>
  </si>
  <si>
    <t>社団法人</t>
  </si>
  <si>
    <t>個人</t>
  </si>
  <si>
    <t>(単位：人）</t>
  </si>
  <si>
    <t>大学学生数計</t>
  </si>
  <si>
    <t>特別支援学級</t>
    <rPh sb="0" eb="2">
      <t>トクベツ</t>
    </rPh>
    <rPh sb="2" eb="4">
      <t>シエン</t>
    </rPh>
    <rPh sb="4" eb="6">
      <t>ガッキュウ</t>
    </rPh>
    <phoneticPr fontId="4"/>
  </si>
  <si>
    <t>計</t>
  </si>
  <si>
    <t>３　歳</t>
  </si>
  <si>
    <t>４　歳</t>
  </si>
  <si>
    <t>５　歳</t>
  </si>
  <si>
    <t>男</t>
  </si>
  <si>
    <t>女</t>
  </si>
  <si>
    <t>うち国立</t>
  </si>
  <si>
    <t>うち私立</t>
  </si>
  <si>
    <t>徳島市</t>
  </si>
  <si>
    <t>鳴門市</t>
  </si>
  <si>
    <t>小松島市</t>
  </si>
  <si>
    <t>阿南市</t>
  </si>
  <si>
    <t>勝浦町</t>
  </si>
  <si>
    <t>上勝町</t>
  </si>
  <si>
    <t>佐那河内村</t>
  </si>
  <si>
    <t>石井町</t>
  </si>
  <si>
    <t>神山町</t>
  </si>
  <si>
    <t>牟岐町</t>
  </si>
  <si>
    <t>松茂町</t>
  </si>
  <si>
    <t>北島町</t>
  </si>
  <si>
    <t>藍住町</t>
  </si>
  <si>
    <t>板野町</t>
  </si>
  <si>
    <t>上板町</t>
  </si>
  <si>
    <t>高等学校等進学者</t>
  </si>
  <si>
    <t>専修学校(高等課程)進学者</t>
  </si>
  <si>
    <t>専修学校(一般課程)等入学者</t>
  </si>
  <si>
    <t>公共職業能力開発施設等入学者</t>
  </si>
  <si>
    <t>就職者</t>
  </si>
  <si>
    <t>左記以外の者</t>
  </si>
  <si>
    <t>高等学校等進学率</t>
  </si>
  <si>
    <t>就職率</t>
  </si>
  <si>
    <t>Ａ</t>
  </si>
  <si>
    <t>Ｂ</t>
  </si>
  <si>
    <t>Ｃ</t>
  </si>
  <si>
    <t>Ａのうち</t>
  </si>
  <si>
    <t>Ｂのうち</t>
  </si>
  <si>
    <t>Ｃのうち</t>
  </si>
  <si>
    <t>Ｄのうち</t>
  </si>
  <si>
    <t>（％）</t>
  </si>
  <si>
    <t>本　　　　　　科</t>
  </si>
  <si>
    <t>全日制</t>
  </si>
  <si>
    <t>定時制</t>
  </si>
  <si>
    <t>通信制</t>
  </si>
  <si>
    <t>進学者</t>
  </si>
  <si>
    <t>第　２　次　産　業</t>
  </si>
  <si>
    <t>県外</t>
  </si>
  <si>
    <t>県内</t>
  </si>
  <si>
    <t>（単位：園，人）</t>
    <rPh sb="1" eb="3">
      <t>タンイ</t>
    </rPh>
    <rPh sb="4" eb="5">
      <t>エン</t>
    </rPh>
    <rPh sb="6" eb="7">
      <t>ヒト</t>
    </rPh>
    <phoneticPr fontId="6"/>
  </si>
  <si>
    <t>園数</t>
    <rPh sb="0" eb="1">
      <t>エン</t>
    </rPh>
    <rPh sb="1" eb="2">
      <t>スウ</t>
    </rPh>
    <phoneticPr fontId="4"/>
  </si>
  <si>
    <t>在　　　　園　　　　者　　　　数</t>
    <phoneticPr fontId="4"/>
  </si>
  <si>
    <t>うち公立</t>
    <rPh sb="2" eb="4">
      <t>コウリツ</t>
    </rPh>
    <phoneticPr fontId="6"/>
  </si>
  <si>
    <t>（単位：校，人）</t>
    <rPh sb="1" eb="3">
      <t>タンイ</t>
    </rPh>
    <rPh sb="4" eb="5">
      <t>コウ</t>
    </rPh>
    <rPh sb="6" eb="7">
      <t>ヒト</t>
    </rPh>
    <phoneticPr fontId="6"/>
  </si>
  <si>
    <t>学校数</t>
    <rPh sb="0" eb="3">
      <t>ガッコウスウ</t>
    </rPh>
    <phoneticPr fontId="6"/>
  </si>
  <si>
    <t>教員数</t>
    <rPh sb="0" eb="3">
      <t>キョウインスウ</t>
    </rPh>
    <phoneticPr fontId="6"/>
  </si>
  <si>
    <t>本校</t>
    <rPh sb="0" eb="2">
      <t>ホンコウ</t>
    </rPh>
    <phoneticPr fontId="6"/>
  </si>
  <si>
    <t>分校</t>
    <rPh sb="0" eb="2">
      <t>ブンコウ</t>
    </rPh>
    <phoneticPr fontId="6"/>
  </si>
  <si>
    <t>（単位：人）</t>
    <rPh sb="1" eb="3">
      <t>タンイ</t>
    </rPh>
    <rPh sb="4" eb="5">
      <t>ニン</t>
    </rPh>
    <phoneticPr fontId="4"/>
  </si>
  <si>
    <t>高　等　学　校　進　学　者</t>
    <phoneticPr fontId="4"/>
  </si>
  <si>
    <t>別　科</t>
    <rPh sb="0" eb="3">
      <t>ベッカ</t>
    </rPh>
    <phoneticPr fontId="4"/>
  </si>
  <si>
    <t>Ｄ</t>
    <phoneticPr fontId="4"/>
  </si>
  <si>
    <t>市町村</t>
    <rPh sb="0" eb="3">
      <t>シチョウソン</t>
    </rPh>
    <phoneticPr fontId="4"/>
  </si>
  <si>
    <t>高　等　学　校　進　学　者</t>
    <phoneticPr fontId="4"/>
  </si>
  <si>
    <t>特別支援学校高等部進学者(本科)</t>
  </si>
  <si>
    <t>高等専門学校進学者</t>
  </si>
  <si>
    <t>計</t>
    <rPh sb="0" eb="1">
      <t>ケイ</t>
    </rPh>
    <phoneticPr fontId="4"/>
  </si>
  <si>
    <t>学級数</t>
  </si>
  <si>
    <t>本校</t>
  </si>
  <si>
    <t>分校</t>
  </si>
  <si>
    <t>小学校</t>
  </si>
  <si>
    <t>中学校</t>
  </si>
  <si>
    <t>高等学校</t>
  </si>
  <si>
    <t>幼稚園</t>
  </si>
  <si>
    <t>専修学校</t>
  </si>
  <si>
    <t>国立</t>
  </si>
  <si>
    <t>国立</t>
    <rPh sb="0" eb="2">
      <t>コクリツ</t>
    </rPh>
    <phoneticPr fontId="4"/>
  </si>
  <si>
    <t>公立</t>
  </si>
  <si>
    <t>公立</t>
    <rPh sb="0" eb="2">
      <t>コウリツ</t>
    </rPh>
    <phoneticPr fontId="4"/>
  </si>
  <si>
    <t>私立</t>
  </si>
  <si>
    <t>私立</t>
    <rPh sb="0" eb="2">
      <t>シリツ</t>
    </rPh>
    <phoneticPr fontId="4"/>
  </si>
  <si>
    <t>区      分</t>
  </si>
  <si>
    <t>学   校   数</t>
  </si>
  <si>
    <t>教 員 数</t>
  </si>
  <si>
    <t>職 員 数</t>
  </si>
  <si>
    <t>(本務者)</t>
  </si>
  <si>
    <t>　計</t>
  </si>
  <si>
    <t>国 立</t>
  </si>
  <si>
    <t>公 立</t>
  </si>
  <si>
    <t>私 立</t>
  </si>
  <si>
    <t>(併置校)</t>
  </si>
  <si>
    <t>(私 立)</t>
  </si>
  <si>
    <t>高等専門学校（国立）</t>
    <rPh sb="7" eb="9">
      <t>コクリツ</t>
    </rPh>
    <phoneticPr fontId="7"/>
  </si>
  <si>
    <t>幼 児・児 童・生 徒・学 生 数</t>
    <phoneticPr fontId="7"/>
  </si>
  <si>
    <t>小学校</t>
    <phoneticPr fontId="4"/>
  </si>
  <si>
    <t>中学校</t>
    <phoneticPr fontId="4"/>
  </si>
  <si>
    <t>高等学校</t>
    <phoneticPr fontId="7"/>
  </si>
  <si>
    <t>幼稚園</t>
    <phoneticPr fontId="7"/>
  </si>
  <si>
    <t>専修学校</t>
    <phoneticPr fontId="7"/>
  </si>
  <si>
    <t>各種学校</t>
    <phoneticPr fontId="7"/>
  </si>
  <si>
    <t>大学・大学院等</t>
    <phoneticPr fontId="7"/>
  </si>
  <si>
    <t>短期大学</t>
    <phoneticPr fontId="7"/>
  </si>
  <si>
    <t>農業</t>
  </si>
  <si>
    <t>漁業</t>
  </si>
  <si>
    <t>普通</t>
  </si>
  <si>
    <t>工業</t>
  </si>
  <si>
    <t>商業</t>
  </si>
  <si>
    <t>水産</t>
  </si>
  <si>
    <t>家庭</t>
  </si>
  <si>
    <t>看護</t>
  </si>
  <si>
    <t>福祉</t>
    <rPh sb="0" eb="2">
      <t>フクシ</t>
    </rPh>
    <phoneticPr fontId="4"/>
  </si>
  <si>
    <t>その他</t>
    <rPh sb="0" eb="3">
      <t>ソノタ</t>
    </rPh>
    <phoneticPr fontId="4"/>
  </si>
  <si>
    <t>(専門課程)</t>
  </si>
  <si>
    <t>(一般課程)</t>
  </si>
  <si>
    <t>等入学者</t>
  </si>
  <si>
    <t>のうち</t>
  </si>
  <si>
    <t>全</t>
  </si>
  <si>
    <t>日</t>
  </si>
  <si>
    <t>制</t>
  </si>
  <si>
    <t>死亡・不詳</t>
    <rPh sb="0" eb="2">
      <t>シボウ</t>
    </rPh>
    <rPh sb="3" eb="5">
      <t>フショウ</t>
    </rPh>
    <phoneticPr fontId="4"/>
  </si>
  <si>
    <t>左記以外の者</t>
    <rPh sb="0" eb="2">
      <t>サキ</t>
    </rPh>
    <rPh sb="2" eb="4">
      <t>イガイ</t>
    </rPh>
    <rPh sb="5" eb="6">
      <t>モノ</t>
    </rPh>
    <phoneticPr fontId="4"/>
  </si>
  <si>
    <t>定</t>
    <rPh sb="0" eb="1">
      <t>テイ</t>
    </rPh>
    <phoneticPr fontId="4"/>
  </si>
  <si>
    <t>時</t>
    <rPh sb="0" eb="1">
      <t>ジ</t>
    </rPh>
    <phoneticPr fontId="4"/>
  </si>
  <si>
    <t>女</t>
    <rPh sb="0" eb="1">
      <t>オンナ</t>
    </rPh>
    <phoneticPr fontId="4"/>
  </si>
  <si>
    <t>大学等
進学者</t>
    <phoneticPr fontId="4"/>
  </si>
  <si>
    <t>左記Ａ，Ｂ，Ｃ，Ｄのうち</t>
    <phoneticPr fontId="4"/>
  </si>
  <si>
    <t>大学等
進学率</t>
    <phoneticPr fontId="4"/>
  </si>
  <si>
    <t>大学等
進学者</t>
    <phoneticPr fontId="4"/>
  </si>
  <si>
    <t>就職している者（再掲）</t>
    <phoneticPr fontId="4"/>
  </si>
  <si>
    <t>Ｄ</t>
    <phoneticPr fontId="4"/>
  </si>
  <si>
    <t>のうち</t>
    <phoneticPr fontId="4"/>
  </si>
  <si>
    <t>区　分</t>
    <phoneticPr fontId="4"/>
  </si>
  <si>
    <t>大学</t>
  </si>
  <si>
    <t>短期大学</t>
  </si>
  <si>
    <t>（学部）</t>
  </si>
  <si>
    <t>（本科）</t>
  </si>
  <si>
    <t>通信教育部</t>
  </si>
  <si>
    <t>（別科）</t>
  </si>
  <si>
    <t>（専攻科）</t>
  </si>
  <si>
    <t>高等部(専攻科)</t>
  </si>
  <si>
    <t>区　　　分</t>
    <phoneticPr fontId="4"/>
  </si>
  <si>
    <t>学校数</t>
    <rPh sb="0" eb="3">
      <t>ガッコウスウ</t>
    </rPh>
    <phoneticPr fontId="4"/>
  </si>
  <si>
    <t>医療関係</t>
  </si>
  <si>
    <t>その他</t>
  </si>
  <si>
    <t>（単位：人）</t>
  </si>
  <si>
    <t>生　　　　　　　徒　　　　　　数</t>
    <rPh sb="0" eb="1">
      <t>ショウ</t>
    </rPh>
    <rPh sb="8" eb="9">
      <t>ト</t>
    </rPh>
    <rPh sb="15" eb="16">
      <t>カズ</t>
    </rPh>
    <phoneticPr fontId="4"/>
  </si>
  <si>
    <t>区　　分</t>
    <phoneticPr fontId="4"/>
  </si>
  <si>
    <t>区          分</t>
  </si>
  <si>
    <t>本                                         科</t>
  </si>
  <si>
    <t>別</t>
  </si>
  <si>
    <t>区    分</t>
  </si>
  <si>
    <t>１     年</t>
  </si>
  <si>
    <t>２    年</t>
  </si>
  <si>
    <t>３    年</t>
  </si>
  <si>
    <t>４    年</t>
  </si>
  <si>
    <t>科</t>
  </si>
  <si>
    <t>　(全日制)</t>
  </si>
  <si>
    <t>　(定時制)</t>
  </si>
  <si>
    <t>区　　　分</t>
  </si>
  <si>
    <t>専攻　科計</t>
    <rPh sb="0" eb="2">
      <t>センコウ</t>
    </rPh>
    <rPh sb="3" eb="4">
      <t>カ</t>
    </rPh>
    <rPh sb="4" eb="5">
      <t>ケイ</t>
    </rPh>
    <phoneticPr fontId="4"/>
  </si>
  <si>
    <t>産業別</t>
  </si>
  <si>
    <t>-</t>
  </si>
  <si>
    <t>区     分</t>
  </si>
  <si>
    <t>高等課程</t>
  </si>
  <si>
    <t>専門課程</t>
  </si>
  <si>
    <t>一般課程</t>
  </si>
  <si>
    <t>高等専門学校</t>
  </si>
  <si>
    <t>　 　国   立</t>
  </si>
  <si>
    <t>　 　私   立</t>
  </si>
  <si>
    <t>区        分</t>
  </si>
  <si>
    <t>大学・大学院</t>
  </si>
  <si>
    <t>(男女計)</t>
  </si>
  <si>
    <t>　大    学</t>
  </si>
  <si>
    <t>　短期大学</t>
  </si>
  <si>
    <t>(男)</t>
  </si>
  <si>
    <t>(女)</t>
  </si>
  <si>
    <t>総     数</t>
  </si>
  <si>
    <t>財源別内訳</t>
  </si>
  <si>
    <t>資本的支出</t>
  </si>
  <si>
    <t>債務償還費</t>
  </si>
  <si>
    <t>生 徒 (人 口) １人 当 た り経費 (円)</t>
  </si>
  <si>
    <t>学校教育費</t>
  </si>
  <si>
    <t>高　　　等　　　学　　　校</t>
  </si>
  <si>
    <t>社会教育費</t>
  </si>
  <si>
    <t>教育行政費</t>
  </si>
  <si>
    <t>資料　文部科学省「学校基本調査報告書」</t>
    <rPh sb="5" eb="7">
      <t>カガク</t>
    </rPh>
    <phoneticPr fontId="4"/>
  </si>
  <si>
    <t>地方債</t>
    <rPh sb="0" eb="3">
      <t>チホウサイ</t>
    </rPh>
    <phoneticPr fontId="7"/>
  </si>
  <si>
    <t>生徒数(人口)(人）</t>
    <rPh sb="8" eb="9">
      <t>ニン</t>
    </rPh>
    <phoneticPr fontId="4"/>
  </si>
  <si>
    <t>高等学校通信教育</t>
    <phoneticPr fontId="7"/>
  </si>
  <si>
    <t>生徒数</t>
    <rPh sb="0" eb="1">
      <t>ショウ</t>
    </rPh>
    <rPh sb="1" eb="2">
      <t>ト</t>
    </rPh>
    <rPh sb="2" eb="3">
      <t>カズ</t>
    </rPh>
    <phoneticPr fontId="4"/>
  </si>
  <si>
    <t>１学年</t>
  </si>
  <si>
    <t>２学年</t>
  </si>
  <si>
    <t>３学年</t>
  </si>
  <si>
    <t>本</t>
    <rPh sb="0" eb="1">
      <t>ホン</t>
    </rPh>
    <phoneticPr fontId="4"/>
  </si>
  <si>
    <t>科</t>
    <rPh sb="0" eb="1">
      <t>カ</t>
    </rPh>
    <phoneticPr fontId="4"/>
  </si>
  <si>
    <t>　　男</t>
    <rPh sb="2" eb="3">
      <t>オトコ</t>
    </rPh>
    <phoneticPr fontId="4"/>
  </si>
  <si>
    <t>計のうち大学院
学生数（再掲）</t>
    <phoneticPr fontId="4"/>
  </si>
  <si>
    <t>大 学 院</t>
    <phoneticPr fontId="7"/>
  </si>
  <si>
    <t>高 等 専 門 学 校</t>
    <phoneticPr fontId="7"/>
  </si>
  <si>
    <t>修 士 課 程</t>
    <phoneticPr fontId="7"/>
  </si>
  <si>
    <t>博 士 課 程</t>
    <phoneticPr fontId="7"/>
  </si>
  <si>
    <t>-</t>
    <phoneticPr fontId="4"/>
  </si>
  <si>
    <t>教員数</t>
    <phoneticPr fontId="4"/>
  </si>
  <si>
    <t>修　了　者</t>
    <rPh sb="0" eb="1">
      <t>オサム</t>
    </rPh>
    <rPh sb="2" eb="3">
      <t>リョウ</t>
    </rPh>
    <rPh sb="4" eb="5">
      <t>シャ</t>
    </rPh>
    <phoneticPr fontId="4"/>
  </si>
  <si>
    <t>男</t>
    <rPh sb="0" eb="1">
      <t>オトコ</t>
    </rPh>
    <phoneticPr fontId="4"/>
  </si>
  <si>
    <t>うち国立</t>
    <phoneticPr fontId="4"/>
  </si>
  <si>
    <t>教員数</t>
    <rPh sb="0" eb="2">
      <t>キョウイン</t>
    </rPh>
    <rPh sb="2" eb="3">
      <t>スウ</t>
    </rPh>
    <phoneticPr fontId="4"/>
  </si>
  <si>
    <t>水産</t>
    <rPh sb="0" eb="2">
      <t>スイサン</t>
    </rPh>
    <phoneticPr fontId="4"/>
  </si>
  <si>
    <t>吉野川市</t>
  </si>
  <si>
    <t>阿波市</t>
  </si>
  <si>
    <t>美馬市</t>
  </si>
  <si>
    <t>三好市</t>
  </si>
  <si>
    <t>那賀町</t>
  </si>
  <si>
    <t>美波町</t>
  </si>
  <si>
    <t>海陽町</t>
  </si>
  <si>
    <t>つるぎ町</t>
  </si>
  <si>
    <t>東みよし町</t>
  </si>
  <si>
    <t>-</t>
    <phoneticPr fontId="6"/>
  </si>
  <si>
    <t>大学･短期大学</t>
  </si>
  <si>
    <t>特別支援学校</t>
  </si>
  <si>
    <t>複合サービス事業</t>
    <rPh sb="0" eb="2">
      <t>フクゴウ</t>
    </rPh>
    <rPh sb="6" eb="8">
      <t>ジギョウ</t>
    </rPh>
    <phoneticPr fontId="4"/>
  </si>
  <si>
    <t>（他に分類されるものを除く）</t>
    <rPh sb="1" eb="2">
      <t>タ</t>
    </rPh>
    <rPh sb="3" eb="5">
      <t>ブンルイ</t>
    </rPh>
    <rPh sb="11" eb="12">
      <t>ノゾ</t>
    </rPh>
    <phoneticPr fontId="4"/>
  </si>
  <si>
    <t>（単位：人）</t>
    <phoneticPr fontId="4"/>
  </si>
  <si>
    <t>（単位：人）</t>
    <phoneticPr fontId="4"/>
  </si>
  <si>
    <t>男</t>
    <phoneticPr fontId="4"/>
  </si>
  <si>
    <t>　　　就職している者」の占める比率をいう。</t>
    <rPh sb="3" eb="5">
      <t>シュウショク</t>
    </rPh>
    <rPh sb="9" eb="10">
      <t>モノ</t>
    </rPh>
    <rPh sb="12" eb="13">
      <t>シ</t>
    </rPh>
    <rPh sb="15" eb="17">
      <t>ヒリツ</t>
    </rPh>
    <phoneticPr fontId="4"/>
  </si>
  <si>
    <t>注 　「就職率」とは，卒業者のうち「就職者」＋「進学者及び専修学校(一般課程)等入学者のうち</t>
    <rPh sb="0" eb="1">
      <t>チュウ</t>
    </rPh>
    <phoneticPr fontId="4"/>
  </si>
  <si>
    <t>県内就職率(％)</t>
  </si>
  <si>
    <t>課
程
数</t>
    <phoneticPr fontId="4"/>
  </si>
  <si>
    <t>計</t>
    <phoneticPr fontId="4"/>
  </si>
  <si>
    <t>修業年限１年
未満の課程</t>
    <phoneticPr fontId="4"/>
  </si>
  <si>
    <t>修業年限１年
以上の課程</t>
    <phoneticPr fontId="4"/>
  </si>
  <si>
    <t>計のうち昼の
課程の生徒数</t>
    <phoneticPr fontId="4"/>
  </si>
  <si>
    <t>財団法人</t>
    <phoneticPr fontId="4"/>
  </si>
  <si>
    <t>注１　大学学生数には，学部のほか大学院，専攻科及び別科の学生数並びに聴講生等を含む。</t>
    <phoneticPr fontId="4"/>
  </si>
  <si>
    <t>　２　短期大学生数には，本科学生のほか，専攻科及び別科の学生並びに聴講生を含む。</t>
    <phoneticPr fontId="4"/>
  </si>
  <si>
    <t>資料  文部科学省「学校基本調査報告書」</t>
    <rPh sb="6" eb="8">
      <t>カガク</t>
    </rPh>
    <phoneticPr fontId="7"/>
  </si>
  <si>
    <t>(国立)</t>
    <phoneticPr fontId="4"/>
  </si>
  <si>
    <t>…</t>
    <phoneticPr fontId="4"/>
  </si>
  <si>
    <t>左　　記　　　以外の者</t>
    <phoneticPr fontId="4"/>
  </si>
  <si>
    <t>一時的な　仕事に就　い た 者</t>
    <phoneticPr fontId="4"/>
  </si>
  <si>
    <t>１　　学　　年</t>
    <phoneticPr fontId="6"/>
  </si>
  <si>
    <t>２　　学　　年</t>
    <phoneticPr fontId="6"/>
  </si>
  <si>
    <t>３　　学　　年</t>
    <phoneticPr fontId="6"/>
  </si>
  <si>
    <t>４　　学　　年</t>
    <phoneticPr fontId="6"/>
  </si>
  <si>
    <t>５　　学　　年</t>
    <phoneticPr fontId="6"/>
  </si>
  <si>
    <t>６　　学　　年</t>
    <phoneticPr fontId="6"/>
  </si>
  <si>
    <t>公 立</t>
    <phoneticPr fontId="7"/>
  </si>
  <si>
    <t>私 立</t>
    <phoneticPr fontId="7"/>
  </si>
  <si>
    <t>公        立</t>
    <phoneticPr fontId="4"/>
  </si>
  <si>
    <t>-</t>
    <phoneticPr fontId="4"/>
  </si>
  <si>
    <t>私 立（全日制）</t>
    <phoneticPr fontId="7"/>
  </si>
  <si>
    <t>工　　業</t>
    <phoneticPr fontId="7"/>
  </si>
  <si>
    <t>左記Ａのうち他県への進学者(再掲)</t>
    <phoneticPr fontId="4"/>
  </si>
  <si>
    <t>死亡 ・   不詳</t>
    <phoneticPr fontId="4"/>
  </si>
  <si>
    <t>計のうち学部
　学生数（再掲）</t>
    <phoneticPr fontId="4"/>
  </si>
  <si>
    <t>　大　　学</t>
    <phoneticPr fontId="4"/>
  </si>
  <si>
    <t>総合学科</t>
    <rPh sb="0" eb="2">
      <t>ソウゴウ</t>
    </rPh>
    <rPh sb="2" eb="4">
      <t>ガッカ</t>
    </rPh>
    <phoneticPr fontId="4"/>
  </si>
  <si>
    <t>　３　「左記以外の者」には，専修学校及び各種学校等の入学者を含む。</t>
    <rPh sb="4" eb="8">
      <t>サキイガイ</t>
    </rPh>
    <rPh sb="9" eb="10">
      <t>モノ</t>
    </rPh>
    <phoneticPr fontId="7"/>
  </si>
  <si>
    <t xml:space="preserve">  　（単位：人）</t>
    <phoneticPr fontId="4"/>
  </si>
  <si>
    <t>総　　数</t>
    <phoneticPr fontId="4"/>
  </si>
  <si>
    <t>普　　通</t>
    <phoneticPr fontId="7"/>
  </si>
  <si>
    <t>農　　業</t>
    <phoneticPr fontId="7"/>
  </si>
  <si>
    <t>商　　業</t>
    <phoneticPr fontId="7"/>
  </si>
  <si>
    <t>水　　産</t>
    <phoneticPr fontId="7"/>
  </si>
  <si>
    <t>家　　庭</t>
    <phoneticPr fontId="7"/>
  </si>
  <si>
    <t>福　　祉</t>
    <rPh sb="0" eb="1">
      <t>フク</t>
    </rPh>
    <rPh sb="3" eb="4">
      <t>シ</t>
    </rPh>
    <phoneticPr fontId="7"/>
  </si>
  <si>
    <t>　　　　　　　　　　　　　　　　　児</t>
    <rPh sb="17" eb="18">
      <t>ジ</t>
    </rPh>
    <phoneticPr fontId="6"/>
  </si>
  <si>
    <t>　　　　　　　　　　　　　童　　　　　　　　　　　　　　　　　数</t>
    <rPh sb="13" eb="14">
      <t>ワラベ</t>
    </rPh>
    <rPh sb="31" eb="32">
      <t>カズ</t>
    </rPh>
    <phoneticPr fontId="6"/>
  </si>
  <si>
    <t>市町村</t>
    <rPh sb="0" eb="3">
      <t>シチョウソン</t>
    </rPh>
    <phoneticPr fontId="6"/>
  </si>
  <si>
    <t>資料　文部科学省「学校基本調査報告書」</t>
    <rPh sb="3" eb="5">
      <t>モンブ</t>
    </rPh>
    <rPh sb="5" eb="8">
      <t>カガクショウ</t>
    </rPh>
    <rPh sb="15" eb="18">
      <t>ホウコクショ</t>
    </rPh>
    <phoneticPr fontId="4"/>
  </si>
  <si>
    <t>県外就職率(％)</t>
    <rPh sb="1" eb="2">
      <t>ガイ</t>
    </rPh>
    <phoneticPr fontId="4"/>
  </si>
  <si>
    <t>特別支援学校</t>
    <rPh sb="0" eb="2">
      <t>トクベツ</t>
    </rPh>
    <rPh sb="2" eb="4">
      <t>シエン</t>
    </rPh>
    <rPh sb="4" eb="6">
      <t>ガッコウ</t>
    </rPh>
    <phoneticPr fontId="7"/>
  </si>
  <si>
    <t xml:space="preserve">   　高　等　学　</t>
    <phoneticPr fontId="4"/>
  </si>
  <si>
    <t>　校　進　学　者</t>
    <rPh sb="1" eb="2">
      <t>コウ</t>
    </rPh>
    <rPh sb="3" eb="4">
      <t>ススム</t>
    </rPh>
    <rPh sb="5" eb="6">
      <t>ガク</t>
    </rPh>
    <rPh sb="7" eb="8">
      <t>シャ</t>
    </rPh>
    <phoneticPr fontId="4"/>
  </si>
  <si>
    <t>一時的な仕事に就いた者</t>
    <rPh sb="0" eb="3">
      <t>イチジテキ</t>
    </rPh>
    <rPh sb="4" eb="6">
      <t>シゴト</t>
    </rPh>
    <rPh sb="7" eb="8">
      <t>ツ</t>
    </rPh>
    <rPh sb="10" eb="11">
      <t>モノ</t>
    </rPh>
    <phoneticPr fontId="4"/>
  </si>
  <si>
    <t>情　　報</t>
    <rPh sb="0" eb="1">
      <t>ジョウ</t>
    </rPh>
    <rPh sb="3" eb="4">
      <t>ホウ</t>
    </rPh>
    <phoneticPr fontId="7"/>
  </si>
  <si>
    <t>そ　の　他</t>
    <rPh sb="4" eb="5">
      <t>タ</t>
    </rPh>
    <phoneticPr fontId="7"/>
  </si>
  <si>
    <t>その他</t>
    <rPh sb="2" eb="3">
      <t>タ</t>
    </rPh>
    <phoneticPr fontId="4"/>
  </si>
  <si>
    <t>私　　　　立</t>
    <rPh sb="0" eb="1">
      <t>ワタシ</t>
    </rPh>
    <rPh sb="5" eb="6">
      <t>リツ</t>
    </rPh>
    <phoneticPr fontId="4"/>
  </si>
  <si>
    <t>-</t>
    <phoneticPr fontId="4"/>
  </si>
  <si>
    <t>臨床研修医（予定者を含む）</t>
  </si>
  <si>
    <t>専修学校・外国の学校等入学者</t>
    <rPh sb="0" eb="2">
      <t>センシュウ</t>
    </rPh>
    <rPh sb="2" eb="4">
      <t>ガッコウ</t>
    </rPh>
    <rPh sb="5" eb="7">
      <t>ガイコク</t>
    </rPh>
    <rPh sb="8" eb="10">
      <t>ガッコウ</t>
    </rPh>
    <rPh sb="10" eb="11">
      <t>トウ</t>
    </rPh>
    <rPh sb="11" eb="12">
      <t>イリ</t>
    </rPh>
    <rPh sb="12" eb="14">
      <t>ガクシャ</t>
    </rPh>
    <phoneticPr fontId="4"/>
  </si>
  <si>
    <t>進学者のうち就職者
（再掲）</t>
    <rPh sb="6" eb="9">
      <t>シュウショクシャ</t>
    </rPh>
    <phoneticPr fontId="4"/>
  </si>
  <si>
    <t>専門職学位課程</t>
    <rPh sb="0" eb="3">
      <t>センモンショク</t>
    </rPh>
    <rPh sb="3" eb="5">
      <t>ガクイ</t>
    </rPh>
    <rPh sb="5" eb="7">
      <t>カテイ</t>
    </rPh>
    <phoneticPr fontId="4"/>
  </si>
  <si>
    <t>不詳・死亡の者</t>
    <rPh sb="0" eb="2">
      <t>フショウ</t>
    </rPh>
    <rPh sb="3" eb="5">
      <t>シボウ</t>
    </rPh>
    <rPh sb="6" eb="7">
      <t>モノ</t>
    </rPh>
    <phoneticPr fontId="4"/>
  </si>
  <si>
    <t>情報</t>
    <rPh sb="0" eb="2">
      <t>ジョウホウ</t>
    </rPh>
    <phoneticPr fontId="4"/>
  </si>
  <si>
    <t>202　高等学校の卒業後（公立・私立）</t>
    <rPh sb="13" eb="15">
      <t>コウリツ</t>
    </rPh>
    <rPh sb="16" eb="18">
      <t>シリツ</t>
    </rPh>
    <phoneticPr fontId="4"/>
  </si>
  <si>
    <t>197　市町村別学校総覧（国立・公立・私立）</t>
    <phoneticPr fontId="4"/>
  </si>
  <si>
    <t>201　中学校の卒業後（国立・公立・私立）</t>
    <rPh sb="4" eb="7">
      <t>チュウガッコウ</t>
    </rPh>
    <rPh sb="8" eb="11">
      <t>ソツギョウゴ</t>
    </rPh>
    <rPh sb="12" eb="14">
      <t>コクリツ</t>
    </rPh>
    <rPh sb="15" eb="17">
      <t>コウリツ</t>
    </rPh>
    <rPh sb="18" eb="20">
      <t>シリツ</t>
    </rPh>
    <phoneticPr fontId="4"/>
  </si>
  <si>
    <t>（単位：千円）</t>
    <phoneticPr fontId="4"/>
  </si>
  <si>
    <t>准看護</t>
    <rPh sb="0" eb="1">
      <t>ジュン</t>
    </rPh>
    <rPh sb="1" eb="3">
      <t>カンゴ</t>
    </rPh>
    <phoneticPr fontId="4"/>
  </si>
  <si>
    <t>全定併置</t>
    <rPh sb="0" eb="1">
      <t>ゼン</t>
    </rPh>
    <rPh sb="1" eb="2">
      <t>テイ</t>
    </rPh>
    <rPh sb="2" eb="4">
      <t>ヘイチ</t>
    </rPh>
    <phoneticPr fontId="4"/>
  </si>
  <si>
    <t>定時制</t>
    <phoneticPr fontId="4"/>
  </si>
  <si>
    <t>全日制</t>
    <phoneticPr fontId="4"/>
  </si>
  <si>
    <t>学　　　　科　　　　数</t>
    <rPh sb="0" eb="1">
      <t>ガク</t>
    </rPh>
    <rPh sb="5" eb="6">
      <t>カ</t>
    </rPh>
    <rPh sb="10" eb="11">
      <t>スウ</t>
    </rPh>
    <phoneticPr fontId="4"/>
  </si>
  <si>
    <t>学校教育費</t>
    <phoneticPr fontId="7"/>
  </si>
  <si>
    <t>全学校</t>
    <phoneticPr fontId="4"/>
  </si>
  <si>
    <t>総額</t>
    <phoneticPr fontId="4"/>
  </si>
  <si>
    <t>地方債･寄付金以外の公費</t>
    <phoneticPr fontId="4"/>
  </si>
  <si>
    <t>国庫補助金</t>
    <phoneticPr fontId="4"/>
  </si>
  <si>
    <t>都道府県支出金</t>
    <phoneticPr fontId="4"/>
  </si>
  <si>
    <t>市町村支出金</t>
    <phoneticPr fontId="4"/>
  </si>
  <si>
    <t>支出項目別内訳</t>
    <phoneticPr fontId="7"/>
  </si>
  <si>
    <t>消費的支出</t>
    <phoneticPr fontId="7"/>
  </si>
  <si>
    <t>人件費</t>
    <phoneticPr fontId="7"/>
  </si>
  <si>
    <t>教職員の給与</t>
    <phoneticPr fontId="7"/>
  </si>
  <si>
    <t>上記以外の人件費</t>
    <phoneticPr fontId="7"/>
  </si>
  <si>
    <t>教育活動費</t>
    <phoneticPr fontId="7"/>
  </si>
  <si>
    <t>管理費</t>
    <phoneticPr fontId="7"/>
  </si>
  <si>
    <t>知事部局
(生涯学習関連費)</t>
    <phoneticPr fontId="4"/>
  </si>
  <si>
    <t>資料　県統計戦略課「学校基本調査結果」，文部科学省「学校基本調査報告書」</t>
    <rPh sb="6" eb="8">
      <t>センリャク</t>
    </rPh>
    <rPh sb="22" eb="24">
      <t>カガク</t>
    </rPh>
    <phoneticPr fontId="7"/>
  </si>
  <si>
    <t>資料　県統計戦略課「学校基本調査結果」</t>
    <rPh sb="0" eb="2">
      <t>シリョウ</t>
    </rPh>
    <rPh sb="3" eb="4">
      <t>ケン</t>
    </rPh>
    <rPh sb="4" eb="6">
      <t>トウケイ</t>
    </rPh>
    <rPh sb="6" eb="8">
      <t>センリャク</t>
    </rPh>
    <rPh sb="8" eb="9">
      <t>カ</t>
    </rPh>
    <rPh sb="10" eb="12">
      <t>ガッコウ</t>
    </rPh>
    <rPh sb="12" eb="14">
      <t>キホン</t>
    </rPh>
    <rPh sb="14" eb="16">
      <t>チョウサ</t>
    </rPh>
    <rPh sb="16" eb="18">
      <t>ケッカ</t>
    </rPh>
    <phoneticPr fontId="6"/>
  </si>
  <si>
    <t>資料　県統計戦略課「学校基本調査結果」</t>
    <rPh sb="6" eb="8">
      <t>センリャク</t>
    </rPh>
    <phoneticPr fontId="4"/>
  </si>
  <si>
    <t>資料　県統計戦略課「学校基本調査結果」</t>
    <rPh sb="3" eb="4">
      <t>ケン</t>
    </rPh>
    <rPh sb="4" eb="6">
      <t>トウケイ</t>
    </rPh>
    <rPh sb="6" eb="8">
      <t>センリャク</t>
    </rPh>
    <rPh sb="8" eb="9">
      <t>カ</t>
    </rPh>
    <rPh sb="16" eb="18">
      <t>ケッカ</t>
    </rPh>
    <phoneticPr fontId="7"/>
  </si>
  <si>
    <t>資料　県統計戦略課「学校基本調査結果」</t>
    <rPh sb="3" eb="4">
      <t>ケン</t>
    </rPh>
    <rPh sb="6" eb="8">
      <t>ポ</t>
    </rPh>
    <phoneticPr fontId="4"/>
  </si>
  <si>
    <t>資料　県統計戦略課「学校基本調査結果」</t>
    <rPh sb="6" eb="8">
      <t>ポ</t>
    </rPh>
    <phoneticPr fontId="7"/>
  </si>
  <si>
    <t>就　　職　　者</t>
    <phoneticPr fontId="4"/>
  </si>
  <si>
    <t>左記Ａ，Ｂ，Ｃ，Ｄのうち　　　就職している者（再掲）</t>
    <phoneticPr fontId="4"/>
  </si>
  <si>
    <t>第　３　次　産　業</t>
    <phoneticPr fontId="4"/>
  </si>
  <si>
    <t>左 記 以 外 ・ 不 詳</t>
    <phoneticPr fontId="4"/>
  </si>
  <si>
    <t>第　１　次　産　業</t>
    <phoneticPr fontId="4"/>
  </si>
  <si>
    <t>寄付金</t>
    <phoneticPr fontId="7"/>
  </si>
  <si>
    <t>左記以外のもの</t>
    <phoneticPr fontId="4"/>
  </si>
  <si>
    <t>左のうち</t>
    <phoneticPr fontId="4"/>
  </si>
  <si>
    <t>県外就職者</t>
    <phoneticPr fontId="4"/>
  </si>
  <si>
    <t>資料　文部科学省，県統計戦略課「学校基本調査結果」</t>
    <rPh sb="3" eb="5">
      <t>モンブ</t>
    </rPh>
    <rPh sb="5" eb="8">
      <t>カガクショウ</t>
    </rPh>
    <rPh sb="12" eb="14">
      <t>ポ</t>
    </rPh>
    <phoneticPr fontId="4"/>
  </si>
  <si>
    <t>滋 賀</t>
    <phoneticPr fontId="7"/>
  </si>
  <si>
    <t>三 重</t>
    <phoneticPr fontId="7"/>
  </si>
  <si>
    <t>愛 知</t>
    <phoneticPr fontId="7"/>
  </si>
  <si>
    <t>静 岡</t>
    <phoneticPr fontId="7"/>
  </si>
  <si>
    <t>岐 阜</t>
    <phoneticPr fontId="7"/>
  </si>
  <si>
    <t>そ の 他</t>
    <phoneticPr fontId="7"/>
  </si>
  <si>
    <t>長 野</t>
    <phoneticPr fontId="7"/>
  </si>
  <si>
    <t>沖 縄</t>
    <phoneticPr fontId="7"/>
  </si>
  <si>
    <t>山 梨</t>
    <phoneticPr fontId="7"/>
  </si>
  <si>
    <t>鹿 児 島</t>
    <phoneticPr fontId="7"/>
  </si>
  <si>
    <t>福 井</t>
    <phoneticPr fontId="7"/>
  </si>
  <si>
    <t>宮 崎</t>
    <phoneticPr fontId="7"/>
  </si>
  <si>
    <t>石 川</t>
    <phoneticPr fontId="7"/>
  </si>
  <si>
    <t>大 分</t>
    <phoneticPr fontId="7"/>
  </si>
  <si>
    <t>富 山</t>
    <phoneticPr fontId="7"/>
  </si>
  <si>
    <t>熊 本</t>
    <phoneticPr fontId="7"/>
  </si>
  <si>
    <t>新 潟</t>
    <phoneticPr fontId="7"/>
  </si>
  <si>
    <t>長 崎</t>
    <phoneticPr fontId="7"/>
  </si>
  <si>
    <t>神 奈 川</t>
    <phoneticPr fontId="7"/>
  </si>
  <si>
    <t>佐 賀</t>
    <phoneticPr fontId="7"/>
  </si>
  <si>
    <t>東 京</t>
    <phoneticPr fontId="7"/>
  </si>
  <si>
    <t>福 岡</t>
    <phoneticPr fontId="7"/>
  </si>
  <si>
    <t>千 葉</t>
    <phoneticPr fontId="7"/>
  </si>
  <si>
    <t>高 知</t>
    <phoneticPr fontId="7"/>
  </si>
  <si>
    <t>埼 玉</t>
    <phoneticPr fontId="7"/>
  </si>
  <si>
    <t>愛 媛</t>
    <phoneticPr fontId="7"/>
  </si>
  <si>
    <t>群 馬</t>
    <phoneticPr fontId="7"/>
  </si>
  <si>
    <t>香 川</t>
    <phoneticPr fontId="7"/>
  </si>
  <si>
    <t>栃 木</t>
    <phoneticPr fontId="7"/>
  </si>
  <si>
    <t>徳 島</t>
    <phoneticPr fontId="7"/>
  </si>
  <si>
    <t>茨 城</t>
    <phoneticPr fontId="7"/>
  </si>
  <si>
    <t>山 口</t>
    <phoneticPr fontId="7"/>
  </si>
  <si>
    <t>福 島</t>
    <phoneticPr fontId="7"/>
  </si>
  <si>
    <t>広 島</t>
    <phoneticPr fontId="7"/>
  </si>
  <si>
    <t>山 形</t>
    <phoneticPr fontId="7"/>
  </si>
  <si>
    <t>岡 山</t>
    <phoneticPr fontId="7"/>
  </si>
  <si>
    <t>秋 田</t>
    <phoneticPr fontId="7"/>
  </si>
  <si>
    <t>島 根</t>
    <phoneticPr fontId="7"/>
  </si>
  <si>
    <t>宮 城</t>
    <phoneticPr fontId="7"/>
  </si>
  <si>
    <t>鳥 取</t>
    <phoneticPr fontId="7"/>
  </si>
  <si>
    <t>岩 手</t>
    <phoneticPr fontId="7"/>
  </si>
  <si>
    <t>和 歌 山</t>
    <phoneticPr fontId="7"/>
  </si>
  <si>
    <t>青 森</t>
    <phoneticPr fontId="7"/>
  </si>
  <si>
    <t>奈 良</t>
    <phoneticPr fontId="7"/>
  </si>
  <si>
    <t>北 海 道</t>
    <phoneticPr fontId="7"/>
  </si>
  <si>
    <t>兵 庫</t>
    <phoneticPr fontId="7"/>
  </si>
  <si>
    <t>大 阪</t>
    <phoneticPr fontId="7"/>
  </si>
  <si>
    <t>京 都</t>
    <phoneticPr fontId="7"/>
  </si>
  <si>
    <t>（単位：人）</t>
    <phoneticPr fontId="4"/>
  </si>
  <si>
    <t>（単位：人）</t>
    <phoneticPr fontId="4"/>
  </si>
  <si>
    <t>　　（単位：人）</t>
    <phoneticPr fontId="4"/>
  </si>
  <si>
    <t>　２　「一時的な仕事に就いた者」とは，臨時的な収入を目的とする仕事に就いた者をいう。</t>
    <phoneticPr fontId="4"/>
  </si>
  <si>
    <t>注１　「進学者」とは，大学院研究科，大学学部，短期大学本科，専攻科，別科のいずれかに入学した者をいう。</t>
    <phoneticPr fontId="4"/>
  </si>
  <si>
    <t>　短期大学</t>
    <phoneticPr fontId="4"/>
  </si>
  <si>
    <t>サービス業</t>
    <phoneticPr fontId="4"/>
  </si>
  <si>
    <t>電気・ガス・</t>
    <phoneticPr fontId="4"/>
  </si>
  <si>
    <t>熱供給・水道業</t>
    <phoneticPr fontId="4"/>
  </si>
  <si>
    <t>（単位：人）</t>
    <phoneticPr fontId="4"/>
  </si>
  <si>
    <t>商業実務関係</t>
    <phoneticPr fontId="4"/>
  </si>
  <si>
    <t>（単位：人）</t>
    <phoneticPr fontId="4"/>
  </si>
  <si>
    <t>201　中学校の卒業後（国立・公立・私立）（続き）</t>
    <rPh sb="4" eb="7">
      <t>チュウガッコウ</t>
    </rPh>
    <rPh sb="8" eb="11">
      <t>ソツギョウゴ</t>
    </rPh>
    <rPh sb="12" eb="14">
      <t>コクリツ</t>
    </rPh>
    <rPh sb="15" eb="17">
      <t>コウリツ</t>
    </rPh>
    <rPh sb="18" eb="20">
      <t>シリツ</t>
    </rPh>
    <rPh sb="22" eb="23">
      <t>ツヅ</t>
    </rPh>
    <phoneticPr fontId="4"/>
  </si>
  <si>
    <t>2-2　高等学校の卒業後（公立・私立）</t>
    <rPh sb="13" eb="15">
      <t>コウリツ</t>
    </rPh>
    <rPh sb="16" eb="18">
      <t>シリツ</t>
    </rPh>
    <phoneticPr fontId="4"/>
  </si>
  <si>
    <r>
      <t>202　高等学校の卒業後(公立・私立)</t>
    </r>
    <r>
      <rPr>
        <sz val="11"/>
        <color indexed="8"/>
        <rFont val="ＭＳ 明朝"/>
        <family val="1"/>
        <charset val="128"/>
      </rPr>
      <t>(続き)</t>
    </r>
    <phoneticPr fontId="4"/>
  </si>
  <si>
    <r>
      <t>197　市町村別学校総覧（国立・公立・私立）</t>
    </r>
    <r>
      <rPr>
        <sz val="12"/>
        <color indexed="8"/>
        <rFont val="ＭＳ 明朝"/>
        <family val="1"/>
        <charset val="128"/>
      </rPr>
      <t>（続き）</t>
    </r>
    <rPh sb="4" eb="7">
      <t>シチョウソン</t>
    </rPh>
    <rPh sb="7" eb="8">
      <t>ベツ</t>
    </rPh>
    <rPh sb="8" eb="10">
      <t>ガッコウ</t>
    </rPh>
    <rPh sb="10" eb="12">
      <t>ソウラン</t>
    </rPh>
    <phoneticPr fontId="6"/>
  </si>
  <si>
    <r>
      <t>197　市町村別学校総覧（国立・公立・私立）</t>
    </r>
    <r>
      <rPr>
        <sz val="12"/>
        <color indexed="8"/>
        <rFont val="ＭＳ 明朝"/>
        <family val="1"/>
        <charset val="128"/>
      </rPr>
      <t>（続き）</t>
    </r>
    <phoneticPr fontId="4"/>
  </si>
  <si>
    <r>
      <t>201　中学校の卒業後（国立・公立・私立）</t>
    </r>
    <r>
      <rPr>
        <sz val="12"/>
        <color indexed="8"/>
        <rFont val="ＭＳ 明朝"/>
        <family val="1"/>
        <charset val="128"/>
      </rPr>
      <t>（続き）</t>
    </r>
    <rPh sb="4" eb="7">
      <t>チュウガッコウ</t>
    </rPh>
    <rPh sb="8" eb="11">
      <t>ソツギョウゴ</t>
    </rPh>
    <phoneticPr fontId="4"/>
  </si>
  <si>
    <r>
      <t>202　高等学校の卒業後(公立・私立)</t>
    </r>
    <r>
      <rPr>
        <sz val="12"/>
        <color indexed="8"/>
        <rFont val="ＭＳ 明朝"/>
        <family val="1"/>
        <charset val="128"/>
      </rPr>
      <t>（続き）</t>
    </r>
    <rPh sb="4" eb="6">
      <t>コウトウ</t>
    </rPh>
    <rPh sb="6" eb="8">
      <t>ガッコウ</t>
    </rPh>
    <phoneticPr fontId="4"/>
  </si>
  <si>
    <r>
      <t>202　高等学校の卒業後（公立・私立）</t>
    </r>
    <r>
      <rPr>
        <sz val="12"/>
        <color indexed="8"/>
        <rFont val="ＭＳ 明朝"/>
        <family val="1"/>
        <charset val="128"/>
      </rPr>
      <t>（続き）</t>
    </r>
    <rPh sb="4" eb="6">
      <t>コウトウ</t>
    </rPh>
    <rPh sb="6" eb="8">
      <t>ガッコウ</t>
    </rPh>
    <phoneticPr fontId="4"/>
  </si>
  <si>
    <r>
      <t>202　高等学校の卒業後(公立・私立)</t>
    </r>
    <r>
      <rPr>
        <sz val="12"/>
        <color indexed="8"/>
        <rFont val="ＭＳ 明朝"/>
        <family val="1"/>
        <charset val="128"/>
      </rPr>
      <t>(続き)</t>
    </r>
    <phoneticPr fontId="4"/>
  </si>
  <si>
    <t>農業,林業</t>
    <rPh sb="3" eb="5">
      <t>リンギョウ</t>
    </rPh>
    <phoneticPr fontId="4"/>
  </si>
  <si>
    <t>運輸業,郵便業</t>
    <rPh sb="0" eb="3">
      <t>ウンユギョウ</t>
    </rPh>
    <rPh sb="4" eb="6">
      <t>ユウビン</t>
    </rPh>
    <rPh sb="6" eb="7">
      <t>ギョウ</t>
    </rPh>
    <phoneticPr fontId="4"/>
  </si>
  <si>
    <t>卸売業,小売業</t>
    <rPh sb="0" eb="2">
      <t>オロシウ</t>
    </rPh>
    <rPh sb="2" eb="3">
      <t>ギョウ</t>
    </rPh>
    <rPh sb="4" eb="7">
      <t>コウリギョウ</t>
    </rPh>
    <phoneticPr fontId="4"/>
  </si>
  <si>
    <t>金融業,保険業</t>
    <rPh sb="2" eb="3">
      <t>ギョウ</t>
    </rPh>
    <phoneticPr fontId="4"/>
  </si>
  <si>
    <t>不動産,物品賃貸業</t>
    <rPh sb="4" eb="6">
      <t>ブッピン</t>
    </rPh>
    <rPh sb="6" eb="9">
      <t>チンタイギョウ</t>
    </rPh>
    <phoneticPr fontId="4"/>
  </si>
  <si>
    <t>学術研究,専門・　　　　技術サービス業</t>
    <rPh sb="0" eb="2">
      <t>ガクジュツ</t>
    </rPh>
    <rPh sb="2" eb="4">
      <t>ケンキュウ</t>
    </rPh>
    <rPh sb="5" eb="7">
      <t>センモン</t>
    </rPh>
    <rPh sb="12" eb="14">
      <t>ギジュツ</t>
    </rPh>
    <rPh sb="18" eb="19">
      <t>ギョウ</t>
    </rPh>
    <phoneticPr fontId="4"/>
  </si>
  <si>
    <t>宿泊業,飲食サービス業</t>
    <rPh sb="0" eb="2">
      <t>シュクハク</t>
    </rPh>
    <rPh sb="2" eb="3">
      <t>ギョウ</t>
    </rPh>
    <rPh sb="4" eb="5">
      <t>イン</t>
    </rPh>
    <rPh sb="5" eb="6">
      <t>ショク</t>
    </rPh>
    <rPh sb="10" eb="11">
      <t>ギョウ</t>
    </rPh>
    <phoneticPr fontId="4"/>
  </si>
  <si>
    <t>生活関連　　　　　　　　　　サービス業,娯楽業</t>
    <rPh sb="0" eb="2">
      <t>セイカツ</t>
    </rPh>
    <rPh sb="2" eb="4">
      <t>カンレン</t>
    </rPh>
    <rPh sb="18" eb="19">
      <t>ギョウ</t>
    </rPh>
    <rPh sb="20" eb="23">
      <t>ゴラクギョウ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</si>
  <si>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</si>
  <si>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</si>
  <si>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鉱業,採石業, 　　　　　　　砂利採取業</t>
    <rPh sb="3" eb="5">
      <t>サイセキ</t>
    </rPh>
    <rPh sb="5" eb="6">
      <t>ギョウ</t>
    </rPh>
    <rPh sb="15" eb="16">
      <t>スナ</t>
    </rPh>
    <rPh sb="16" eb="17">
      <t>トシ</t>
    </rPh>
    <rPh sb="17" eb="19">
      <t>サイシュ</t>
    </rPh>
    <rPh sb="19" eb="20">
      <t>ギョウ</t>
    </rPh>
    <phoneticPr fontId="4"/>
  </si>
  <si>
    <t>家政関係</t>
    <rPh sb="0" eb="2">
      <t>カセイ</t>
    </rPh>
    <rPh sb="2" eb="4">
      <t>カンケイ</t>
    </rPh>
    <phoneticPr fontId="4"/>
  </si>
  <si>
    <t>和洋裁</t>
    <rPh sb="0" eb="2">
      <t>ワヨウ</t>
    </rPh>
    <phoneticPr fontId="4"/>
  </si>
  <si>
    <t>　　  25</t>
    <phoneticPr fontId="4"/>
  </si>
  <si>
    <t>管理費</t>
    <phoneticPr fontId="7"/>
  </si>
  <si>
    <t>補助活動費</t>
    <phoneticPr fontId="7"/>
  </si>
  <si>
    <t>所定支払金</t>
    <phoneticPr fontId="7"/>
  </si>
  <si>
    <t>都道府県支出金</t>
    <phoneticPr fontId="4"/>
  </si>
  <si>
    <t>市町村支出金</t>
    <phoneticPr fontId="4"/>
  </si>
  <si>
    <t>寄付金</t>
    <phoneticPr fontId="7"/>
  </si>
  <si>
    <t>支出項目別内訳</t>
    <phoneticPr fontId="7"/>
  </si>
  <si>
    <t>補助活動費</t>
    <phoneticPr fontId="7"/>
  </si>
  <si>
    <t>所定支払金</t>
    <phoneticPr fontId="7"/>
  </si>
  <si>
    <t>－</t>
  </si>
  <si>
    <t xml:space="preserve">    26</t>
    <phoneticPr fontId="4"/>
  </si>
  <si>
    <t xml:space="preserve">       26</t>
    <phoneticPr fontId="6"/>
  </si>
  <si>
    <t xml:space="preserve">     26</t>
    <phoneticPr fontId="4"/>
  </si>
  <si>
    <t xml:space="preserve">      26</t>
    <phoneticPr fontId="4"/>
  </si>
  <si>
    <t>　 　26</t>
    <phoneticPr fontId="4"/>
  </si>
  <si>
    <t>農業</t>
    <rPh sb="0" eb="2">
      <t>ノウギョウ</t>
    </rPh>
    <phoneticPr fontId="4"/>
  </si>
  <si>
    <t xml:space="preserve">        26</t>
    <phoneticPr fontId="4"/>
  </si>
  <si>
    <t>　　26</t>
  </si>
  <si>
    <t>　　26</t>
    <phoneticPr fontId="4"/>
  </si>
  <si>
    <t xml:space="preserve">    　25</t>
    <phoneticPr fontId="7"/>
  </si>
  <si>
    <t xml:space="preserve">    　26</t>
    <phoneticPr fontId="4"/>
  </si>
  <si>
    <t>　　   25</t>
    <phoneticPr fontId="4"/>
  </si>
  <si>
    <r>
      <t>196　学校総覧（国立・公立・私立）</t>
    </r>
    <r>
      <rPr>
        <sz val="12"/>
        <color indexed="8"/>
        <rFont val="ＭＳ 明朝"/>
        <family val="1"/>
        <charset val="128"/>
      </rPr>
      <t>（平成27.5.1現在）</t>
    </r>
    <rPh sb="9" eb="11">
      <t>コクリツ</t>
    </rPh>
    <rPh sb="12" eb="14">
      <t>コウリツ</t>
    </rPh>
    <rPh sb="15" eb="17">
      <t>シリツ</t>
    </rPh>
    <rPh sb="19" eb="21">
      <t>ヘイセイ</t>
    </rPh>
    <rPh sb="27" eb="28">
      <t>ウツツ</t>
    </rPh>
    <rPh sb="28" eb="29">
      <t>ザイ</t>
    </rPh>
    <phoneticPr fontId="4"/>
  </si>
  <si>
    <t>-</t>
    <phoneticPr fontId="4"/>
  </si>
  <si>
    <t>幼保連携型
認定こども園</t>
    <phoneticPr fontId="4"/>
  </si>
  <si>
    <t>　２  高等学校の公立の学級数は本科のみの数値であり，生徒数は専攻科，別科を含む。</t>
    <rPh sb="9" eb="10">
      <t>コウ</t>
    </rPh>
    <rPh sb="10" eb="11">
      <t>リツ</t>
    </rPh>
    <phoneticPr fontId="7"/>
  </si>
  <si>
    <t xml:space="preserve">  ３  高等学校の学級数は、公立・本科のみ。</t>
    <phoneticPr fontId="4"/>
  </si>
  <si>
    <t xml:space="preserve">  ４  大学・大学院等の学生数には，学部のほか大学院，専攻科，別科の学生並びに聴講生を含む。</t>
    <phoneticPr fontId="4"/>
  </si>
  <si>
    <t>注１　幼保連携型認定こども園の教員数は，教育・保育職員数。</t>
    <rPh sb="0" eb="1">
      <t>チュウ</t>
    </rPh>
    <rPh sb="3" eb="4">
      <t>ヨウ</t>
    </rPh>
    <rPh sb="4" eb="5">
      <t>ホ</t>
    </rPh>
    <rPh sb="5" eb="7">
      <t>レンケイ</t>
    </rPh>
    <rPh sb="7" eb="8">
      <t>ガタ</t>
    </rPh>
    <rPh sb="8" eb="10">
      <t>ニンテイ</t>
    </rPh>
    <rPh sb="13" eb="14">
      <t>エン</t>
    </rPh>
    <rPh sb="15" eb="17">
      <t>キョウイン</t>
    </rPh>
    <rPh sb="17" eb="18">
      <t>スウ</t>
    </rPh>
    <rPh sb="20" eb="22">
      <t>キョウイク</t>
    </rPh>
    <rPh sb="23" eb="25">
      <t>ホイク</t>
    </rPh>
    <rPh sb="25" eb="27">
      <t>ショクイン</t>
    </rPh>
    <rPh sb="27" eb="28">
      <t>スウ</t>
    </rPh>
    <phoneticPr fontId="4"/>
  </si>
  <si>
    <t>-</t>
    <phoneticPr fontId="4"/>
  </si>
  <si>
    <t>…</t>
    <phoneticPr fontId="4"/>
  </si>
  <si>
    <t>…</t>
  </si>
  <si>
    <r>
      <t>(1)幼稚園</t>
    </r>
    <r>
      <rPr>
        <sz val="12"/>
        <color indexed="8"/>
        <rFont val="ＭＳ 明朝"/>
        <family val="1"/>
        <charset val="128"/>
      </rPr>
      <t>（平成25～27年,5月1日現在）</t>
    </r>
    <rPh sb="3" eb="6">
      <t>ヨウチエン</t>
    </rPh>
    <rPh sb="7" eb="9">
      <t>ヘイセイ</t>
    </rPh>
    <rPh sb="14" eb="15">
      <t>ネン</t>
    </rPh>
    <rPh sb="17" eb="18">
      <t>ツキ</t>
    </rPh>
    <rPh sb="19" eb="20">
      <t>ヒ</t>
    </rPh>
    <rPh sb="20" eb="22">
      <t>ゲンザイ</t>
    </rPh>
    <phoneticPr fontId="6"/>
  </si>
  <si>
    <t>平成25年5月</t>
    <rPh sb="0" eb="2">
      <t>ヘイセイ</t>
    </rPh>
    <rPh sb="4" eb="5">
      <t>ネン</t>
    </rPh>
    <rPh sb="6" eb="7">
      <t>ガツ</t>
    </rPh>
    <phoneticPr fontId="6"/>
  </si>
  <si>
    <t xml:space="preserve">    27</t>
    <phoneticPr fontId="4"/>
  </si>
  <si>
    <t xml:space="preserve">   平成25年5月</t>
    <rPh sb="3" eb="5">
      <t>ヘイセイ</t>
    </rPh>
    <rPh sb="7" eb="8">
      <t>ネン</t>
    </rPh>
    <rPh sb="9" eb="10">
      <t>ガツ</t>
    </rPh>
    <phoneticPr fontId="6"/>
  </si>
  <si>
    <t xml:space="preserve">       27</t>
    <phoneticPr fontId="6"/>
  </si>
  <si>
    <t xml:space="preserve"> 平成25年5月</t>
    <rPh sb="1" eb="3">
      <t>ヘイセイ</t>
    </rPh>
    <rPh sb="5" eb="6">
      <t>ネン</t>
    </rPh>
    <rPh sb="7" eb="8">
      <t>ガツ</t>
    </rPh>
    <phoneticPr fontId="6"/>
  </si>
  <si>
    <t xml:space="preserve">     27</t>
    <phoneticPr fontId="4"/>
  </si>
  <si>
    <r>
      <t>198　高等学校数及び学科数（公立・私立）</t>
    </r>
    <r>
      <rPr>
        <sz val="12"/>
        <color indexed="8"/>
        <rFont val="ＭＳ 明朝"/>
        <family val="1"/>
        <charset val="128"/>
      </rPr>
      <t>（平成27.5.1現在）</t>
    </r>
    <rPh sb="8" eb="9">
      <t>スウ</t>
    </rPh>
    <rPh sb="9" eb="10">
      <t>オヨ</t>
    </rPh>
    <rPh sb="15" eb="17">
      <t>コウリツ</t>
    </rPh>
    <rPh sb="18" eb="20">
      <t>シリツ</t>
    </rPh>
    <rPh sb="22" eb="24">
      <t>ヘイセイ</t>
    </rPh>
    <rPh sb="30" eb="32">
      <t>ゲンザイ</t>
    </rPh>
    <phoneticPr fontId="7"/>
  </si>
  <si>
    <r>
      <t>199  高等学校学年別生徒数（公立・私立）</t>
    </r>
    <r>
      <rPr>
        <sz val="12"/>
        <color indexed="8"/>
        <rFont val="ＭＳ 明朝"/>
        <family val="1"/>
        <charset val="128"/>
      </rPr>
      <t>（平成25～27年,5月1日現在）</t>
    </r>
    <rPh sb="16" eb="18">
      <t>コウリツ</t>
    </rPh>
    <rPh sb="19" eb="21">
      <t>シリツ</t>
    </rPh>
    <rPh sb="23" eb="25">
      <t>ヘイセイ</t>
    </rPh>
    <rPh sb="30" eb="31">
      <t>ネン</t>
    </rPh>
    <rPh sb="33" eb="34">
      <t>ツキ</t>
    </rPh>
    <rPh sb="35" eb="36">
      <t>ヒ</t>
    </rPh>
    <rPh sb="36" eb="38">
      <t>ゲンザイ</t>
    </rPh>
    <phoneticPr fontId="4"/>
  </si>
  <si>
    <t xml:space="preserve">  平成25年5月</t>
    <phoneticPr fontId="4"/>
  </si>
  <si>
    <t xml:space="preserve">      27</t>
    <phoneticPr fontId="4"/>
  </si>
  <si>
    <t>資料　文部科学省「学校基本調査結果」等</t>
    <rPh sb="3" eb="5">
      <t>モンブ</t>
    </rPh>
    <rPh sb="5" eb="8">
      <t>カガクショウ</t>
    </rPh>
    <rPh sb="9" eb="11">
      <t>ガッコウ</t>
    </rPh>
    <rPh sb="11" eb="13">
      <t>キホン</t>
    </rPh>
    <rPh sb="13" eb="15">
      <t>チョウサ</t>
    </rPh>
    <rPh sb="15" eb="17">
      <t>ケッカ</t>
    </rPh>
    <rPh sb="18" eb="19">
      <t>ナド</t>
    </rPh>
    <phoneticPr fontId="4"/>
  </si>
  <si>
    <r>
      <t>200　高等学校学科別本科生徒数（公立・私立）</t>
    </r>
    <r>
      <rPr>
        <sz val="12"/>
        <color indexed="8"/>
        <rFont val="ＭＳ 明朝"/>
        <family val="1"/>
        <charset val="128"/>
      </rPr>
      <t>（平成27.5.1現在）</t>
    </r>
    <rPh sb="17" eb="19">
      <t>コウリツ</t>
    </rPh>
    <rPh sb="20" eb="22">
      <t>シリツ</t>
    </rPh>
    <rPh sb="24" eb="26">
      <t>ヘイセイ</t>
    </rPh>
    <rPh sb="32" eb="34">
      <t>ゲンザイ</t>
    </rPh>
    <phoneticPr fontId="4"/>
  </si>
  <si>
    <t>平成27年5月</t>
    <phoneticPr fontId="7"/>
  </si>
  <si>
    <r>
      <t>(1)進路別卒業者数</t>
    </r>
    <r>
      <rPr>
        <sz val="12"/>
        <color indexed="8"/>
        <rFont val="ＭＳ 明朝"/>
        <family val="1"/>
        <charset val="128"/>
      </rPr>
      <t>（平成25～27年,5月1日現在）</t>
    </r>
    <rPh sb="3" eb="5">
      <t>シンロ</t>
    </rPh>
    <rPh sb="5" eb="6">
      <t>ベツ</t>
    </rPh>
    <rPh sb="6" eb="9">
      <t>ソツギョウシャ</t>
    </rPh>
    <rPh sb="9" eb="10">
      <t>スウ</t>
    </rPh>
    <rPh sb="11" eb="13">
      <t>ヘイセイ</t>
    </rPh>
    <rPh sb="18" eb="19">
      <t>ネン</t>
    </rPh>
    <rPh sb="21" eb="22">
      <t>ツキ</t>
    </rPh>
    <rPh sb="23" eb="24">
      <t>ヒ</t>
    </rPh>
    <rPh sb="24" eb="26">
      <t>ゲンザイ</t>
    </rPh>
    <phoneticPr fontId="4"/>
  </si>
  <si>
    <t xml:space="preserve"> 平成25年3月</t>
    <rPh sb="1" eb="3">
      <t>ヘイセイ</t>
    </rPh>
    <rPh sb="5" eb="6">
      <t>ネン</t>
    </rPh>
    <rPh sb="7" eb="8">
      <t>ガツ</t>
    </rPh>
    <phoneticPr fontId="6"/>
  </si>
  <si>
    <t>　 　27</t>
    <phoneticPr fontId="4"/>
  </si>
  <si>
    <r>
      <t>(2)高等学校等への進学者数</t>
    </r>
    <r>
      <rPr>
        <sz val="12"/>
        <color indexed="8"/>
        <rFont val="ＭＳ 明朝"/>
        <family val="1"/>
        <charset val="128"/>
      </rPr>
      <t>（平成25～27年,5月1日現在）</t>
    </r>
    <rPh sb="3" eb="5">
      <t>コウトウ</t>
    </rPh>
    <rPh sb="5" eb="7">
      <t>ガッコウ</t>
    </rPh>
    <rPh sb="7" eb="8">
      <t>トウ</t>
    </rPh>
    <rPh sb="10" eb="13">
      <t>シンガクシャ</t>
    </rPh>
    <rPh sb="13" eb="14">
      <t>スウ</t>
    </rPh>
    <rPh sb="15" eb="17">
      <t>ヘイセイ</t>
    </rPh>
    <rPh sb="22" eb="23">
      <t>ネン</t>
    </rPh>
    <rPh sb="25" eb="26">
      <t>ツキ</t>
    </rPh>
    <rPh sb="27" eb="28">
      <t>ヒ</t>
    </rPh>
    <rPh sb="28" eb="30">
      <t>ゲンザイ</t>
    </rPh>
    <phoneticPr fontId="4"/>
  </si>
  <si>
    <t xml:space="preserve">  平成25年3月</t>
    <rPh sb="2" eb="4">
      <t>ヘイセイ</t>
    </rPh>
    <rPh sb="6" eb="7">
      <t>ネン</t>
    </rPh>
    <rPh sb="8" eb="9">
      <t>ガツ</t>
    </rPh>
    <phoneticPr fontId="6"/>
  </si>
  <si>
    <r>
      <t>(3)就職先別・産業別就職者数</t>
    </r>
    <r>
      <rPr>
        <sz val="12"/>
        <color indexed="8"/>
        <rFont val="ＭＳ 明朝"/>
        <family val="1"/>
        <charset val="128"/>
      </rPr>
      <t>（平成25～27年,5月1日現在）</t>
    </r>
    <rPh sb="3" eb="6">
      <t>シュウショクサキ</t>
    </rPh>
    <rPh sb="6" eb="7">
      <t>ベツ</t>
    </rPh>
    <rPh sb="8" eb="11">
      <t>サンギョウベツ</t>
    </rPh>
    <rPh sb="11" eb="14">
      <t>シュウショクシャ</t>
    </rPh>
    <rPh sb="14" eb="15">
      <t>スウ</t>
    </rPh>
    <rPh sb="23" eb="24">
      <t>ネン</t>
    </rPh>
    <rPh sb="26" eb="27">
      <t>ツキ</t>
    </rPh>
    <rPh sb="28" eb="29">
      <t>ヒ</t>
    </rPh>
    <phoneticPr fontId="4"/>
  </si>
  <si>
    <t>平成25年3月</t>
    <rPh sb="0" eb="2">
      <t>ヘイセイ</t>
    </rPh>
    <rPh sb="4" eb="5">
      <t>ネン</t>
    </rPh>
    <rPh sb="6" eb="7">
      <t>ガツ</t>
    </rPh>
    <phoneticPr fontId="4"/>
  </si>
  <si>
    <r>
      <t>(2)学科別・進路別卒業者数</t>
    </r>
    <r>
      <rPr>
        <sz val="12"/>
        <color indexed="8"/>
        <rFont val="ＭＳ 明朝"/>
        <family val="1"/>
        <charset val="128"/>
      </rPr>
      <t>（平成25～27年,5月1日現在）</t>
    </r>
    <rPh sb="3" eb="6">
      <t>ガッカベツ</t>
    </rPh>
    <rPh sb="7" eb="9">
      <t>シンロ</t>
    </rPh>
    <rPh sb="9" eb="10">
      <t>ベツ</t>
    </rPh>
    <rPh sb="10" eb="13">
      <t>ソツギョウシャ</t>
    </rPh>
    <rPh sb="13" eb="14">
      <t>スウ</t>
    </rPh>
    <rPh sb="22" eb="23">
      <t>ネン</t>
    </rPh>
    <rPh sb="25" eb="26">
      <t>ツキ</t>
    </rPh>
    <rPh sb="27" eb="28">
      <t>ヒ</t>
    </rPh>
    <phoneticPr fontId="4"/>
  </si>
  <si>
    <t xml:space="preserve"> 平成25年3月</t>
    <rPh sb="1" eb="3">
      <t>ヘイセイ</t>
    </rPh>
    <rPh sb="5" eb="6">
      <t>ネン</t>
    </rPh>
    <rPh sb="7" eb="8">
      <t>ガツ</t>
    </rPh>
    <phoneticPr fontId="4"/>
  </si>
  <si>
    <t>-</t>
    <phoneticPr fontId="4"/>
  </si>
  <si>
    <r>
      <t>(3)大学・短期大学等への学科別進学者数</t>
    </r>
    <r>
      <rPr>
        <sz val="12"/>
        <color indexed="8"/>
        <rFont val="ＭＳ 明朝"/>
        <family val="1"/>
        <charset val="128"/>
      </rPr>
      <t>（平成25～27年,5月1日現在）</t>
    </r>
    <rPh sb="3" eb="5">
      <t>ダイガク</t>
    </rPh>
    <rPh sb="6" eb="8">
      <t>タンキ</t>
    </rPh>
    <rPh sb="8" eb="11">
      <t>ダイガクトウ</t>
    </rPh>
    <rPh sb="13" eb="16">
      <t>ガッカベツ</t>
    </rPh>
    <rPh sb="16" eb="19">
      <t>シンガクシャ</t>
    </rPh>
    <rPh sb="19" eb="20">
      <t>スウ</t>
    </rPh>
    <rPh sb="28" eb="29">
      <t>ネン</t>
    </rPh>
    <rPh sb="31" eb="32">
      <t>ツキ</t>
    </rPh>
    <rPh sb="33" eb="34">
      <t>ヒ</t>
    </rPh>
    <phoneticPr fontId="4"/>
  </si>
  <si>
    <r>
      <t>(4)産業別就職者数</t>
    </r>
    <r>
      <rPr>
        <sz val="12"/>
        <color indexed="8"/>
        <rFont val="ＭＳ 明朝"/>
        <family val="1"/>
        <charset val="128"/>
      </rPr>
      <t>（平成27.5.1現在）</t>
    </r>
    <rPh sb="11" eb="13">
      <t>ヘイセイ</t>
    </rPh>
    <rPh sb="19" eb="21">
      <t>ゲンザイ</t>
    </rPh>
    <phoneticPr fontId="7"/>
  </si>
  <si>
    <t>平成27年3月</t>
    <rPh sb="0" eb="2">
      <t>ヘイセイ</t>
    </rPh>
    <rPh sb="4" eb="5">
      <t>ネン</t>
    </rPh>
    <rPh sb="6" eb="7">
      <t>ガツ</t>
    </rPh>
    <phoneticPr fontId="4"/>
  </si>
  <si>
    <r>
      <t>(5)都道府県別県外就職者数</t>
    </r>
    <r>
      <rPr>
        <sz val="12"/>
        <color indexed="8"/>
        <rFont val="ＭＳ 明朝"/>
        <family val="1"/>
        <charset val="128"/>
      </rPr>
      <t>（平成25～27年,5月1日現在）</t>
    </r>
    <rPh sb="3" eb="7">
      <t>トドウフケン</t>
    </rPh>
    <rPh sb="7" eb="8">
      <t>ベツ</t>
    </rPh>
    <rPh sb="8" eb="10">
      <t>ケンガイ</t>
    </rPh>
    <rPh sb="10" eb="12">
      <t>シュウショク</t>
    </rPh>
    <rPh sb="15" eb="17">
      <t>ヘイセイ</t>
    </rPh>
    <rPh sb="22" eb="23">
      <t>ネン</t>
    </rPh>
    <rPh sb="25" eb="26">
      <t>ツキ</t>
    </rPh>
    <rPh sb="27" eb="28">
      <t>ヒ</t>
    </rPh>
    <rPh sb="28" eb="30">
      <t>ゲンザイ</t>
    </rPh>
    <phoneticPr fontId="7"/>
  </si>
  <si>
    <t xml:space="preserve">  平成25年3月</t>
    <rPh sb="6" eb="7">
      <t>ネン</t>
    </rPh>
    <rPh sb="8" eb="9">
      <t>ガツ</t>
    </rPh>
    <phoneticPr fontId="7"/>
  </si>
  <si>
    <t>…</t>
    <phoneticPr fontId="4"/>
  </si>
  <si>
    <r>
      <t>203　各種学校課程別・課程数及び修業年限別生徒数</t>
    </r>
    <r>
      <rPr>
        <sz val="10"/>
        <color indexed="8"/>
        <rFont val="ＭＳ 明朝"/>
        <family val="1"/>
        <charset val="128"/>
      </rPr>
      <t>（平成25～27年,5月1日現在）</t>
    </r>
    <rPh sb="26" eb="28">
      <t>ヘイセイ</t>
    </rPh>
    <rPh sb="33" eb="34">
      <t>ネン</t>
    </rPh>
    <rPh sb="36" eb="37">
      <t>ツキ</t>
    </rPh>
    <rPh sb="38" eb="39">
      <t>ヒ</t>
    </rPh>
    <rPh sb="39" eb="41">
      <t>ゲンザイ</t>
    </rPh>
    <phoneticPr fontId="4"/>
  </si>
  <si>
    <t xml:space="preserve">    平成25年5月</t>
    <rPh sb="4" eb="6">
      <t>ヘイセイ</t>
    </rPh>
    <rPh sb="8" eb="9">
      <t>ネン</t>
    </rPh>
    <rPh sb="10" eb="11">
      <t>ガツ</t>
    </rPh>
    <phoneticPr fontId="4"/>
  </si>
  <si>
    <t xml:space="preserve">        27</t>
    <phoneticPr fontId="4"/>
  </si>
  <si>
    <t xml:space="preserve">   平成24年度</t>
    <rPh sb="3" eb="5">
      <t>ヘイセイ</t>
    </rPh>
    <rPh sb="7" eb="8">
      <t>ネン</t>
    </rPh>
    <rPh sb="8" eb="9">
      <t>ド</t>
    </rPh>
    <phoneticPr fontId="7"/>
  </si>
  <si>
    <t>　　 　25</t>
    <phoneticPr fontId="7"/>
  </si>
  <si>
    <t>　　 　26</t>
    <phoneticPr fontId="4"/>
  </si>
  <si>
    <r>
      <t xml:space="preserve"> 204  各種学校卒業者数（私立）</t>
    </r>
    <r>
      <rPr>
        <sz val="12"/>
        <color indexed="8"/>
        <rFont val="ＭＳ 明朝"/>
        <family val="1"/>
        <charset val="128"/>
      </rPr>
      <t>（平成24～26年度）</t>
    </r>
    <rPh sb="6" eb="8">
      <t>カクシュ</t>
    </rPh>
    <rPh sb="8" eb="10">
      <t>ガッコウ</t>
    </rPh>
    <rPh sb="10" eb="11">
      <t>ソツ</t>
    </rPh>
    <rPh sb="11" eb="14">
      <t>ギョウシャスウ</t>
    </rPh>
    <rPh sb="15" eb="17">
      <t>シリツ</t>
    </rPh>
    <rPh sb="26" eb="27">
      <t>ネン</t>
    </rPh>
    <rPh sb="27" eb="28">
      <t>ド</t>
    </rPh>
    <phoneticPr fontId="4"/>
  </si>
  <si>
    <r>
      <t xml:space="preserve"> 205　各種学校教員数・職員数（私立）</t>
    </r>
    <r>
      <rPr>
        <sz val="12"/>
        <color indexed="8"/>
        <rFont val="ＭＳ 明朝"/>
        <family val="1"/>
        <charset val="128"/>
      </rPr>
      <t>（平成25～27年,5月1日現在）</t>
    </r>
    <rPh sb="17" eb="19">
      <t>シリツ</t>
    </rPh>
    <rPh sb="28" eb="29">
      <t>ネン</t>
    </rPh>
    <rPh sb="31" eb="32">
      <t>ツキ</t>
    </rPh>
    <rPh sb="33" eb="34">
      <t>ヒ</t>
    </rPh>
    <phoneticPr fontId="7"/>
  </si>
  <si>
    <t xml:space="preserve">     平成25年5月</t>
    <rPh sb="5" eb="7">
      <t>ヘイセイ</t>
    </rPh>
    <rPh sb="9" eb="10">
      <t>ネン</t>
    </rPh>
    <rPh sb="11" eb="12">
      <t>ガツ</t>
    </rPh>
    <phoneticPr fontId="7"/>
  </si>
  <si>
    <t>　　26</t>
    <phoneticPr fontId="7"/>
  </si>
  <si>
    <t>　　27</t>
    <phoneticPr fontId="4"/>
  </si>
  <si>
    <r>
      <t>206　専修学校設置者別学校数（国立・公立・私立）</t>
    </r>
    <r>
      <rPr>
        <sz val="12"/>
        <color indexed="8"/>
        <rFont val="ＭＳ 明朝"/>
        <family val="1"/>
        <charset val="128"/>
      </rPr>
      <t>（平成25～27年,5月1日現在）</t>
    </r>
    <rPh sb="33" eb="34">
      <t>ネン</t>
    </rPh>
    <rPh sb="36" eb="37">
      <t>ツキ</t>
    </rPh>
    <rPh sb="38" eb="39">
      <t>ヒ</t>
    </rPh>
    <phoneticPr fontId="4"/>
  </si>
  <si>
    <t xml:space="preserve">    　26</t>
    <phoneticPr fontId="7"/>
  </si>
  <si>
    <t xml:space="preserve">    　27</t>
    <phoneticPr fontId="4"/>
  </si>
  <si>
    <r>
      <t>207 専修学校課程別生徒数</t>
    </r>
    <r>
      <rPr>
        <sz val="12"/>
        <color indexed="8"/>
        <rFont val="ＭＳ 明朝"/>
        <family val="1"/>
        <charset val="128"/>
      </rPr>
      <t>（平成25～27年,5月1日現在）</t>
    </r>
    <rPh sb="22" eb="23">
      <t>ネン</t>
    </rPh>
    <rPh sb="25" eb="26">
      <t>ツキ</t>
    </rPh>
    <rPh sb="27" eb="28">
      <t>ヒ</t>
    </rPh>
    <phoneticPr fontId="4"/>
  </si>
  <si>
    <t>注1   単位制と通信制の合計</t>
    <rPh sb="0" eb="1">
      <t>チュウ</t>
    </rPh>
    <rPh sb="5" eb="8">
      <t>タンイセイ</t>
    </rPh>
    <rPh sb="9" eb="12">
      <t>ツウシンセイ</t>
    </rPh>
    <rPh sb="13" eb="14">
      <t>ゴウ</t>
    </rPh>
    <rPh sb="14" eb="15">
      <t>ケイ</t>
    </rPh>
    <phoneticPr fontId="4"/>
  </si>
  <si>
    <r>
      <t>208　専修学校卒業者数　</t>
    </r>
    <r>
      <rPr>
        <sz val="12"/>
        <color indexed="8"/>
        <rFont val="ＭＳ 明朝"/>
        <family val="1"/>
        <charset val="128"/>
      </rPr>
      <t>（平成24～26年度)</t>
    </r>
    <rPh sb="14" eb="16">
      <t>ヘイセイ</t>
    </rPh>
    <rPh sb="21" eb="23">
      <t>ネンド</t>
    </rPh>
    <phoneticPr fontId="4"/>
  </si>
  <si>
    <t xml:space="preserve">  平成24年度</t>
    <rPh sb="7" eb="8">
      <t>ド</t>
    </rPh>
    <phoneticPr fontId="4"/>
  </si>
  <si>
    <r>
      <t>209　専修学校教員数及び職員数（国立・公立・私立）</t>
    </r>
    <r>
      <rPr>
        <sz val="11"/>
        <color indexed="8"/>
        <rFont val="ＭＳ 明朝"/>
        <family val="1"/>
        <charset val="128"/>
      </rPr>
      <t>（平成25～27年,5月1日現在）</t>
    </r>
    <rPh sb="17" eb="19">
      <t>コクリツ</t>
    </rPh>
    <rPh sb="20" eb="22">
      <t>コウリツ</t>
    </rPh>
    <rPh sb="23" eb="25">
      <t>シリツ</t>
    </rPh>
    <rPh sb="34" eb="35">
      <t>ネン</t>
    </rPh>
    <rPh sb="37" eb="38">
      <t>ツキ</t>
    </rPh>
    <rPh sb="39" eb="40">
      <t>ヒ</t>
    </rPh>
    <phoneticPr fontId="4"/>
  </si>
  <si>
    <t xml:space="preserve">   平成25年5月</t>
    <phoneticPr fontId="4"/>
  </si>
  <si>
    <t xml:space="preserve">     　26</t>
    <phoneticPr fontId="7"/>
  </si>
  <si>
    <t xml:space="preserve">       27</t>
    <phoneticPr fontId="4"/>
  </si>
  <si>
    <t>注1   教員数は単位制と通信制の合計</t>
    <rPh sb="5" eb="7">
      <t>キョウイン</t>
    </rPh>
    <rPh sb="6" eb="7">
      <t>スウ</t>
    </rPh>
    <rPh sb="8" eb="11">
      <t>タンイセイ</t>
    </rPh>
    <rPh sb="12" eb="15">
      <t>ツウシンセイ</t>
    </rPh>
    <rPh sb="16" eb="18">
      <t>ゴウケイ</t>
    </rPh>
    <phoneticPr fontId="4"/>
  </si>
  <si>
    <t>資料  文部科学省「学校基本調査報告書」</t>
    <rPh sb="4" eb="6">
      <t>モンブ</t>
    </rPh>
    <rPh sb="6" eb="9">
      <t>カガクショウ</t>
    </rPh>
    <rPh sb="16" eb="19">
      <t>ホウコクショ</t>
    </rPh>
    <phoneticPr fontId="4"/>
  </si>
  <si>
    <r>
      <t>(3)小学校</t>
    </r>
    <r>
      <rPr>
        <sz val="12"/>
        <color indexed="8"/>
        <rFont val="ＭＳ 明朝"/>
        <family val="1"/>
        <charset val="128"/>
      </rPr>
      <t>（平成25～27年,5月1日現在）</t>
    </r>
    <rPh sb="3" eb="6">
      <t>ショウガッコウ</t>
    </rPh>
    <rPh sb="7" eb="9">
      <t>ヘイセイ</t>
    </rPh>
    <rPh sb="14" eb="15">
      <t>ネン</t>
    </rPh>
    <rPh sb="17" eb="18">
      <t>ツキ</t>
    </rPh>
    <rPh sb="19" eb="20">
      <t>ヒ</t>
    </rPh>
    <rPh sb="20" eb="22">
      <t>ゲンザイ</t>
    </rPh>
    <phoneticPr fontId="6"/>
  </si>
  <si>
    <r>
      <t>(4)中学校</t>
    </r>
    <r>
      <rPr>
        <sz val="12"/>
        <color indexed="8"/>
        <rFont val="ＭＳ 明朝"/>
        <family val="1"/>
        <charset val="128"/>
      </rPr>
      <t>（平成25～27年,5月1日現在）</t>
    </r>
    <rPh sb="3" eb="6">
      <t>チュウガッコウ</t>
    </rPh>
    <rPh sb="7" eb="9">
      <t>ヘイセイ</t>
    </rPh>
    <rPh sb="14" eb="15">
      <t>ネン</t>
    </rPh>
    <rPh sb="17" eb="18">
      <t>ツキ</t>
    </rPh>
    <rPh sb="19" eb="20">
      <t>ヒ</t>
    </rPh>
    <rPh sb="20" eb="22">
      <t>ゲンザイ</t>
    </rPh>
    <phoneticPr fontId="6"/>
  </si>
  <si>
    <t>平成27年5月</t>
    <rPh sb="0" eb="2">
      <t>ヘイセイ</t>
    </rPh>
    <rPh sb="4" eb="5">
      <t>ネン</t>
    </rPh>
    <rPh sb="6" eb="7">
      <t>ガツ</t>
    </rPh>
    <phoneticPr fontId="6"/>
  </si>
  <si>
    <t>０　歳</t>
    <phoneticPr fontId="4"/>
  </si>
  <si>
    <t>１　歳</t>
  </si>
  <si>
    <t>２　歳</t>
  </si>
  <si>
    <r>
      <t>210　大学・大学院等の学生数（国立・私立）</t>
    </r>
    <r>
      <rPr>
        <sz val="12"/>
        <color indexed="8"/>
        <rFont val="ＭＳ 明朝"/>
        <family val="1"/>
        <charset val="128"/>
      </rPr>
      <t>（平成25～27年,5月1日現在）</t>
    </r>
    <rPh sb="16" eb="18">
      <t>コクリツ</t>
    </rPh>
    <rPh sb="19" eb="21">
      <t>シリツ</t>
    </rPh>
    <rPh sb="30" eb="31">
      <t>ネン</t>
    </rPh>
    <rPh sb="33" eb="34">
      <t>ツキ</t>
    </rPh>
    <rPh sb="35" eb="36">
      <t>ヒ</t>
    </rPh>
    <phoneticPr fontId="4"/>
  </si>
  <si>
    <t xml:space="preserve"> 平成25年5月</t>
    <phoneticPr fontId="4"/>
  </si>
  <si>
    <t xml:space="preserve">     26</t>
    <phoneticPr fontId="7"/>
  </si>
  <si>
    <r>
      <t>211　大学・大学院等の教員数及び職員数</t>
    </r>
    <r>
      <rPr>
        <sz val="12"/>
        <color indexed="8"/>
        <rFont val="ＭＳ 明朝"/>
        <family val="1"/>
        <charset val="128"/>
      </rPr>
      <t>（平成27.5.1現在）</t>
    </r>
    <rPh sb="21" eb="23">
      <t>ヘイセイ</t>
    </rPh>
    <rPh sb="29" eb="31">
      <t>ゲンザイ</t>
    </rPh>
    <phoneticPr fontId="4"/>
  </si>
  <si>
    <r>
      <t>212 大学・短期大学の卒業後の状況調査（国立・私立）</t>
    </r>
    <r>
      <rPr>
        <sz val="10"/>
        <color indexed="8"/>
        <rFont val="ＭＳ 明朝"/>
        <family val="1"/>
        <charset val="128"/>
      </rPr>
      <t>（平成25～27年,5月1日現在）</t>
    </r>
    <rPh sb="21" eb="23">
      <t>コクリツ</t>
    </rPh>
    <rPh sb="24" eb="26">
      <t>シリツ</t>
    </rPh>
    <rPh sb="35" eb="36">
      <t>ネン</t>
    </rPh>
    <rPh sb="38" eb="39">
      <t>ツキ</t>
    </rPh>
    <rPh sb="40" eb="41">
      <t>ヒ</t>
    </rPh>
    <phoneticPr fontId="4"/>
  </si>
  <si>
    <t>平成25年3月</t>
  </si>
  <si>
    <t>平成25年3月</t>
    <phoneticPr fontId="4"/>
  </si>
  <si>
    <t>　　27</t>
  </si>
  <si>
    <t>　　27</t>
    <phoneticPr fontId="4"/>
  </si>
  <si>
    <t>-</t>
    <phoneticPr fontId="4"/>
  </si>
  <si>
    <t xml:space="preserve">   平成24年度</t>
    <rPh sb="8" eb="9">
      <t>ド</t>
    </rPh>
    <phoneticPr fontId="4"/>
  </si>
  <si>
    <t>　　   26</t>
    <phoneticPr fontId="4"/>
  </si>
  <si>
    <r>
      <t>213　大学院・高等専門学校の卒業者数</t>
    </r>
    <r>
      <rPr>
        <sz val="12"/>
        <color indexed="8"/>
        <rFont val="ＭＳ 明朝"/>
        <family val="1"/>
        <charset val="128"/>
      </rPr>
      <t>（平成24～26年度）</t>
    </r>
    <rPh sb="27" eb="28">
      <t>ネン</t>
    </rPh>
    <rPh sb="28" eb="29">
      <t>ド</t>
    </rPh>
    <phoneticPr fontId="7"/>
  </si>
  <si>
    <r>
      <t>214　地方教育費</t>
    </r>
    <r>
      <rPr>
        <sz val="12"/>
        <color indexed="8"/>
        <rFont val="ＭＳ 明朝"/>
        <family val="1"/>
        <charset val="128"/>
      </rPr>
      <t>（平成24～26年度）</t>
    </r>
    <rPh sb="10" eb="12">
      <t>ヘイセイ</t>
    </rPh>
    <rPh sb="17" eb="19">
      <t>ネンド</t>
    </rPh>
    <phoneticPr fontId="4"/>
  </si>
  <si>
    <t>平 成 24 年 度</t>
    <phoneticPr fontId="7"/>
  </si>
  <si>
    <t>　　  26</t>
    <phoneticPr fontId="4"/>
  </si>
  <si>
    <t xml:space="preserve"> －</t>
  </si>
  <si>
    <r>
      <t>214　地方教育費</t>
    </r>
    <r>
      <rPr>
        <sz val="11"/>
        <color indexed="8"/>
        <rFont val="ＭＳ 明朝"/>
        <family val="1"/>
        <charset val="128"/>
      </rPr>
      <t>（平成23～25年度）</t>
    </r>
    <rPh sb="10" eb="12">
      <t>ヘイセイ</t>
    </rPh>
    <rPh sb="17" eb="19">
      <t>ネンド</t>
    </rPh>
    <phoneticPr fontId="4"/>
  </si>
  <si>
    <t>　　  26</t>
    <phoneticPr fontId="4"/>
  </si>
  <si>
    <t>注１　人口は，平成27年1月1日現在の住民基本台帳による。</t>
    <rPh sb="7" eb="9">
      <t>ヘイセイ</t>
    </rPh>
    <rPh sb="11" eb="12">
      <t>ネン</t>
    </rPh>
    <rPh sb="13" eb="14">
      <t>ガツ</t>
    </rPh>
    <rPh sb="15" eb="16">
      <t>ニチ</t>
    </rPh>
    <rPh sb="16" eb="18">
      <t>ゲンザイ</t>
    </rPh>
    <phoneticPr fontId="5"/>
  </si>
  <si>
    <t>　２　社会教育費，教育行政費は，人口1人当たり教育費である。</t>
  </si>
  <si>
    <t>　３　総計の消費的支出の内訳については, 社会教育費・教育行政費・知事部局生涯学習関連費に内訳がないため表示していない。</t>
    <rPh sb="3" eb="5">
      <t>ソウケイ</t>
    </rPh>
    <rPh sb="6" eb="8">
      <t>ショウヒ</t>
    </rPh>
    <rPh sb="8" eb="9">
      <t>テキ</t>
    </rPh>
    <rPh sb="9" eb="11">
      <t>シシュツ</t>
    </rPh>
    <rPh sb="12" eb="14">
      <t>ウチワケ</t>
    </rPh>
    <rPh sb="21" eb="23">
      <t>シャカイ</t>
    </rPh>
    <rPh sb="23" eb="25">
      <t>キョウイク</t>
    </rPh>
    <rPh sb="25" eb="26">
      <t>ヒ</t>
    </rPh>
    <rPh sb="27" eb="29">
      <t>キョウイク</t>
    </rPh>
    <rPh sb="29" eb="31">
      <t>ギョウセイ</t>
    </rPh>
    <rPh sb="31" eb="32">
      <t>ヒ</t>
    </rPh>
    <rPh sb="33" eb="35">
      <t>チジ</t>
    </rPh>
    <rPh sb="35" eb="37">
      <t>ブキョク</t>
    </rPh>
    <rPh sb="37" eb="39">
      <t>ショウガイ</t>
    </rPh>
    <rPh sb="39" eb="41">
      <t>ガクシュウ</t>
    </rPh>
    <rPh sb="41" eb="44">
      <t>カンレンヒ</t>
    </rPh>
    <rPh sb="45" eb="47">
      <t>ウチワケ</t>
    </rPh>
    <phoneticPr fontId="5"/>
  </si>
  <si>
    <r>
      <t>　</t>
    </r>
    <r>
      <rPr>
        <sz val="10"/>
        <color indexed="8"/>
        <rFont val="ＭＳ 明朝"/>
        <family val="1"/>
        <charset val="128"/>
      </rPr>
      <t>4</t>
    </r>
    <r>
      <rPr>
        <sz val="8"/>
        <color indexed="8"/>
        <rFont val="ＭＳ 明朝"/>
        <family val="1"/>
        <charset val="128"/>
      </rPr>
      <t>　 寄付金は公費に組み入れられた寄付金と公費に組み入れられない寄付金とを合算して計上しています。</t>
    </r>
    <rPh sb="11" eb="12">
      <t>ク</t>
    </rPh>
    <rPh sb="13" eb="14">
      <t>イ</t>
    </rPh>
    <rPh sb="18" eb="21">
      <t>キフキン</t>
    </rPh>
    <rPh sb="22" eb="24">
      <t>コウヒ</t>
    </rPh>
    <rPh sb="38" eb="40">
      <t>ガッサン</t>
    </rPh>
    <rPh sb="42" eb="44">
      <t>ケイジョウ</t>
    </rPh>
    <phoneticPr fontId="5"/>
  </si>
  <si>
    <t>資料　県教育委員会教育創生課</t>
    <rPh sb="9" eb="11">
      <t>キョウイク</t>
    </rPh>
    <rPh sb="11" eb="13">
      <t>ソウセイ</t>
    </rPh>
    <rPh sb="13" eb="14">
      <t>カカイカクカキョウイクアカ礵尩樘_x001E_^</t>
    </rPh>
    <phoneticPr fontId="5"/>
  </si>
  <si>
    <t>（単位：人）</t>
    <phoneticPr fontId="4"/>
  </si>
  <si>
    <t xml:space="preserve">       平成25年3月</t>
    <rPh sb="7" eb="9">
      <t>ヘイセイ</t>
    </rPh>
    <rPh sb="11" eb="12">
      <t>ネン</t>
    </rPh>
    <rPh sb="13" eb="14">
      <t>ガツ</t>
    </rPh>
    <phoneticPr fontId="4"/>
  </si>
  <si>
    <t xml:space="preserve">           26</t>
    <phoneticPr fontId="4"/>
  </si>
  <si>
    <t xml:space="preserve">           27</t>
    <phoneticPr fontId="4"/>
  </si>
  <si>
    <t>-</t>
    <phoneticPr fontId="72"/>
  </si>
  <si>
    <t>生産工程従事者</t>
    <phoneticPr fontId="4"/>
  </si>
  <si>
    <t>輸送・機械運転従事者</t>
    <phoneticPr fontId="4"/>
  </si>
  <si>
    <t>建設・採掘従事者</t>
    <phoneticPr fontId="4"/>
  </si>
  <si>
    <t>運搬・清掃等従事者</t>
    <phoneticPr fontId="4"/>
  </si>
  <si>
    <t>総数のうち職業安定所又は学校を通じて就職をした者（再掲）</t>
    <phoneticPr fontId="4"/>
  </si>
  <si>
    <t>総数のうち自家・自営業に就いた者（再掲）</t>
    <phoneticPr fontId="4"/>
  </si>
  <si>
    <t xml:space="preserve">           26</t>
    <phoneticPr fontId="4"/>
  </si>
  <si>
    <t xml:space="preserve">           27</t>
    <phoneticPr fontId="4"/>
  </si>
  <si>
    <t>-</t>
    <phoneticPr fontId="72"/>
  </si>
  <si>
    <t>生産工程従事者</t>
    <phoneticPr fontId="4"/>
  </si>
  <si>
    <t>輸送・機械運転従事者</t>
    <phoneticPr fontId="4"/>
  </si>
  <si>
    <t>建設・採掘従事者</t>
    <phoneticPr fontId="4"/>
  </si>
  <si>
    <t>運搬・清掃等従事者</t>
    <phoneticPr fontId="4"/>
  </si>
  <si>
    <t>総数のうち職業安定所又は学校を通じて就職をした者（再掲）</t>
    <phoneticPr fontId="4"/>
  </si>
  <si>
    <t>総数のうち自家・自営業に就いた者（再掲）</t>
    <phoneticPr fontId="4"/>
  </si>
  <si>
    <t>平成27年5月</t>
    <phoneticPr fontId="7"/>
  </si>
  <si>
    <t>7(※)</t>
    <phoneticPr fontId="4"/>
  </si>
  <si>
    <t>285(※)</t>
    <phoneticPr fontId="4"/>
  </si>
  <si>
    <t xml:space="preserve">　  </t>
    <phoneticPr fontId="4"/>
  </si>
  <si>
    <t>注　大学院の博士課程の卒業者には，所定の年限以上在学し，所定の単位を修得した後，学位を取らずに満期退学した者も含む。</t>
    <rPh sb="47" eb="49">
      <t>マンキ</t>
    </rPh>
    <rPh sb="49" eb="51">
      <t>タイガク</t>
    </rPh>
    <rPh sb="53" eb="54">
      <t>モノ</t>
    </rPh>
    <phoneticPr fontId="4"/>
  </si>
  <si>
    <r>
      <t>(1)高等学校卒業者の職業別学科別就職者数</t>
    </r>
    <r>
      <rPr>
        <sz val="12"/>
        <color theme="1"/>
        <rFont val="ＭＳ 明朝"/>
        <family val="1"/>
        <charset val="128"/>
      </rPr>
      <t>（平成25～27年,5月1日現在）</t>
    </r>
    <rPh sb="14" eb="17">
      <t>ガッカベツ</t>
    </rPh>
    <rPh sb="22" eb="24">
      <t>ヘイセイ</t>
    </rPh>
    <rPh sb="29" eb="30">
      <t>ネン</t>
    </rPh>
    <rPh sb="32" eb="33">
      <t>ツキ</t>
    </rPh>
    <rPh sb="34" eb="35">
      <t>ヒ</t>
    </rPh>
    <rPh sb="35" eb="37">
      <t>ゲンザイ</t>
    </rPh>
    <phoneticPr fontId="4"/>
  </si>
  <si>
    <t xml:space="preserve">    26</t>
    <phoneticPr fontId="6"/>
  </si>
  <si>
    <t xml:space="preserve">    27</t>
    <phoneticPr fontId="6"/>
  </si>
  <si>
    <t>うち国立</t>
    <phoneticPr fontId="6"/>
  </si>
  <si>
    <t>うち私立</t>
    <phoneticPr fontId="6"/>
  </si>
  <si>
    <t>東みよし町</t>
    <phoneticPr fontId="6"/>
  </si>
  <si>
    <t>徳島市</t>
    <phoneticPr fontId="6"/>
  </si>
  <si>
    <t>鳴門市</t>
    <phoneticPr fontId="6"/>
  </si>
  <si>
    <t>小松島市</t>
    <phoneticPr fontId="6"/>
  </si>
  <si>
    <t>阿南市</t>
    <phoneticPr fontId="6"/>
  </si>
  <si>
    <t>吉野川市</t>
    <phoneticPr fontId="6"/>
  </si>
  <si>
    <t>阿波市</t>
    <phoneticPr fontId="6"/>
  </si>
  <si>
    <t>美馬市</t>
    <phoneticPr fontId="6"/>
  </si>
  <si>
    <t>三好市</t>
    <phoneticPr fontId="6"/>
  </si>
  <si>
    <t>勝浦町</t>
    <phoneticPr fontId="6"/>
  </si>
  <si>
    <t>上勝町</t>
    <phoneticPr fontId="6"/>
  </si>
  <si>
    <t>佐那河内村</t>
    <phoneticPr fontId="6"/>
  </si>
  <si>
    <t>石井町</t>
    <phoneticPr fontId="6"/>
  </si>
  <si>
    <t>神山町</t>
    <phoneticPr fontId="6"/>
  </si>
  <si>
    <t>那賀町</t>
    <phoneticPr fontId="6"/>
  </si>
  <si>
    <t>牟岐町</t>
    <phoneticPr fontId="6"/>
  </si>
  <si>
    <t>美波町</t>
    <phoneticPr fontId="6"/>
  </si>
  <si>
    <t>海陽町</t>
    <phoneticPr fontId="6"/>
  </si>
  <si>
    <t>松茂町</t>
    <phoneticPr fontId="6"/>
  </si>
  <si>
    <t>北島町</t>
    <phoneticPr fontId="6"/>
  </si>
  <si>
    <t>藍住町</t>
    <phoneticPr fontId="6"/>
  </si>
  <si>
    <t>板野町</t>
    <phoneticPr fontId="6"/>
  </si>
  <si>
    <t>上板町</t>
    <phoneticPr fontId="6"/>
  </si>
  <si>
    <t>つるぎ町</t>
    <phoneticPr fontId="6"/>
  </si>
  <si>
    <t>うち公立</t>
    <rPh sb="2" eb="4">
      <t>コウリツ</t>
    </rPh>
    <phoneticPr fontId="4"/>
  </si>
  <si>
    <t>うち私立</t>
    <phoneticPr fontId="4"/>
  </si>
  <si>
    <t>徳島市</t>
    <phoneticPr fontId="4"/>
  </si>
  <si>
    <t>鳴門市</t>
    <phoneticPr fontId="4"/>
  </si>
  <si>
    <t>小松島市</t>
    <phoneticPr fontId="4"/>
  </si>
  <si>
    <t>阿南市</t>
    <phoneticPr fontId="4"/>
  </si>
  <si>
    <t>吉野川市</t>
    <phoneticPr fontId="4"/>
  </si>
  <si>
    <t>阿波市</t>
    <phoneticPr fontId="4"/>
  </si>
  <si>
    <t>美馬市</t>
    <phoneticPr fontId="4"/>
  </si>
  <si>
    <t>三好市</t>
    <phoneticPr fontId="4"/>
  </si>
  <si>
    <t>勝浦町</t>
    <phoneticPr fontId="4"/>
  </si>
  <si>
    <t>上勝町</t>
    <phoneticPr fontId="4"/>
  </si>
  <si>
    <t>佐那河内村</t>
    <phoneticPr fontId="4"/>
  </si>
  <si>
    <t>石井町</t>
    <phoneticPr fontId="4"/>
  </si>
  <si>
    <t>神山町</t>
    <phoneticPr fontId="4"/>
  </si>
  <si>
    <t>那賀町</t>
    <phoneticPr fontId="4"/>
  </si>
  <si>
    <t>牟岐町</t>
    <phoneticPr fontId="4"/>
  </si>
  <si>
    <t>美波町</t>
    <phoneticPr fontId="4"/>
  </si>
  <si>
    <t>海陽町</t>
    <phoneticPr fontId="4"/>
  </si>
  <si>
    <t>松茂町</t>
    <phoneticPr fontId="4"/>
  </si>
  <si>
    <t>北島町</t>
    <phoneticPr fontId="4"/>
  </si>
  <si>
    <t>藍住町</t>
    <phoneticPr fontId="4"/>
  </si>
  <si>
    <t>板野町</t>
    <phoneticPr fontId="4"/>
  </si>
  <si>
    <t>上板町</t>
    <phoneticPr fontId="4"/>
  </si>
  <si>
    <t>つるぎ町</t>
    <phoneticPr fontId="4"/>
  </si>
  <si>
    <t>資料  県統計戦略課「学校基本調査結果」</t>
    <rPh sb="0" eb="2">
      <t>シリョウ</t>
    </rPh>
    <rPh sb="4" eb="5">
      <t>ケン</t>
    </rPh>
    <rPh sb="5" eb="7">
      <t>トウケイ</t>
    </rPh>
    <rPh sb="7" eb="9">
      <t>センリャク</t>
    </rPh>
    <rPh sb="9" eb="10">
      <t>カ</t>
    </rPh>
    <rPh sb="11" eb="13">
      <t>ガッコウ</t>
    </rPh>
    <rPh sb="13" eb="15">
      <t>キホン</t>
    </rPh>
    <rPh sb="15" eb="17">
      <t>チョウサ</t>
    </rPh>
    <rPh sb="17" eb="19">
      <t>ケッカ</t>
    </rPh>
    <phoneticPr fontId="6"/>
  </si>
  <si>
    <t>注１  平成27年度より新たに創設された学校種のため，修了者数は0人である。※の数値には教育・保育職員の資格
　　　を有し，実態としてその職務にあたる職員を含むため，県計の人数は文部科学省の公表と一致しない。</t>
    <phoneticPr fontId="4"/>
  </si>
  <si>
    <r>
      <t>197　市町村別学校総覧（国立・公立・私立）</t>
    </r>
    <r>
      <rPr>
        <sz val="12"/>
        <color theme="1"/>
        <rFont val="ＭＳ 明朝"/>
        <family val="1"/>
        <charset val="128"/>
      </rPr>
      <t>（続き）</t>
    </r>
    <phoneticPr fontId="4"/>
  </si>
  <si>
    <r>
      <t>(2)幼保連携型認定子ども園</t>
    </r>
    <r>
      <rPr>
        <sz val="12"/>
        <color indexed="8"/>
        <rFont val="ＭＳ 明朝"/>
        <family val="1"/>
        <charset val="128"/>
      </rPr>
      <t>（平成27年5月1日現在）</t>
    </r>
    <rPh sb="3" eb="4">
      <t>ヨウ</t>
    </rPh>
    <rPh sb="4" eb="5">
      <t>ホ</t>
    </rPh>
    <rPh sb="5" eb="8">
      <t>レンケイガタ</t>
    </rPh>
    <rPh sb="8" eb="10">
      <t>ニンテイ</t>
    </rPh>
    <rPh sb="10" eb="11">
      <t>コ</t>
    </rPh>
    <rPh sb="13" eb="14">
      <t>エン</t>
    </rPh>
    <rPh sb="15" eb="17">
      <t>ヘイセイ</t>
    </rPh>
    <rPh sb="19" eb="20">
      <t>ネン</t>
    </rPh>
    <rPh sb="21" eb="22">
      <t>ツキ</t>
    </rPh>
    <rPh sb="23" eb="24">
      <t>ヒ</t>
    </rPh>
    <rPh sb="24" eb="26">
      <t>ゲンザイ</t>
    </rPh>
    <phoneticPr fontId="6"/>
  </si>
  <si>
    <t>（単位：園，人）</t>
    <phoneticPr fontId="4"/>
  </si>
  <si>
    <t>20　教　　　育</t>
    <rPh sb="3" eb="4">
      <t>キョウ</t>
    </rPh>
    <rPh sb="7" eb="8">
      <t>イク</t>
    </rPh>
    <phoneticPr fontId="4"/>
  </si>
  <si>
    <t>学校総覧</t>
    <rPh sb="0" eb="2">
      <t>ガッコウ</t>
    </rPh>
    <rPh sb="2" eb="3">
      <t>ソウ</t>
    </rPh>
    <phoneticPr fontId="4"/>
  </si>
  <si>
    <t>各種学校教員数・職員数</t>
    <rPh sb="0" eb="2">
      <t>カクシュ</t>
    </rPh>
    <rPh sb="2" eb="4">
      <t>ガッコウ</t>
    </rPh>
    <rPh sb="4" eb="6">
      <t>キョウイン</t>
    </rPh>
    <rPh sb="6" eb="7">
      <t>スウ</t>
    </rPh>
    <rPh sb="8" eb="11">
      <t>ショクインスウ</t>
    </rPh>
    <phoneticPr fontId="4"/>
  </si>
  <si>
    <t>市町村別学校総覧</t>
    <rPh sb="0" eb="3">
      <t>シチョウソン</t>
    </rPh>
    <rPh sb="3" eb="4">
      <t>ベツ</t>
    </rPh>
    <rPh sb="4" eb="6">
      <t>ガッコウ</t>
    </rPh>
    <rPh sb="6" eb="7">
      <t>ソウ</t>
    </rPh>
    <phoneticPr fontId="4"/>
  </si>
  <si>
    <t>専修学校設置者別学校数</t>
    <rPh sb="0" eb="2">
      <t>センシュウ</t>
    </rPh>
    <rPh sb="2" eb="4">
      <t>ガッコウ</t>
    </rPh>
    <rPh sb="4" eb="6">
      <t>セッチ</t>
    </rPh>
    <rPh sb="6" eb="7">
      <t>シャ</t>
    </rPh>
    <rPh sb="7" eb="8">
      <t>ベツ</t>
    </rPh>
    <rPh sb="8" eb="10">
      <t>ガッコウ</t>
    </rPh>
    <rPh sb="10" eb="11">
      <t>スウ</t>
    </rPh>
    <phoneticPr fontId="4"/>
  </si>
  <si>
    <t>(1)</t>
    <phoneticPr fontId="4"/>
  </si>
  <si>
    <t>幼 稚 園</t>
    <rPh sb="0" eb="1">
      <t>ヨウ</t>
    </rPh>
    <rPh sb="2" eb="3">
      <t>ワカ</t>
    </rPh>
    <rPh sb="4" eb="5">
      <t>エン</t>
    </rPh>
    <phoneticPr fontId="4"/>
  </si>
  <si>
    <t>専修学校過程別生徒数</t>
    <rPh sb="0" eb="2">
      <t>センシュウ</t>
    </rPh>
    <rPh sb="2" eb="4">
      <t>ガッコウ</t>
    </rPh>
    <rPh sb="4" eb="6">
      <t>カテイ</t>
    </rPh>
    <rPh sb="6" eb="7">
      <t>ベツ</t>
    </rPh>
    <rPh sb="7" eb="10">
      <t>セイトスウ</t>
    </rPh>
    <phoneticPr fontId="4"/>
  </si>
  <si>
    <t>(2)</t>
    <phoneticPr fontId="4"/>
  </si>
  <si>
    <t>小 学 校</t>
    <rPh sb="0" eb="1">
      <t>ショウ</t>
    </rPh>
    <rPh sb="2" eb="3">
      <t>ガク</t>
    </rPh>
    <rPh sb="4" eb="5">
      <t>コウ</t>
    </rPh>
    <phoneticPr fontId="4"/>
  </si>
  <si>
    <t>専修学校卒業者数</t>
    <rPh sb="0" eb="2">
      <t>センシュウ</t>
    </rPh>
    <rPh sb="2" eb="4">
      <t>ガッコウ</t>
    </rPh>
    <rPh sb="4" eb="7">
      <t>ソツギョウシャ</t>
    </rPh>
    <rPh sb="7" eb="8">
      <t>スウ</t>
    </rPh>
    <phoneticPr fontId="4"/>
  </si>
  <si>
    <t>(3)</t>
    <phoneticPr fontId="4"/>
  </si>
  <si>
    <t>中 学 校</t>
    <rPh sb="0" eb="1">
      <t>アタル</t>
    </rPh>
    <rPh sb="2" eb="3">
      <t>ガク</t>
    </rPh>
    <rPh sb="4" eb="5">
      <t>コウ</t>
    </rPh>
    <phoneticPr fontId="4"/>
  </si>
  <si>
    <t>専修学校教員数及び職員数</t>
    <rPh sb="0" eb="2">
      <t>センシュウ</t>
    </rPh>
    <rPh sb="2" eb="4">
      <t>ガッコウ</t>
    </rPh>
    <rPh sb="4" eb="6">
      <t>キョウイン</t>
    </rPh>
    <rPh sb="6" eb="7">
      <t>スウ</t>
    </rPh>
    <rPh sb="7" eb="8">
      <t>オヨ</t>
    </rPh>
    <rPh sb="9" eb="12">
      <t>ショクインスウ</t>
    </rPh>
    <phoneticPr fontId="4"/>
  </si>
  <si>
    <t>高等学校学科別学校数</t>
    <rPh sb="0" eb="2">
      <t>コウトウ</t>
    </rPh>
    <rPh sb="2" eb="4">
      <t>ガッコウ</t>
    </rPh>
    <rPh sb="4" eb="6">
      <t>ガッカ</t>
    </rPh>
    <rPh sb="6" eb="7">
      <t>ベツ</t>
    </rPh>
    <rPh sb="7" eb="9">
      <t>ガッコウ</t>
    </rPh>
    <rPh sb="9" eb="10">
      <t>スウ</t>
    </rPh>
    <phoneticPr fontId="4"/>
  </si>
  <si>
    <t>大学・大学院等の学生数</t>
    <rPh sb="0" eb="2">
      <t>ダイガク</t>
    </rPh>
    <rPh sb="3" eb="6">
      <t>ダイガクイン</t>
    </rPh>
    <rPh sb="6" eb="7">
      <t>トウ</t>
    </rPh>
    <rPh sb="8" eb="11">
      <t>ガクセイスウ</t>
    </rPh>
    <phoneticPr fontId="4"/>
  </si>
  <si>
    <t>高等学校学年別生徒数</t>
    <rPh sb="0" eb="2">
      <t>コウトウ</t>
    </rPh>
    <rPh sb="2" eb="4">
      <t>ガッコウ</t>
    </rPh>
    <rPh sb="4" eb="7">
      <t>ガクネンベツ</t>
    </rPh>
    <rPh sb="7" eb="10">
      <t>セイトスウ</t>
    </rPh>
    <phoneticPr fontId="4"/>
  </si>
  <si>
    <t>大学・大学院等の教員数及び職員数</t>
    <rPh sb="0" eb="2">
      <t>ダイガク</t>
    </rPh>
    <rPh sb="3" eb="6">
      <t>ダイガクイン</t>
    </rPh>
    <rPh sb="6" eb="7">
      <t>トウ</t>
    </rPh>
    <rPh sb="8" eb="10">
      <t>キョウイン</t>
    </rPh>
    <rPh sb="10" eb="11">
      <t>スウ</t>
    </rPh>
    <rPh sb="11" eb="12">
      <t>オヨ</t>
    </rPh>
    <rPh sb="13" eb="16">
      <t>ショクインスウ</t>
    </rPh>
    <phoneticPr fontId="4"/>
  </si>
  <si>
    <t>高等学校学科別本科生徒数</t>
    <rPh sb="0" eb="2">
      <t>コウトウ</t>
    </rPh>
    <rPh sb="2" eb="4">
      <t>ガッコウ</t>
    </rPh>
    <rPh sb="4" eb="6">
      <t>ガッカ</t>
    </rPh>
    <rPh sb="6" eb="7">
      <t>ベツ</t>
    </rPh>
    <rPh sb="7" eb="9">
      <t>ホンカ</t>
    </rPh>
    <rPh sb="9" eb="12">
      <t>セイトスウ</t>
    </rPh>
    <phoneticPr fontId="4"/>
  </si>
  <si>
    <t>大学・短期大学の卒業後の状況調査</t>
    <rPh sb="0" eb="2">
      <t>ダイガク</t>
    </rPh>
    <rPh sb="3" eb="5">
      <t>タンキ</t>
    </rPh>
    <rPh sb="5" eb="7">
      <t>ダイガク</t>
    </rPh>
    <rPh sb="8" eb="10">
      <t>ソツギョウ</t>
    </rPh>
    <rPh sb="10" eb="11">
      <t>ゴ</t>
    </rPh>
    <rPh sb="12" eb="14">
      <t>ジョウキョウ</t>
    </rPh>
    <rPh sb="14" eb="16">
      <t>チョウサ</t>
    </rPh>
    <phoneticPr fontId="4"/>
  </si>
  <si>
    <t>中学校の卒業後</t>
    <rPh sb="0" eb="3">
      <t>チュウガッコウ</t>
    </rPh>
    <rPh sb="4" eb="6">
      <t>ソツギョウ</t>
    </rPh>
    <rPh sb="6" eb="7">
      <t>ゴ</t>
    </rPh>
    <phoneticPr fontId="4"/>
  </si>
  <si>
    <t>大学院・高等専門学校の卒業者数</t>
    <rPh sb="0" eb="3">
      <t>ダイガクイン</t>
    </rPh>
    <rPh sb="4" eb="6">
      <t>コウトウ</t>
    </rPh>
    <rPh sb="6" eb="8">
      <t>センモン</t>
    </rPh>
    <rPh sb="8" eb="10">
      <t>ガッコウ</t>
    </rPh>
    <rPh sb="11" eb="12">
      <t>ソツ</t>
    </rPh>
    <rPh sb="12" eb="15">
      <t>ギョウシャスウ</t>
    </rPh>
    <phoneticPr fontId="4"/>
  </si>
  <si>
    <t>進路別卒業者数</t>
    <rPh sb="0" eb="2">
      <t>シンロ</t>
    </rPh>
    <rPh sb="2" eb="3">
      <t>ベツ</t>
    </rPh>
    <rPh sb="3" eb="6">
      <t>ソツギョウシャ</t>
    </rPh>
    <rPh sb="6" eb="7">
      <t>スウ</t>
    </rPh>
    <phoneticPr fontId="4"/>
  </si>
  <si>
    <t>地方教育費　-1</t>
    <rPh sb="0" eb="2">
      <t>チホウ</t>
    </rPh>
    <rPh sb="2" eb="5">
      <t>キョウイクヒ</t>
    </rPh>
    <phoneticPr fontId="4"/>
  </si>
  <si>
    <t>高等学校等への進学者数</t>
    <rPh sb="0" eb="2">
      <t>コウトウ</t>
    </rPh>
    <rPh sb="2" eb="4">
      <t>ガッコウ</t>
    </rPh>
    <rPh sb="4" eb="5">
      <t>トウ</t>
    </rPh>
    <rPh sb="7" eb="9">
      <t>シンガク</t>
    </rPh>
    <rPh sb="9" eb="10">
      <t>モノ</t>
    </rPh>
    <rPh sb="10" eb="11">
      <t>スウ</t>
    </rPh>
    <phoneticPr fontId="4"/>
  </si>
  <si>
    <t>地方教育費　-2</t>
    <rPh sb="0" eb="2">
      <t>チホウ</t>
    </rPh>
    <rPh sb="2" eb="5">
      <t>キョウイクヒ</t>
    </rPh>
    <phoneticPr fontId="4"/>
  </si>
  <si>
    <t>就職先別・産業別就職者数</t>
    <rPh sb="0" eb="2">
      <t>シュウショク</t>
    </rPh>
    <rPh sb="2" eb="3">
      <t>サキ</t>
    </rPh>
    <rPh sb="3" eb="4">
      <t>ベツ</t>
    </rPh>
    <rPh sb="5" eb="7">
      <t>サンギョウ</t>
    </rPh>
    <rPh sb="7" eb="8">
      <t>ベツ</t>
    </rPh>
    <rPh sb="8" eb="10">
      <t>シュウショク</t>
    </rPh>
    <rPh sb="10" eb="11">
      <t>シャ</t>
    </rPh>
    <rPh sb="11" eb="12">
      <t>スウ</t>
    </rPh>
    <phoneticPr fontId="4"/>
  </si>
  <si>
    <t>高等学校の卒業後</t>
    <rPh sb="0" eb="2">
      <t>コウトウ</t>
    </rPh>
    <rPh sb="2" eb="4">
      <t>ガッコウ</t>
    </rPh>
    <rPh sb="5" eb="7">
      <t>ソツギョウ</t>
    </rPh>
    <rPh sb="7" eb="8">
      <t>ゴ</t>
    </rPh>
    <phoneticPr fontId="4"/>
  </si>
  <si>
    <t>高等学校卒業者の職業別学科別就職者数　その１</t>
    <rPh sb="0" eb="2">
      <t>コウトウ</t>
    </rPh>
    <rPh sb="2" eb="4">
      <t>ガッコウ</t>
    </rPh>
    <rPh sb="4" eb="6">
      <t>ソツギョウ</t>
    </rPh>
    <rPh sb="6" eb="7">
      <t>モノ</t>
    </rPh>
    <rPh sb="8" eb="10">
      <t>ショクギョウ</t>
    </rPh>
    <rPh sb="10" eb="11">
      <t>ベツ</t>
    </rPh>
    <rPh sb="11" eb="13">
      <t>ガッカ</t>
    </rPh>
    <rPh sb="13" eb="14">
      <t>ベツ</t>
    </rPh>
    <rPh sb="14" eb="16">
      <t>シュウショク</t>
    </rPh>
    <rPh sb="16" eb="17">
      <t>シャ</t>
    </rPh>
    <rPh sb="17" eb="18">
      <t>スウ</t>
    </rPh>
    <phoneticPr fontId="4"/>
  </si>
  <si>
    <t>高等学校卒業者の職業別学科別就職者数　その２</t>
    <rPh sb="0" eb="2">
      <t>コウトウ</t>
    </rPh>
    <rPh sb="2" eb="4">
      <t>ガッコウ</t>
    </rPh>
    <rPh sb="4" eb="6">
      <t>ソツギョウ</t>
    </rPh>
    <rPh sb="6" eb="7">
      <t>モノ</t>
    </rPh>
    <rPh sb="8" eb="10">
      <t>ショクギョウ</t>
    </rPh>
    <rPh sb="10" eb="11">
      <t>ベツ</t>
    </rPh>
    <rPh sb="11" eb="13">
      <t>ガッカ</t>
    </rPh>
    <rPh sb="13" eb="14">
      <t>ベツ</t>
    </rPh>
    <rPh sb="14" eb="16">
      <t>シュウショク</t>
    </rPh>
    <rPh sb="16" eb="17">
      <t>シャ</t>
    </rPh>
    <rPh sb="17" eb="18">
      <t>スウ</t>
    </rPh>
    <phoneticPr fontId="4"/>
  </si>
  <si>
    <t>学科別・進路別卒業者数</t>
    <rPh sb="0" eb="2">
      <t>ガッカ</t>
    </rPh>
    <rPh sb="2" eb="3">
      <t>ベツ</t>
    </rPh>
    <rPh sb="4" eb="6">
      <t>シンロ</t>
    </rPh>
    <rPh sb="6" eb="7">
      <t>ベツ</t>
    </rPh>
    <rPh sb="7" eb="10">
      <t>ソツギョウシャ</t>
    </rPh>
    <rPh sb="10" eb="11">
      <t>スウ</t>
    </rPh>
    <phoneticPr fontId="4"/>
  </si>
  <si>
    <t>大学・短期大学等への学科別進学者数</t>
    <rPh sb="0" eb="2">
      <t>ダイガク</t>
    </rPh>
    <rPh sb="3" eb="5">
      <t>タンキ</t>
    </rPh>
    <rPh sb="5" eb="7">
      <t>ダイガク</t>
    </rPh>
    <rPh sb="7" eb="8">
      <t>トウ</t>
    </rPh>
    <rPh sb="10" eb="12">
      <t>ガッカ</t>
    </rPh>
    <rPh sb="12" eb="13">
      <t>ベツ</t>
    </rPh>
    <rPh sb="13" eb="15">
      <t>シンガク</t>
    </rPh>
    <rPh sb="15" eb="16">
      <t>モノ</t>
    </rPh>
    <rPh sb="16" eb="17">
      <t>スウ</t>
    </rPh>
    <phoneticPr fontId="4"/>
  </si>
  <si>
    <t>(4)</t>
    <phoneticPr fontId="4"/>
  </si>
  <si>
    <t>産業別就職者数</t>
    <rPh sb="0" eb="2">
      <t>サンギョウ</t>
    </rPh>
    <rPh sb="2" eb="3">
      <t>ベツ</t>
    </rPh>
    <rPh sb="3" eb="5">
      <t>シュウショク</t>
    </rPh>
    <rPh sb="5" eb="6">
      <t>シャ</t>
    </rPh>
    <rPh sb="6" eb="7">
      <t>スウ</t>
    </rPh>
    <phoneticPr fontId="4"/>
  </si>
  <si>
    <t>(5)</t>
    <phoneticPr fontId="4"/>
  </si>
  <si>
    <t>都道府県別県外就職者数</t>
    <rPh sb="0" eb="4">
      <t>トドウフケン</t>
    </rPh>
    <rPh sb="4" eb="5">
      <t>ベツ</t>
    </rPh>
    <rPh sb="5" eb="7">
      <t>ケンガイ</t>
    </rPh>
    <rPh sb="7" eb="9">
      <t>シュウショク</t>
    </rPh>
    <rPh sb="9" eb="10">
      <t>シャ</t>
    </rPh>
    <rPh sb="10" eb="11">
      <t>スウ</t>
    </rPh>
    <phoneticPr fontId="4"/>
  </si>
  <si>
    <t>各種学校設置者別学校数及び生徒数</t>
    <rPh sb="0" eb="2">
      <t>カクシュ</t>
    </rPh>
    <rPh sb="2" eb="4">
      <t>ガッコウ</t>
    </rPh>
    <rPh sb="4" eb="6">
      <t>セッチ</t>
    </rPh>
    <rPh sb="6" eb="7">
      <t>シャ</t>
    </rPh>
    <rPh sb="7" eb="8">
      <t>ベツ</t>
    </rPh>
    <rPh sb="8" eb="10">
      <t>ガッコウ</t>
    </rPh>
    <rPh sb="10" eb="11">
      <t>スウ</t>
    </rPh>
    <rPh sb="11" eb="12">
      <t>オヨ</t>
    </rPh>
    <rPh sb="13" eb="16">
      <t>セイトスウ</t>
    </rPh>
    <phoneticPr fontId="4"/>
  </si>
  <si>
    <t>各種学校卒業者数</t>
    <rPh sb="0" eb="2">
      <t>カクシュ</t>
    </rPh>
    <rPh sb="2" eb="4">
      <t>ガッコウ</t>
    </rPh>
    <rPh sb="4" eb="7">
      <t>ソツギョウシャ</t>
    </rPh>
    <rPh sb="7" eb="8">
      <t>スウ</t>
    </rPh>
    <phoneticPr fontId="4"/>
  </si>
  <si>
    <t>(2)</t>
  </si>
  <si>
    <t>(3)</t>
  </si>
  <si>
    <t>(4)</t>
  </si>
  <si>
    <t>幼 保 連 携 型 認 定 子 ど も 園</t>
    <rPh sb="0" eb="1">
      <t>ヨウ</t>
    </rPh>
    <rPh sb="2" eb="3">
      <t>タモツ</t>
    </rPh>
    <rPh sb="4" eb="5">
      <t>レン</t>
    </rPh>
    <rPh sb="6" eb="7">
      <t>ケイ</t>
    </rPh>
    <rPh sb="8" eb="9">
      <t>ガタ</t>
    </rPh>
    <rPh sb="10" eb="11">
      <t>シノブ</t>
    </rPh>
    <rPh sb="12" eb="13">
      <t>サダム</t>
    </rPh>
    <rPh sb="14" eb="15">
      <t>コ</t>
    </rPh>
    <rPh sb="20" eb="21">
      <t>ソノ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</si>
</sst>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 #,##0_ ;_ * \-#,##0_ ;_ * &quot;-&quot;_ ;_ @_ "/>
    <numFmt numFmtId="44" formatCode="_ &quot;¥&quot;* #,##0.00_ ;_ &quot;¥&quot;* \-#,##0.00_ ;_ &quot;¥&quot;* &quot;-&quot;??_ ;_ @_ "/>
    <numFmt numFmtId="43" formatCode="_ * #,##0.00_ ;_ * \-#,##0.00_ ;_ * &quot;-&quot;??_ ;_ @_ "/>
    <numFmt numFmtId="176" formatCode="0.0"/>
    <numFmt numFmtId="177" formatCode="#,##0;&quot;△&quot;#,##0"/>
    <numFmt numFmtId="178" formatCode="_ * #,##0_ ;_ * \-#,##0_ ;_ * &quot;-&quot;_ "/>
    <numFmt numFmtId="179" formatCode="_ * #,##0;_ * \-#,##0;_ * &quot;-&quot;"/>
    <numFmt numFmtId="180" formatCode="0.0;&quot;△&quot;0.0"/>
    <numFmt numFmtId="181" formatCode="#,##0;\-#,##0;&quot;－ &quot;"/>
    <numFmt numFmtId="182" formatCode="#,##0.0"/>
    <numFmt numFmtId="183" formatCode="#,##0;0;&quot;－&quot;"/>
    <numFmt numFmtId="184" formatCode="#,##0;0;&quot;…&quot;"/>
    <numFmt numFmtId="185" formatCode="#,##0;\-#,##0;&quot;-&quot;"/>
    <numFmt numFmtId="186" formatCode="_ &quot;SFr.&quot;* #,##0.00_ ;_ &quot;SFr.&quot;* \-#,##0.00_ ;_ &quot;SFr.&quot;* &quot;-&quot;??_ ;_ @_ "/>
    <numFmt numFmtId="187" formatCode="[$-411]g/&quot;標&quot;&quot;準&quot;"/>
    <numFmt numFmtId="188" formatCode="&quot;｣&quot;#,##0;[Red]\-&quot;｣&quot;#,##0"/>
    <numFmt numFmtId="189" formatCode="#,##0;&quot;△ &quot;#,##0"/>
    <numFmt numFmtId="190" formatCode="#,##0.0;&quot;△ &quot;#,##0.0"/>
    <numFmt numFmtId="191" formatCode="0.0_);[Red]\(0.0\)"/>
    <numFmt numFmtId="192" formatCode="#,##0.0;[Red]\-#,##0.0"/>
  </numFmts>
  <fonts count="82">
    <font>
      <sz val="11"/>
      <name val="ＭＳ Ｐゴシック"/>
      <family val="3"/>
      <charset val="128"/>
    </font>
    <font>
      <sz val="11"/>
      <name val="ＭＳ Ｐゴシック"/>
      <family val="3"/>
      <charset val="128"/>
    </font>
    <font>
      <u/>
      <sz val="6.6"/>
      <color indexed="12"/>
      <name val="ＭＳ Ｐゴシック"/>
      <family val="3"/>
      <charset val="128"/>
    </font>
    <font>
      <sz val="14"/>
      <name val="ＭＳ 明朝"/>
      <family val="1"/>
      <charset val="128"/>
    </font>
    <font>
      <sz val="6"/>
      <name val="ＭＳ Ｐゴシック"/>
      <family val="3"/>
      <charset val="128"/>
    </font>
    <font>
      <u/>
      <sz val="11"/>
      <color indexed="12"/>
      <name val="ＭＳ 明朝"/>
      <family val="1"/>
      <charset val="128"/>
    </font>
    <font>
      <sz val="9"/>
      <color indexed="8"/>
      <name val="ＭＳ 明朝"/>
      <family val="1"/>
      <charset val="128"/>
    </font>
    <font>
      <sz val="7"/>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11"/>
      <color indexed="8"/>
      <name val="ＭＳ 明朝"/>
      <family val="1"/>
      <charset val="128"/>
    </font>
    <font>
      <sz val="12"/>
      <color indexed="8"/>
      <name val="ＭＳ 明朝"/>
      <family val="1"/>
      <charset val="128"/>
    </font>
    <font>
      <sz val="10"/>
      <color indexed="8"/>
      <name val="ＭＳ 明朝"/>
      <family val="1"/>
      <charset val="128"/>
    </font>
    <font>
      <sz val="8"/>
      <color indexed="8"/>
      <name val="ＭＳ 明朝"/>
      <family val="1"/>
      <charset val="128"/>
    </font>
    <font>
      <b/>
      <sz val="16"/>
      <color indexed="8"/>
      <name val="ＭＳ 明朝"/>
      <family val="1"/>
      <charset val="128"/>
    </font>
    <font>
      <sz val="9"/>
      <name val="ＭＳ 明朝"/>
      <family val="1"/>
      <charset val="128"/>
    </font>
    <font>
      <sz val="10"/>
      <name val="ＭＳ Ｐゴシック"/>
      <family val="3"/>
      <charset val="128"/>
    </font>
    <font>
      <u/>
      <sz val="11"/>
      <color theme="1"/>
      <name val="ＭＳ 明朝"/>
      <family val="1"/>
      <charset val="128"/>
    </font>
    <font>
      <sz val="11"/>
      <color theme="1"/>
      <name val="ＭＳ 明朝"/>
      <family val="1"/>
      <charset val="128"/>
    </font>
    <font>
      <sz val="10"/>
      <color theme="1"/>
      <name val="ＭＳ 明朝"/>
      <family val="1"/>
      <charset val="128"/>
    </font>
    <font>
      <u/>
      <sz val="18"/>
      <color theme="1"/>
      <name val="ＭＳ 明朝"/>
      <family val="1"/>
      <charset val="128"/>
    </font>
    <font>
      <sz val="18"/>
      <color theme="1"/>
      <name val="ＭＳ 明朝"/>
      <family val="1"/>
      <charset val="128"/>
    </font>
    <font>
      <b/>
      <sz val="11"/>
      <color theme="1"/>
      <name val="ＭＳ 明朝"/>
      <family val="1"/>
      <charset val="128"/>
    </font>
    <font>
      <sz val="9"/>
      <color theme="1"/>
      <name val="ＭＳ 明朝"/>
      <family val="1"/>
      <charset val="128"/>
    </font>
    <font>
      <b/>
      <sz val="18"/>
      <color theme="1"/>
      <name val="ＭＳ 明朝"/>
      <family val="1"/>
      <charset val="128"/>
    </font>
    <font>
      <b/>
      <sz val="12"/>
      <color theme="1"/>
      <name val="ＭＳ 明朝"/>
      <family val="1"/>
      <charset val="128"/>
    </font>
    <font>
      <sz val="10"/>
      <color theme="1"/>
      <name val="ＭＳ Ｐ明朝"/>
      <family val="1"/>
      <charset val="128"/>
    </font>
    <font>
      <sz val="11"/>
      <color theme="1"/>
      <name val="ＭＳ Ｐ明朝"/>
      <family val="1"/>
      <charset val="128"/>
    </font>
    <font>
      <sz val="11"/>
      <color theme="1"/>
      <name val="ＭＳ Ｐゴシック"/>
      <family val="3"/>
      <charset val="128"/>
    </font>
    <font>
      <sz val="10"/>
      <color theme="1"/>
      <name val="ＭＳ Ｐゴシック"/>
      <family val="3"/>
      <charset val="128"/>
    </font>
    <font>
      <sz val="7"/>
      <color theme="1"/>
      <name val="ＭＳ 明朝"/>
      <family val="1"/>
      <charset val="128"/>
    </font>
    <font>
      <sz val="8"/>
      <color theme="1"/>
      <name val="ＭＳ 明朝"/>
      <family val="1"/>
      <charset val="128"/>
    </font>
    <font>
      <u/>
      <sz val="10"/>
      <color theme="1"/>
      <name val="ＭＳ 明朝"/>
      <family val="1"/>
      <charset val="128"/>
    </font>
    <font>
      <u/>
      <sz val="14"/>
      <color theme="1"/>
      <name val="ＭＳ 明朝"/>
      <family val="1"/>
      <charset val="128"/>
    </font>
    <font>
      <b/>
      <sz val="16"/>
      <color theme="1"/>
      <name val="ＭＳ 明朝"/>
      <family val="1"/>
      <charset val="128"/>
    </font>
    <font>
      <b/>
      <sz val="18"/>
      <color theme="1"/>
      <name val="ＭＳ Ｐゴシック"/>
      <family val="3"/>
      <charset val="128"/>
    </font>
    <font>
      <u/>
      <sz val="16"/>
      <color theme="1"/>
      <name val="ＭＳ Ｐゴシック"/>
      <family val="3"/>
      <charset val="128"/>
    </font>
    <font>
      <sz val="6"/>
      <color theme="1"/>
      <name val="ＭＳ 明朝"/>
      <family val="1"/>
      <charset val="128"/>
    </font>
    <font>
      <sz val="4"/>
      <color theme="1"/>
      <name val="ＭＳ 明朝"/>
      <family val="1"/>
      <charset val="128"/>
    </font>
    <font>
      <b/>
      <sz val="6"/>
      <color theme="1"/>
      <name val="ＭＳ 明朝"/>
      <family val="1"/>
      <charset val="128"/>
    </font>
    <font>
      <sz val="8.5"/>
      <color theme="1"/>
      <name val="ＭＳ 明朝"/>
      <family val="1"/>
      <charset val="128"/>
    </font>
    <font>
      <u/>
      <sz val="6.6"/>
      <color theme="1"/>
      <name val="ＭＳ Ｐゴシック"/>
      <family val="3"/>
      <charset val="128"/>
    </font>
    <font>
      <sz val="8.15"/>
      <color theme="1"/>
      <name val="ＭＳ 明朝"/>
      <family val="1"/>
      <charset val="128"/>
    </font>
    <font>
      <u/>
      <sz val="10"/>
      <color theme="1"/>
      <name val="ＭＳ Ｐゴシック"/>
      <family val="3"/>
      <charset val="128"/>
    </font>
    <font>
      <sz val="5"/>
      <color theme="1"/>
      <name val="ＭＳ 明朝"/>
      <family val="1"/>
      <charset val="128"/>
    </font>
    <font>
      <b/>
      <sz val="14"/>
      <color theme="1"/>
      <name val="ＭＳ 明朝"/>
      <family val="1"/>
      <charset val="128"/>
    </font>
    <font>
      <sz val="6"/>
      <name val="MSPゴシック"/>
      <family val="2"/>
      <charset val="128"/>
    </font>
    <font>
      <sz val="12"/>
      <color theme="1"/>
      <name val="ＭＳ 明朝"/>
      <family val="1"/>
      <charset val="128"/>
    </font>
    <font>
      <b/>
      <sz val="16"/>
      <color indexed="8"/>
      <name val="ＭＳ Ｐゴシック"/>
      <family val="3"/>
      <charset val="128"/>
    </font>
    <font>
      <u/>
      <sz val="16"/>
      <color indexed="12"/>
      <name val="ＭＳ Ｐゴシック"/>
      <family val="3"/>
      <charset val="128"/>
    </font>
    <font>
      <u/>
      <sz val="10"/>
      <color indexed="12"/>
      <name val="ＭＳ Ｐゴシック"/>
      <family val="3"/>
      <charset val="128"/>
    </font>
    <font>
      <b/>
      <sz val="10"/>
      <color indexed="8"/>
      <name val="ＭＳ Ｐゴシック"/>
      <family val="3"/>
      <charset val="128"/>
    </font>
    <font>
      <sz val="10"/>
      <color indexed="8"/>
      <name val="ＭＳ Ｐゴシック"/>
      <family val="3"/>
      <charset val="128"/>
    </font>
    <font>
      <sz val="12"/>
      <color indexed="12"/>
      <name val="ＭＳ Ｐゴシック"/>
      <family val="3"/>
      <charset val="128"/>
    </font>
    <font>
      <sz val="12"/>
      <color indexed="8"/>
      <name val="ＭＳ Ｐゴシック"/>
      <family val="3"/>
      <charset val="128"/>
    </font>
    <font>
      <sz val="12"/>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diagonal/>
    </border>
    <border>
      <left style="thin">
        <color indexed="8"/>
      </left>
      <right/>
      <top/>
      <bottom style="medium">
        <color indexed="8"/>
      </bottom>
      <diagonal/>
    </border>
    <border>
      <left/>
      <right/>
      <top/>
      <bottom style="medium">
        <color indexed="8"/>
      </bottom>
      <diagonal/>
    </border>
    <border>
      <left/>
      <right style="thin">
        <color indexed="64"/>
      </right>
      <top style="thin">
        <color indexed="8"/>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top style="thin">
        <color indexed="64"/>
      </top>
      <bottom/>
      <diagonal/>
    </border>
    <border>
      <left style="thin">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8"/>
      </left>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bottom style="medium">
        <color indexed="64"/>
      </bottom>
      <diagonal/>
    </border>
    <border>
      <left style="thin">
        <color indexed="64"/>
      </left>
      <right/>
      <top/>
      <bottom style="medium">
        <color indexed="64"/>
      </bottom>
      <diagonal/>
    </border>
    <border>
      <left/>
      <right/>
      <top style="thin">
        <color indexed="8"/>
      </top>
      <bottom/>
      <diagonal/>
    </border>
    <border>
      <left/>
      <right style="thin">
        <color indexed="8"/>
      </right>
      <top style="thin">
        <color indexed="8"/>
      </top>
      <bottom/>
      <diagonal/>
    </border>
    <border>
      <left/>
      <right style="thin">
        <color indexed="8"/>
      </right>
      <top/>
      <bottom style="medium">
        <color indexed="64"/>
      </bottom>
      <diagonal/>
    </border>
    <border>
      <left style="thin">
        <color indexed="8"/>
      </left>
      <right style="thin">
        <color indexed="8"/>
      </right>
      <top/>
      <bottom style="thin">
        <color indexed="8"/>
      </bottom>
      <diagonal/>
    </border>
    <border>
      <left/>
      <right style="thin">
        <color indexed="8"/>
      </right>
      <top/>
      <bottom style="medium">
        <color indexed="8"/>
      </bottom>
      <diagonal/>
    </border>
    <border>
      <left style="thin">
        <color indexed="8"/>
      </left>
      <right/>
      <top style="thin">
        <color indexed="8"/>
      </top>
      <bottom style="thin">
        <color indexed="64"/>
      </bottom>
      <diagonal/>
    </border>
    <border>
      <left style="thin">
        <color indexed="8"/>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top style="medium">
        <color indexed="8"/>
      </top>
      <bottom/>
      <diagonal/>
    </border>
    <border>
      <left/>
      <right/>
      <top style="medium">
        <color indexed="8"/>
      </top>
      <bottom/>
      <diagonal/>
    </border>
    <border>
      <left style="thin">
        <color indexed="8"/>
      </left>
      <right/>
      <top style="thin">
        <color indexed="8"/>
      </top>
      <bottom/>
      <diagonal/>
    </border>
    <border>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medium">
        <color indexed="8"/>
      </top>
      <bottom style="thin">
        <color indexed="64"/>
      </bottom>
      <diagonal/>
    </border>
    <border>
      <left/>
      <right style="thin">
        <color indexed="8"/>
      </right>
      <top style="medium">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style="double">
        <color indexed="64"/>
      </right>
      <top/>
      <bottom style="medium">
        <color indexed="64"/>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medium">
        <color indexed="64"/>
      </top>
      <bottom/>
      <diagonal/>
    </border>
    <border>
      <left/>
      <right/>
      <top style="thin">
        <color indexed="8"/>
      </top>
      <bottom style="thin">
        <color indexed="8"/>
      </bottom>
      <diagonal/>
    </border>
    <border>
      <left style="thin">
        <color indexed="64"/>
      </left>
      <right style="thin">
        <color indexed="8"/>
      </right>
      <top style="medium">
        <color indexed="64"/>
      </top>
      <bottom/>
      <diagonal/>
    </border>
    <border>
      <left style="thin">
        <color indexed="64"/>
      </left>
      <right style="thin">
        <color indexed="8"/>
      </right>
      <top/>
      <bottom/>
      <diagonal/>
    </border>
    <border>
      <left style="thin">
        <color indexed="8"/>
      </left>
      <right/>
      <top style="medium">
        <color indexed="64"/>
      </top>
      <bottom style="thin">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8"/>
      </right>
      <top style="medium">
        <color indexed="64"/>
      </top>
      <bottom style="thin">
        <color indexed="8"/>
      </bottom>
      <diagonal/>
    </border>
    <border>
      <left/>
      <right style="thin">
        <color indexed="8"/>
      </right>
      <top style="medium">
        <color indexed="64"/>
      </top>
      <bottom style="thin">
        <color indexed="64"/>
      </bottom>
      <diagonal/>
    </border>
    <border>
      <left style="thin">
        <color indexed="64"/>
      </left>
      <right style="thin">
        <color indexed="64"/>
      </right>
      <top/>
      <bottom/>
      <diagonal/>
    </border>
    <border>
      <left style="thin">
        <color indexed="8"/>
      </left>
      <right/>
      <top style="thin">
        <color indexed="64"/>
      </top>
      <bottom/>
      <diagonal/>
    </border>
    <border>
      <left style="thin">
        <color indexed="8"/>
      </left>
      <right style="thin">
        <color indexed="8"/>
      </right>
      <top style="thin">
        <color indexed="64"/>
      </top>
      <bottom/>
      <diagonal/>
    </border>
    <border>
      <left/>
      <right style="thin">
        <color indexed="8"/>
      </right>
      <top style="thin">
        <color indexed="8"/>
      </top>
      <bottom style="thin">
        <color indexed="64"/>
      </bottom>
      <diagonal/>
    </border>
    <border>
      <left/>
      <right style="thin">
        <color indexed="8"/>
      </right>
      <top style="medium">
        <color indexed="8"/>
      </top>
      <bottom/>
      <diagonal/>
    </border>
    <border>
      <left/>
      <right style="thin">
        <color indexed="8"/>
      </right>
      <top/>
      <bottom style="thin">
        <color indexed="64"/>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64"/>
      </top>
      <bottom/>
      <diagonal/>
    </border>
    <border>
      <left style="double">
        <color indexed="64"/>
      </left>
      <right style="thin">
        <color indexed="8"/>
      </right>
      <top style="thin">
        <color indexed="64"/>
      </top>
      <bottom/>
      <diagonal/>
    </border>
    <border>
      <left style="double">
        <color indexed="64"/>
      </left>
      <right style="thin">
        <color indexed="8"/>
      </right>
      <top/>
      <bottom style="medium">
        <color indexed="64"/>
      </bottom>
      <diagonal/>
    </border>
    <border>
      <left style="double">
        <color indexed="64"/>
      </left>
      <right/>
      <top/>
      <bottom/>
      <diagonal/>
    </border>
    <border>
      <left style="double">
        <color indexed="64"/>
      </left>
      <right/>
      <top/>
      <bottom style="thin">
        <color indexed="64"/>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auto="1"/>
      </left>
      <right/>
      <top/>
      <bottom/>
      <diagonal/>
    </border>
    <border>
      <left/>
      <right/>
      <top/>
      <bottom style="medium">
        <color auto="1"/>
      </bottom>
      <diagonal/>
    </border>
  </borders>
  <cellStyleXfs count="78">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185" fontId="26" fillId="0" borderId="0" applyFill="0" applyBorder="0" applyAlignment="0"/>
    <xf numFmtId="41" fontId="27" fillId="0" borderId="0" applyFont="0" applyFill="0" applyBorder="0" applyAlignment="0" applyProtection="0"/>
    <xf numFmtId="43" fontId="27" fillId="0" borderId="0" applyFont="0" applyFill="0" applyBorder="0" applyAlignment="0" applyProtection="0"/>
    <xf numFmtId="187" fontId="1" fillId="0" borderId="0" applyFont="0" applyFill="0" applyBorder="0" applyAlignment="0" applyProtection="0"/>
    <xf numFmtId="188" fontId="1" fillId="0" borderId="0" applyFont="0" applyFill="0" applyBorder="0" applyAlignment="0" applyProtection="0"/>
    <xf numFmtId="0" fontId="28" fillId="0" borderId="0">
      <alignment horizontal="left"/>
    </xf>
    <xf numFmtId="38" fontId="29" fillId="16" borderId="0" applyNumberFormat="0" applyBorder="0" applyAlignment="0" applyProtection="0"/>
    <xf numFmtId="0" fontId="30" fillId="0" borderId="1" applyNumberFormat="0" applyAlignment="0" applyProtection="0">
      <alignment horizontal="left" vertical="center"/>
    </xf>
    <xf numFmtId="0" fontId="30" fillId="0" borderId="2">
      <alignment horizontal="left" vertical="center"/>
    </xf>
    <xf numFmtId="10" fontId="29" fillId="17" borderId="3" applyNumberFormat="0" applyBorder="0" applyAlignment="0" applyProtection="0"/>
    <xf numFmtId="186" fontId="8" fillId="0" borderId="0"/>
    <xf numFmtId="0" fontId="27" fillId="0" borderId="0"/>
    <xf numFmtId="10" fontId="27" fillId="0" borderId="0" applyFont="0" applyFill="0" applyBorder="0" applyAlignment="0" applyProtection="0"/>
    <xf numFmtId="4" fontId="28" fillId="0" borderId="0">
      <alignment horizontal="right"/>
    </xf>
    <xf numFmtId="4" fontId="31" fillId="0" borderId="0">
      <alignment horizontal="right"/>
    </xf>
    <xf numFmtId="0" fontId="32" fillId="0" borderId="0">
      <alignment horizontal="left"/>
    </xf>
    <xf numFmtId="0" fontId="33" fillId="0" borderId="0"/>
    <xf numFmtId="0" fontId="34" fillId="0" borderId="0">
      <alignment horizont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21" borderId="0" applyNumberFormat="0" applyBorder="0" applyAlignment="0" applyProtection="0">
      <alignment vertical="center"/>
    </xf>
    <xf numFmtId="0" fontId="35" fillId="0" borderId="0">
      <alignment vertical="center"/>
    </xf>
    <xf numFmtId="0" fontId="11" fillId="0" borderId="0" applyNumberFormat="0" applyFill="0" applyBorder="0" applyAlignment="0" applyProtection="0">
      <alignment vertical="center"/>
    </xf>
    <xf numFmtId="0" fontId="12" fillId="22" borderId="4" applyNumberFormat="0" applyAlignment="0" applyProtection="0">
      <alignment vertical="center"/>
    </xf>
    <xf numFmtId="0" fontId="13" fillId="23"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1" fillId="24" borderId="5" applyNumberFormat="0" applyFont="0" applyAlignment="0" applyProtection="0">
      <alignment vertical="center"/>
    </xf>
    <xf numFmtId="0" fontId="14" fillId="0" borderId="6" applyNumberFormat="0" applyFill="0" applyAlignment="0" applyProtection="0">
      <alignment vertical="center"/>
    </xf>
    <xf numFmtId="0" fontId="15" fillId="3" borderId="0" applyNumberFormat="0" applyBorder="0" applyAlignment="0" applyProtection="0">
      <alignment vertical="center"/>
    </xf>
    <xf numFmtId="0" fontId="16" fillId="25" borderId="7"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25" borderId="12" applyNumberFormat="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25" fillId="4" borderId="0" applyNumberFormat="0" applyBorder="0" applyAlignment="0" applyProtection="0">
      <alignment vertical="center"/>
    </xf>
    <xf numFmtId="0" fontId="1" fillId="0" borderId="0"/>
  </cellStyleXfs>
  <cellXfs count="933">
    <xf numFmtId="177" fontId="2" fillId="0" borderId="0" xfId="0" applyNumberFormat="1" applyFont="1" applyAlignment="1">
      <alignment horizontal="center"/>
    </xf>
    <xf numFmtId="0" fontId="43" fillId="0" borderId="0" xfId="47" applyNumberFormat="1" applyFont="1" applyAlignment="1" applyProtection="1">
      <alignment vertical="center"/>
    </xf>
    <xf numFmtId="0" fontId="44" fillId="0" borderId="0" xfId="73" applyNumberFormat="1" applyFont="1" applyAlignment="1">
      <alignment horizontal="right" vertical="center"/>
    </xf>
    <xf numFmtId="0" fontId="44" fillId="0" borderId="0" xfId="73" applyNumberFormat="1" applyFont="1">
      <alignment vertical="center"/>
    </xf>
    <xf numFmtId="0" fontId="44" fillId="0" borderId="13" xfId="73" applyNumberFormat="1" applyFont="1" applyBorder="1" applyAlignment="1">
      <alignment horizontal="right" vertical="center"/>
    </xf>
    <xf numFmtId="0" fontId="44" fillId="0" borderId="13" xfId="73" applyNumberFormat="1" applyFont="1" applyBorder="1">
      <alignment vertical="center"/>
    </xf>
    <xf numFmtId="0" fontId="45" fillId="0" borderId="13" xfId="73" applyNumberFormat="1" applyFont="1" applyBorder="1" applyAlignment="1">
      <alignment horizontal="right" vertical="center"/>
    </xf>
    <xf numFmtId="0" fontId="45" fillId="0" borderId="0" xfId="73" applyNumberFormat="1" applyFont="1" applyAlignment="1">
      <alignment horizontal="right" vertical="center"/>
    </xf>
    <xf numFmtId="0" fontId="45" fillId="0" borderId="14" xfId="73" applyNumberFormat="1" applyFont="1" applyBorder="1" applyAlignment="1">
      <alignment horizontal="center" vertical="center"/>
    </xf>
    <xf numFmtId="0" fontId="45" fillId="0" borderId="0" xfId="73" applyNumberFormat="1" applyFont="1" applyAlignment="1">
      <alignment horizontal="center" vertical="center"/>
    </xf>
    <xf numFmtId="0" fontId="45" fillId="0" borderId="15" xfId="73" applyNumberFormat="1" applyFont="1" applyBorder="1" applyAlignment="1">
      <alignment vertical="center"/>
    </xf>
    <xf numFmtId="0" fontId="45" fillId="0" borderId="16" xfId="73" applyNumberFormat="1" applyFont="1" applyBorder="1" applyAlignment="1">
      <alignment horizontal="center" vertical="center"/>
    </xf>
    <xf numFmtId="0" fontId="45" fillId="0" borderId="16" xfId="73" applyNumberFormat="1" applyFont="1" applyBorder="1" applyAlignment="1">
      <alignment vertical="center"/>
    </xf>
    <xf numFmtId="0" fontId="45" fillId="0" borderId="15" xfId="73" applyNumberFormat="1" applyFont="1" applyBorder="1" applyAlignment="1">
      <alignment horizontal="centerContinuous" vertical="center"/>
    </xf>
    <xf numFmtId="0" fontId="45" fillId="0" borderId="16" xfId="73" applyNumberFormat="1" applyFont="1" applyBorder="1" applyAlignment="1">
      <alignment horizontal="centerContinuous" vertical="center"/>
    </xf>
    <xf numFmtId="0" fontId="45" fillId="0" borderId="16" xfId="73" applyNumberFormat="1" applyFont="1" applyBorder="1" applyAlignment="1">
      <alignment horizontal="right" vertical="center"/>
    </xf>
    <xf numFmtId="0" fontId="45" fillId="0" borderId="15" xfId="73" applyNumberFormat="1" applyFont="1" applyBorder="1" applyAlignment="1">
      <alignment horizontal="center" vertical="center"/>
    </xf>
    <xf numFmtId="0" fontId="45" fillId="0" borderId="17" xfId="73" applyNumberFormat="1" applyFont="1" applyBorder="1" applyAlignment="1">
      <alignment horizontal="left" vertical="center"/>
    </xf>
    <xf numFmtId="37" fontId="45" fillId="0" borderId="14" xfId="73" applyNumberFormat="1" applyFont="1" applyBorder="1" applyAlignment="1">
      <alignment horizontal="right" vertical="center"/>
    </xf>
    <xf numFmtId="37" fontId="45" fillId="0" borderId="0" xfId="73" applyNumberFormat="1" applyFont="1" applyAlignment="1">
      <alignment horizontal="right" vertical="center"/>
    </xf>
    <xf numFmtId="49" fontId="45" fillId="0" borderId="17" xfId="73" quotePrefix="1" applyNumberFormat="1" applyFont="1" applyBorder="1" applyAlignment="1">
      <alignment horizontal="left" vertical="center"/>
    </xf>
    <xf numFmtId="37" fontId="44" fillId="0" borderId="0" xfId="73" applyNumberFormat="1" applyFont="1">
      <alignment vertical="center"/>
    </xf>
    <xf numFmtId="37" fontId="45" fillId="0" borderId="0" xfId="73" applyNumberFormat="1" applyFont="1" applyBorder="1" applyAlignment="1">
      <alignment horizontal="right" vertical="center"/>
    </xf>
    <xf numFmtId="37" fontId="45" fillId="0" borderId="18" xfId="73" applyNumberFormat="1" applyFont="1" applyBorder="1" applyAlignment="1">
      <alignment horizontal="right" vertical="center"/>
    </xf>
    <xf numFmtId="37" fontId="45" fillId="0" borderId="19" xfId="73" applyNumberFormat="1" applyFont="1" applyBorder="1" applyAlignment="1">
      <alignment horizontal="right" vertical="center"/>
    </xf>
    <xf numFmtId="0" fontId="45" fillId="0" borderId="0" xfId="73" applyNumberFormat="1" applyFont="1" applyBorder="1" applyAlignment="1">
      <alignment vertical="center"/>
    </xf>
    <xf numFmtId="0" fontId="44" fillId="0" borderId="0" xfId="73" applyNumberFormat="1" applyFont="1" applyBorder="1" applyAlignment="1">
      <alignment vertical="center"/>
    </xf>
    <xf numFmtId="0" fontId="44" fillId="0" borderId="0" xfId="73" applyFont="1" applyBorder="1" applyAlignment="1">
      <alignment vertical="center"/>
    </xf>
    <xf numFmtId="0" fontId="44" fillId="0" borderId="0" xfId="73" applyNumberFormat="1" applyFont="1" applyBorder="1">
      <alignment vertical="center"/>
    </xf>
    <xf numFmtId="41" fontId="44" fillId="0" borderId="0" xfId="73" applyNumberFormat="1" applyFont="1">
      <alignment vertical="center"/>
    </xf>
    <xf numFmtId="0" fontId="44" fillId="0" borderId="0" xfId="73" applyNumberFormat="1" applyFont="1" applyAlignment="1">
      <alignment horizontal="center"/>
    </xf>
    <xf numFmtId="0" fontId="46" fillId="0" borderId="0" xfId="47" applyFont="1" applyAlignment="1" applyProtection="1">
      <alignment vertical="center"/>
    </xf>
    <xf numFmtId="0" fontId="47" fillId="0" borderId="0" xfId="74" applyFont="1">
      <alignment vertical="center"/>
    </xf>
    <xf numFmtId="0" fontId="44" fillId="0" borderId="0" xfId="74" applyFont="1" applyAlignment="1"/>
    <xf numFmtId="3" fontId="48" fillId="0" borderId="13" xfId="74" applyNumberFormat="1" applyFont="1" applyBorder="1" applyAlignment="1"/>
    <xf numFmtId="3" fontId="44" fillId="0" borderId="13" xfId="74" applyNumberFormat="1" applyFont="1" applyBorder="1" applyAlignment="1"/>
    <xf numFmtId="0" fontId="44" fillId="0" borderId="13" xfId="74" applyFont="1" applyBorder="1" applyAlignment="1"/>
    <xf numFmtId="3" fontId="44" fillId="0" borderId="13" xfId="74" applyNumberFormat="1" applyFont="1" applyBorder="1" applyAlignment="1">
      <alignment horizontal="right"/>
    </xf>
    <xf numFmtId="0" fontId="44" fillId="0" borderId="0" xfId="74" applyFont="1">
      <alignment vertical="center"/>
    </xf>
    <xf numFmtId="3" fontId="45" fillId="0" borderId="15" xfId="74" applyNumberFormat="1" applyFont="1" applyBorder="1" applyAlignment="1">
      <alignment horizontal="center" vertical="center"/>
    </xf>
    <xf numFmtId="3" fontId="49" fillId="0" borderId="0" xfId="74" applyNumberFormat="1" applyFont="1" applyAlignment="1">
      <alignment horizontal="right" vertical="center"/>
    </xf>
    <xf numFmtId="0" fontId="49" fillId="0" borderId="0" xfId="74" applyFont="1" applyBorder="1" applyAlignment="1">
      <alignment horizontal="right" vertical="center"/>
    </xf>
    <xf numFmtId="3" fontId="49" fillId="0" borderId="21" xfId="74" applyNumberFormat="1" applyFont="1" applyBorder="1" applyAlignment="1">
      <alignment horizontal="center" vertical="center" shrinkToFit="1"/>
    </xf>
    <xf numFmtId="3" fontId="49" fillId="0" borderId="21" xfId="74" applyNumberFormat="1" applyFont="1" applyBorder="1" applyAlignment="1">
      <alignment horizontal="distributed" vertical="center"/>
    </xf>
    <xf numFmtId="3" fontId="49" fillId="0" borderId="21" xfId="74" applyNumberFormat="1" applyFont="1" applyBorder="1" applyAlignment="1">
      <alignment horizontal="distributed" vertical="center" wrapText="1"/>
    </xf>
    <xf numFmtId="3" fontId="49" fillId="0" borderId="22" xfId="74" applyNumberFormat="1" applyFont="1" applyBorder="1" applyAlignment="1">
      <alignment horizontal="distributed" vertical="center" wrapText="1"/>
    </xf>
    <xf numFmtId="3" fontId="49" fillId="0" borderId="13" xfId="74" applyNumberFormat="1" applyFont="1" applyBorder="1" applyAlignment="1">
      <alignment horizontal="right" vertical="center"/>
    </xf>
    <xf numFmtId="3" fontId="45" fillId="0" borderId="23" xfId="74" applyNumberFormat="1" applyFont="1" applyBorder="1" applyAlignment="1">
      <alignment vertical="center"/>
    </xf>
    <xf numFmtId="3" fontId="44" fillId="0" borderId="23" xfId="74" applyNumberFormat="1" applyFont="1" applyBorder="1" applyAlignment="1">
      <alignment vertical="center"/>
    </xf>
    <xf numFmtId="3" fontId="44" fillId="0" borderId="0" xfId="74" applyNumberFormat="1" applyFont="1">
      <alignment vertical="center"/>
    </xf>
    <xf numFmtId="3" fontId="43" fillId="0" borderId="0" xfId="47" applyNumberFormat="1" applyFont="1" applyAlignment="1" applyProtection="1">
      <alignment vertical="center"/>
    </xf>
    <xf numFmtId="3" fontId="50" fillId="0" borderId="0" xfId="74" applyNumberFormat="1" applyFont="1" applyAlignment="1">
      <alignment vertical="center"/>
    </xf>
    <xf numFmtId="3" fontId="51" fillId="0" borderId="13" xfId="74" applyNumberFormat="1" applyFont="1" applyBorder="1" applyAlignment="1">
      <alignment vertical="center"/>
    </xf>
    <xf numFmtId="3" fontId="44" fillId="0" borderId="13" xfId="74" applyNumberFormat="1" applyFont="1" applyBorder="1" applyAlignment="1">
      <alignment horizontal="right" vertical="center"/>
    </xf>
    <xf numFmtId="3" fontId="44" fillId="0" borderId="13" xfId="74" applyNumberFormat="1" applyFont="1" applyBorder="1">
      <alignment vertical="center"/>
    </xf>
    <xf numFmtId="3" fontId="45" fillId="0" borderId="13" xfId="74" applyNumberFormat="1" applyFont="1" applyBorder="1" applyAlignment="1">
      <alignment horizontal="right" vertical="center"/>
    </xf>
    <xf numFmtId="3" fontId="44" fillId="0" borderId="0" xfId="74" applyNumberFormat="1" applyFont="1" applyAlignment="1">
      <alignment horizontal="center" vertical="center"/>
    </xf>
    <xf numFmtId="3" fontId="45" fillId="0" borderId="24" xfId="74" applyNumberFormat="1" applyFont="1" applyBorder="1" applyAlignment="1">
      <alignment horizontal="center" vertical="center"/>
    </xf>
    <xf numFmtId="3" fontId="45" fillId="0" borderId="25" xfId="74" applyNumberFormat="1" applyFont="1" applyBorder="1" applyAlignment="1">
      <alignment horizontal="center" vertical="center"/>
    </xf>
    <xf numFmtId="3" fontId="45" fillId="0" borderId="26" xfId="74" applyNumberFormat="1" applyFont="1" applyBorder="1" applyAlignment="1">
      <alignment horizontal="center" vertical="center"/>
    </xf>
    <xf numFmtId="3" fontId="45" fillId="0" borderId="27" xfId="74" applyNumberFormat="1" applyFont="1" applyBorder="1" applyAlignment="1">
      <alignment horizontal="left" vertical="center"/>
    </xf>
    <xf numFmtId="3" fontId="45" fillId="0" borderId="28" xfId="74" applyNumberFormat="1" applyFont="1" applyBorder="1" applyAlignment="1">
      <alignment horizontal="right" vertical="center"/>
    </xf>
    <xf numFmtId="3" fontId="45" fillId="0" borderId="0" xfId="74" applyNumberFormat="1" applyFont="1" applyBorder="1" applyAlignment="1">
      <alignment horizontal="right" vertical="center"/>
    </xf>
    <xf numFmtId="3" fontId="45" fillId="0" borderId="29" xfId="74" applyNumberFormat="1" applyFont="1" applyBorder="1" applyAlignment="1">
      <alignment horizontal="distributed" vertical="center"/>
    </xf>
    <xf numFmtId="3" fontId="45" fillId="0" borderId="27" xfId="74" applyNumberFormat="1" applyFont="1" applyBorder="1" applyAlignment="1">
      <alignment horizontal="right" vertical="center"/>
    </xf>
    <xf numFmtId="183" fontId="52" fillId="0" borderId="0" xfId="0" applyNumberFormat="1" applyFont="1" applyAlignment="1"/>
    <xf numFmtId="183" fontId="53" fillId="0" borderId="0" xfId="0" applyNumberFormat="1" applyFont="1" applyAlignment="1"/>
    <xf numFmtId="3" fontId="45" fillId="0" borderId="0" xfId="74" quotePrefix="1" applyNumberFormat="1" applyFont="1" applyBorder="1" applyAlignment="1">
      <alignment horizontal="left" vertical="center"/>
    </xf>
    <xf numFmtId="3" fontId="45" fillId="0" borderId="30" xfId="74" applyNumberFormat="1" applyFont="1" applyBorder="1" applyAlignment="1">
      <alignment horizontal="distributed" vertical="center"/>
    </xf>
    <xf numFmtId="183" fontId="52" fillId="0" borderId="0" xfId="0" applyNumberFormat="1" applyFont="1" applyBorder="1" applyAlignment="1"/>
    <xf numFmtId="183" fontId="53" fillId="0" borderId="0" xfId="0" applyNumberFormat="1" applyFont="1" applyBorder="1" applyAlignment="1"/>
    <xf numFmtId="3" fontId="45" fillId="0" borderId="21" xfId="74" applyNumberFormat="1" applyFont="1" applyBorder="1" applyAlignment="1">
      <alignment horizontal="distributed" vertical="center"/>
    </xf>
    <xf numFmtId="184" fontId="53" fillId="0" borderId="0" xfId="0" applyNumberFormat="1" applyFont="1" applyBorder="1" applyAlignment="1"/>
    <xf numFmtId="3" fontId="45" fillId="0" borderId="31" xfId="74" applyNumberFormat="1" applyFont="1" applyBorder="1" applyAlignment="1">
      <alignment horizontal="center" vertical="center" shrinkToFit="1"/>
    </xf>
    <xf numFmtId="183" fontId="53" fillId="0" borderId="21" xfId="0" applyNumberFormat="1" applyFont="1" applyBorder="1" applyAlignment="1"/>
    <xf numFmtId="3" fontId="45" fillId="0" borderId="22" xfId="74" applyNumberFormat="1" applyFont="1" applyBorder="1" applyAlignment="1">
      <alignment horizontal="distributed" vertical="center"/>
    </xf>
    <xf numFmtId="183" fontId="52" fillId="0" borderId="13" xfId="0" applyNumberFormat="1" applyFont="1" applyBorder="1" applyAlignment="1"/>
    <xf numFmtId="3" fontId="45" fillId="0" borderId="0" xfId="74" applyNumberFormat="1" applyFont="1" applyBorder="1" applyAlignment="1">
      <alignment vertical="center"/>
    </xf>
    <xf numFmtId="3" fontId="44" fillId="0" borderId="0" xfId="74" applyNumberFormat="1" applyFont="1" applyBorder="1" applyAlignment="1">
      <alignment horizontal="right" vertical="center"/>
    </xf>
    <xf numFmtId="0" fontId="54" fillId="0" borderId="0" xfId="74" applyFont="1" applyBorder="1" applyAlignment="1">
      <alignment horizontal="right" vertical="center"/>
    </xf>
    <xf numFmtId="3" fontId="44" fillId="0" borderId="0" xfId="74" applyNumberFormat="1" applyFont="1" applyAlignment="1">
      <alignment horizontal="right" vertical="center"/>
    </xf>
    <xf numFmtId="3" fontId="47" fillId="0" borderId="0" xfId="74" applyNumberFormat="1" applyFont="1">
      <alignment vertical="center"/>
    </xf>
    <xf numFmtId="3" fontId="44" fillId="0" borderId="13" xfId="74" applyNumberFormat="1" applyFont="1" applyBorder="1" applyAlignment="1">
      <alignment vertical="center"/>
    </xf>
    <xf numFmtId="3" fontId="44" fillId="0" borderId="0" xfId="74" applyNumberFormat="1" applyFont="1" applyAlignment="1">
      <alignment vertical="center"/>
    </xf>
    <xf numFmtId="3" fontId="45" fillId="0" borderId="32" xfId="74" applyNumberFormat="1" applyFont="1" applyBorder="1" applyAlignment="1">
      <alignment horizontal="center" vertical="center"/>
    </xf>
    <xf numFmtId="3" fontId="45" fillId="0" borderId="3" xfId="74" applyNumberFormat="1" applyFont="1" applyBorder="1" applyAlignment="1">
      <alignment horizontal="center" vertical="center"/>
    </xf>
    <xf numFmtId="3" fontId="45" fillId="0" borderId="33" xfId="74" applyNumberFormat="1" applyFont="1" applyBorder="1" applyAlignment="1">
      <alignment horizontal="center" vertical="center"/>
    </xf>
    <xf numFmtId="3" fontId="45" fillId="0" borderId="0" xfId="74" applyNumberFormat="1" applyFont="1" applyAlignment="1">
      <alignment horizontal="left" vertical="center"/>
    </xf>
    <xf numFmtId="3" fontId="45" fillId="0" borderId="14" xfId="74" applyNumberFormat="1" applyFont="1" applyBorder="1" applyAlignment="1">
      <alignment vertical="center"/>
    </xf>
    <xf numFmtId="3" fontId="45" fillId="0" borderId="0" xfId="74" applyNumberFormat="1" applyFont="1" applyAlignment="1">
      <alignment vertical="center"/>
    </xf>
    <xf numFmtId="3" fontId="45" fillId="0" borderId="0" xfId="74" applyNumberFormat="1" applyFont="1" applyAlignment="1">
      <alignment horizontal="right" vertical="center"/>
    </xf>
    <xf numFmtId="3" fontId="45" fillId="0" borderId="0" xfId="74" quotePrefix="1" applyNumberFormat="1" applyFont="1">
      <alignment vertical="center"/>
    </xf>
    <xf numFmtId="3" fontId="45" fillId="0" borderId="0" xfId="74" quotePrefix="1" applyNumberFormat="1" applyFont="1" applyBorder="1">
      <alignment vertical="center"/>
    </xf>
    <xf numFmtId="3" fontId="45" fillId="0" borderId="17" xfId="74" applyNumberFormat="1" applyFont="1" applyBorder="1" applyAlignment="1">
      <alignment horizontal="center" vertical="center"/>
    </xf>
    <xf numFmtId="3" fontId="45" fillId="0" borderId="0" xfId="74" applyNumberFormat="1" applyFont="1" applyAlignment="1">
      <alignment horizontal="center" vertical="center"/>
    </xf>
    <xf numFmtId="3" fontId="45" fillId="0" borderId="13" xfId="74" applyNumberFormat="1" applyFont="1" applyBorder="1" applyAlignment="1">
      <alignment horizontal="center" vertical="center"/>
    </xf>
    <xf numFmtId="3" fontId="45" fillId="0" borderId="34" xfId="74" applyNumberFormat="1" applyFont="1" applyBorder="1" applyAlignment="1">
      <alignment horizontal="right" vertical="center"/>
    </xf>
    <xf numFmtId="3" fontId="49" fillId="0" borderId="0" xfId="74" applyNumberFormat="1" applyFont="1" applyBorder="1" applyAlignment="1">
      <alignment vertical="center"/>
    </xf>
    <xf numFmtId="0" fontId="55" fillId="0" borderId="0" xfId="74" applyFont="1" applyBorder="1" applyAlignment="1">
      <alignment vertical="center"/>
    </xf>
    <xf numFmtId="3" fontId="44" fillId="0" borderId="0" xfId="74" applyNumberFormat="1" applyFont="1" applyBorder="1">
      <alignment vertical="center"/>
    </xf>
    <xf numFmtId="3" fontId="46" fillId="0" borderId="0" xfId="47" applyNumberFormat="1" applyFont="1" applyAlignment="1" applyProtection="1">
      <alignment vertical="center"/>
    </xf>
    <xf numFmtId="3" fontId="47" fillId="0" borderId="0" xfId="74" applyNumberFormat="1" applyFont="1" applyBorder="1">
      <alignment vertical="center"/>
    </xf>
    <xf numFmtId="3" fontId="45" fillId="0" borderId="28" xfId="74" applyNumberFormat="1" applyFont="1" applyBorder="1">
      <alignment vertical="center"/>
    </xf>
    <xf numFmtId="3" fontId="45" fillId="0" borderId="0" xfId="74" applyNumberFormat="1" applyFont="1" applyBorder="1">
      <alignment vertical="center"/>
    </xf>
    <xf numFmtId="3" fontId="45" fillId="0" borderId="13" xfId="74" quotePrefix="1" applyNumberFormat="1" applyFont="1" applyBorder="1">
      <alignment vertical="center"/>
    </xf>
    <xf numFmtId="3" fontId="45" fillId="0" borderId="35" xfId="74" applyNumberFormat="1" applyFont="1" applyBorder="1">
      <alignment vertical="center"/>
    </xf>
    <xf numFmtId="3" fontId="45" fillId="0" borderId="13" xfId="74" applyNumberFormat="1" applyFont="1" applyBorder="1">
      <alignment vertical="center"/>
    </xf>
    <xf numFmtId="3" fontId="45" fillId="0" borderId="13" xfId="74" applyNumberFormat="1" applyFont="1" applyBorder="1" applyAlignment="1">
      <alignment vertical="center"/>
    </xf>
    <xf numFmtId="3" fontId="49" fillId="0" borderId="36" xfId="74" applyNumberFormat="1" applyFont="1" applyBorder="1" applyAlignment="1">
      <alignment vertical="center"/>
    </xf>
    <xf numFmtId="0" fontId="55" fillId="0" borderId="13" xfId="74" applyFont="1" applyBorder="1" applyAlignment="1">
      <alignment vertical="center"/>
    </xf>
    <xf numFmtId="3" fontId="49" fillId="0" borderId="13" xfId="74" applyNumberFormat="1" applyFont="1" applyBorder="1" applyAlignment="1">
      <alignment vertical="center"/>
    </xf>
    <xf numFmtId="3" fontId="44" fillId="0" borderId="0" xfId="74" applyNumberFormat="1" applyFont="1" applyBorder="1" applyAlignment="1">
      <alignment vertical="center"/>
    </xf>
    <xf numFmtId="3" fontId="45" fillId="0" borderId="28" xfId="74" applyNumberFormat="1" applyFont="1" applyBorder="1" applyAlignment="1">
      <alignment vertical="center"/>
    </xf>
    <xf numFmtId="3" fontId="45" fillId="0" borderId="35" xfId="74" applyNumberFormat="1" applyFont="1" applyBorder="1" applyAlignment="1">
      <alignment vertical="center"/>
    </xf>
    <xf numFmtId="3" fontId="44" fillId="0" borderId="16" xfId="74" applyNumberFormat="1" applyFont="1" applyBorder="1" applyAlignment="1">
      <alignment vertical="center"/>
    </xf>
    <xf numFmtId="3" fontId="45" fillId="0" borderId="37" xfId="74" applyNumberFormat="1" applyFont="1" applyBorder="1" applyAlignment="1">
      <alignment horizontal="left" vertical="center"/>
    </xf>
    <xf numFmtId="3" fontId="49" fillId="0" borderId="0" xfId="74" applyNumberFormat="1" applyFont="1">
      <alignment vertical="center"/>
    </xf>
    <xf numFmtId="3" fontId="49" fillId="0" borderId="0" xfId="74" applyNumberFormat="1" applyFont="1" applyAlignment="1">
      <alignment vertical="center"/>
    </xf>
    <xf numFmtId="3" fontId="45" fillId="0" borderId="17" xfId="74" quotePrefix="1" applyNumberFormat="1" applyFont="1" applyBorder="1">
      <alignment vertical="center"/>
    </xf>
    <xf numFmtId="3" fontId="45" fillId="0" borderId="17" xfId="74" applyNumberFormat="1" applyFont="1" applyBorder="1">
      <alignment vertical="center"/>
    </xf>
    <xf numFmtId="3" fontId="49" fillId="0" borderId="0" xfId="74" applyNumberFormat="1" applyFont="1" applyBorder="1">
      <alignment vertical="center"/>
    </xf>
    <xf numFmtId="3" fontId="45" fillId="0" borderId="38" xfId="74" applyNumberFormat="1" applyFont="1" applyBorder="1">
      <alignment vertical="center"/>
    </xf>
    <xf numFmtId="3" fontId="49" fillId="0" borderId="13" xfId="74" applyNumberFormat="1" applyFont="1" applyBorder="1">
      <alignment vertical="center"/>
    </xf>
    <xf numFmtId="0" fontId="55" fillId="0" borderId="0" xfId="74" applyFont="1" applyAlignment="1">
      <alignment vertical="center"/>
    </xf>
    <xf numFmtId="3" fontId="45" fillId="0" borderId="0" xfId="74" applyNumberFormat="1" applyFont="1">
      <alignment vertical="center"/>
    </xf>
    <xf numFmtId="3" fontId="45" fillId="0" borderId="16" xfId="74" applyNumberFormat="1" applyFont="1" applyBorder="1" applyAlignment="1">
      <alignment horizontal="centerContinuous" vertical="center"/>
    </xf>
    <xf numFmtId="3" fontId="56" fillId="0" borderId="15" xfId="74" applyNumberFormat="1" applyFont="1" applyBorder="1" applyAlignment="1">
      <alignment horizontal="center" vertical="center" wrapText="1"/>
    </xf>
    <xf numFmtId="3" fontId="57" fillId="0" borderId="15" xfId="74" applyNumberFormat="1" applyFont="1" applyBorder="1" applyAlignment="1">
      <alignment horizontal="center" vertical="center" wrapText="1"/>
    </xf>
    <xf numFmtId="3" fontId="57" fillId="0" borderId="39" xfId="74" applyNumberFormat="1" applyFont="1" applyBorder="1" applyAlignment="1">
      <alignment horizontal="center" vertical="center" wrapText="1"/>
    </xf>
    <xf numFmtId="3" fontId="45" fillId="0" borderId="14" xfId="74" applyNumberFormat="1" applyFont="1" applyBorder="1">
      <alignment vertical="center"/>
    </xf>
    <xf numFmtId="3" fontId="45" fillId="0" borderId="0" xfId="74" applyNumberFormat="1" applyFont="1" applyAlignment="1">
      <alignment horizontal="right"/>
    </xf>
    <xf numFmtId="3" fontId="45" fillId="0" borderId="0" xfId="74" applyNumberFormat="1" applyFont="1" applyBorder="1" applyAlignment="1">
      <alignment horizontal="right"/>
    </xf>
    <xf numFmtId="3" fontId="45" fillId="0" borderId="40" xfId="74" quotePrefix="1" applyNumberFormat="1" applyFont="1" applyBorder="1">
      <alignment vertical="center"/>
    </xf>
    <xf numFmtId="3" fontId="45" fillId="0" borderId="34" xfId="74" applyNumberFormat="1" applyFont="1" applyBorder="1">
      <alignment vertical="center"/>
    </xf>
    <xf numFmtId="0" fontId="45" fillId="0" borderId="0" xfId="74" applyFont="1" applyBorder="1" applyAlignment="1">
      <alignment vertical="center"/>
    </xf>
    <xf numFmtId="3" fontId="47" fillId="0" borderId="0" xfId="74" applyNumberFormat="1" applyFont="1" applyAlignment="1">
      <alignment vertical="center"/>
    </xf>
    <xf numFmtId="3" fontId="45" fillId="0" borderId="17" xfId="74" applyNumberFormat="1" applyFont="1" applyBorder="1" applyAlignment="1">
      <alignment horizontal="left" vertical="center"/>
    </xf>
    <xf numFmtId="3" fontId="45" fillId="0" borderId="38" xfId="74" quotePrefix="1" applyNumberFormat="1" applyFont="1" applyBorder="1">
      <alignment vertical="center"/>
    </xf>
    <xf numFmtId="3" fontId="58" fillId="0" borderId="0" xfId="47" applyNumberFormat="1" applyFont="1" applyAlignment="1" applyProtection="1">
      <alignment vertical="center"/>
    </xf>
    <xf numFmtId="0" fontId="59" fillId="0" borderId="0" xfId="47" applyNumberFormat="1" applyFont="1" applyAlignment="1" applyProtection="1">
      <alignment vertical="center"/>
    </xf>
    <xf numFmtId="0" fontId="44" fillId="0" borderId="13" xfId="73" applyNumberFormat="1" applyFont="1" applyBorder="1" applyAlignment="1">
      <alignment vertical="center"/>
    </xf>
    <xf numFmtId="177" fontId="45" fillId="0" borderId="13" xfId="0" applyNumberFormat="1" applyFont="1" applyFill="1" applyBorder="1" applyAlignment="1">
      <alignment horizontal="right" vertical="center"/>
    </xf>
    <xf numFmtId="0" fontId="45" fillId="0" borderId="0" xfId="73" applyNumberFormat="1" applyFont="1" applyAlignment="1">
      <alignment vertical="center" shrinkToFit="1"/>
    </xf>
    <xf numFmtId="0" fontId="45" fillId="0" borderId="15" xfId="73" applyNumberFormat="1" applyFont="1" applyBorder="1" applyAlignment="1">
      <alignment horizontal="centerContinuous" vertical="center" shrinkToFit="1"/>
    </xf>
    <xf numFmtId="0" fontId="45" fillId="0" borderId="16" xfId="73" applyNumberFormat="1" applyFont="1" applyBorder="1" applyAlignment="1">
      <alignment horizontal="centerContinuous" vertical="center" shrinkToFit="1"/>
    </xf>
    <xf numFmtId="0" fontId="45" fillId="0" borderId="14" xfId="73" applyNumberFormat="1" applyFont="1" applyBorder="1" applyAlignment="1">
      <alignment horizontal="center" vertical="center" shrinkToFit="1"/>
    </xf>
    <xf numFmtId="0" fontId="45" fillId="0" borderId="15" xfId="73" applyNumberFormat="1" applyFont="1" applyBorder="1" applyAlignment="1">
      <alignment horizontal="center" vertical="center" shrinkToFit="1"/>
    </xf>
    <xf numFmtId="0" fontId="45" fillId="0" borderId="0" xfId="73" applyNumberFormat="1" applyFont="1" applyAlignment="1">
      <alignment horizontal="distributed" vertical="center" shrinkToFit="1"/>
    </xf>
    <xf numFmtId="0" fontId="45" fillId="0" borderId="0" xfId="73" applyNumberFormat="1" applyFont="1" applyAlignment="1">
      <alignment horizontal="center" vertical="center" shrinkToFit="1"/>
    </xf>
    <xf numFmtId="37" fontId="49" fillId="0" borderId="0" xfId="73" applyNumberFormat="1" applyFont="1" applyFill="1" applyAlignment="1">
      <alignment horizontal="right" vertical="center"/>
    </xf>
    <xf numFmtId="37" fontId="49" fillId="0" borderId="14" xfId="73" applyNumberFormat="1" applyFont="1" applyFill="1" applyBorder="1" applyAlignment="1">
      <alignment horizontal="right" vertical="center"/>
    </xf>
    <xf numFmtId="0" fontId="49" fillId="0" borderId="0" xfId="73" applyNumberFormat="1" applyFont="1" applyAlignment="1">
      <alignment horizontal="distributed" vertical="center" shrinkToFit="1"/>
    </xf>
    <xf numFmtId="0" fontId="45" fillId="0" borderId="0" xfId="73" applyNumberFormat="1" applyFont="1" applyBorder="1" applyAlignment="1">
      <alignment horizontal="left" vertical="center"/>
    </xf>
    <xf numFmtId="0" fontId="45" fillId="0" borderId="0" xfId="73" applyNumberFormat="1" applyFont="1" applyAlignment="1">
      <alignment vertical="center"/>
    </xf>
    <xf numFmtId="177" fontId="50" fillId="0" borderId="0" xfId="0" applyNumberFormat="1" applyFont="1" applyFill="1" applyAlignment="1">
      <alignment horizontal="center"/>
    </xf>
    <xf numFmtId="177" fontId="51" fillId="0" borderId="0" xfId="0" applyNumberFormat="1" applyFont="1" applyFill="1" applyBorder="1" applyAlignment="1">
      <alignment vertical="center"/>
    </xf>
    <xf numFmtId="177" fontId="48" fillId="0" borderId="0" xfId="0" applyNumberFormat="1" applyFont="1" applyFill="1" applyBorder="1" applyAlignment="1">
      <alignment vertical="center"/>
    </xf>
    <xf numFmtId="177" fontId="44" fillId="0" borderId="0" xfId="0" applyNumberFormat="1" applyFont="1" applyFill="1" applyAlignment="1">
      <alignment horizontal="center" vertical="center"/>
    </xf>
    <xf numFmtId="177" fontId="45" fillId="0" borderId="0" xfId="0" applyNumberFormat="1" applyFont="1" applyFill="1" applyBorder="1" applyAlignment="1">
      <alignment horizontal="right" vertical="center"/>
    </xf>
    <xf numFmtId="177" fontId="45" fillId="0" borderId="0" xfId="0" applyNumberFormat="1" applyFont="1" applyFill="1" applyAlignment="1">
      <alignment horizontal="center" vertical="center"/>
    </xf>
    <xf numFmtId="177" fontId="45" fillId="0" borderId="41" xfId="0" applyNumberFormat="1" applyFont="1" applyFill="1" applyBorder="1" applyAlignment="1">
      <alignment horizontal="center" vertical="center"/>
    </xf>
    <xf numFmtId="177" fontId="45" fillId="0" borderId="42" xfId="0" applyNumberFormat="1" applyFont="1" applyFill="1" applyBorder="1" applyAlignment="1">
      <alignment horizontal="center" vertical="center"/>
    </xf>
    <xf numFmtId="179" fontId="49" fillId="0" borderId="28" xfId="0" applyNumberFormat="1" applyFont="1" applyFill="1" applyBorder="1" applyAlignment="1">
      <alignment vertical="center"/>
    </xf>
    <xf numFmtId="179" fontId="49" fillId="0" borderId="0" xfId="0" applyNumberFormat="1" applyFont="1" applyFill="1" applyBorder="1" applyAlignment="1">
      <alignment vertical="center"/>
    </xf>
    <xf numFmtId="177" fontId="49" fillId="0" borderId="21" xfId="0" quotePrefix="1" applyNumberFormat="1" applyFont="1" applyFill="1" applyBorder="1" applyAlignment="1">
      <alignment horizontal="left" vertical="center"/>
    </xf>
    <xf numFmtId="177" fontId="45" fillId="0" borderId="0" xfId="0" applyNumberFormat="1" applyFont="1" applyFill="1" applyAlignment="1">
      <alignment horizontal="center"/>
    </xf>
    <xf numFmtId="177" fontId="49" fillId="0" borderId="0" xfId="0" quotePrefix="1" applyNumberFormat="1" applyFont="1" applyFill="1" applyBorder="1" applyAlignment="1">
      <alignment horizontal="left" vertical="center"/>
    </xf>
    <xf numFmtId="177" fontId="45" fillId="0" borderId="0" xfId="0" applyNumberFormat="1" applyFont="1" applyFill="1" applyAlignment="1">
      <alignment horizontal="right" vertical="center"/>
    </xf>
    <xf numFmtId="177" fontId="45" fillId="0" borderId="0" xfId="0" applyNumberFormat="1" applyFont="1" applyFill="1" applyAlignment="1">
      <alignment horizontal="distributed" vertical="center"/>
    </xf>
    <xf numFmtId="179" fontId="49" fillId="0" borderId="35" xfId="0" applyNumberFormat="1" applyFont="1" applyFill="1" applyBorder="1" applyAlignment="1">
      <alignment vertical="center"/>
    </xf>
    <xf numFmtId="179" fontId="49" fillId="0" borderId="13" xfId="0" applyNumberFormat="1" applyFont="1" applyFill="1" applyBorder="1" applyAlignment="1">
      <alignment vertical="center"/>
    </xf>
    <xf numFmtId="177" fontId="45" fillId="0" borderId="0" xfId="0" applyNumberFormat="1" applyFont="1" applyFill="1" applyAlignment="1">
      <alignment vertical="center"/>
    </xf>
    <xf numFmtId="177" fontId="44" fillId="0" borderId="0" xfId="0" applyNumberFormat="1" applyFont="1" applyFill="1" applyAlignment="1">
      <alignment horizontal="center"/>
    </xf>
    <xf numFmtId="177" fontId="60" fillId="0" borderId="0" xfId="0" applyNumberFormat="1" applyFont="1" applyFill="1" applyBorder="1" applyAlignment="1">
      <alignment horizontal="center" vertical="center"/>
    </xf>
    <xf numFmtId="177" fontId="50" fillId="0" borderId="0" xfId="0" applyNumberFormat="1" applyFont="1" applyFill="1" applyAlignment="1">
      <alignment horizontal="left" vertical="center"/>
    </xf>
    <xf numFmtId="177" fontId="50" fillId="0" borderId="0" xfId="0" applyNumberFormat="1" applyFont="1" applyFill="1" applyAlignment="1">
      <alignment horizontal="center" vertical="center"/>
    </xf>
    <xf numFmtId="177" fontId="51" fillId="0" borderId="13" xfId="0" applyNumberFormat="1" applyFont="1" applyFill="1" applyBorder="1" applyAlignment="1">
      <alignment vertical="center"/>
    </xf>
    <xf numFmtId="177" fontId="44" fillId="0" borderId="13" xfId="0" applyNumberFormat="1" applyFont="1" applyFill="1" applyBorder="1" applyAlignment="1">
      <alignment vertical="center"/>
    </xf>
    <xf numFmtId="177" fontId="44" fillId="0" borderId="13" xfId="0" applyNumberFormat="1" applyFont="1" applyFill="1" applyBorder="1" applyAlignment="1">
      <alignment horizontal="center" vertical="center"/>
    </xf>
    <xf numFmtId="177" fontId="44" fillId="0" borderId="0" xfId="0" applyNumberFormat="1" applyFont="1" applyFill="1" applyBorder="1" applyAlignment="1">
      <alignment horizontal="center" vertical="center"/>
    </xf>
    <xf numFmtId="177" fontId="44" fillId="0" borderId="13" xfId="0" applyNumberFormat="1" applyFont="1" applyFill="1" applyBorder="1" applyAlignment="1">
      <alignment horizontal="left" vertical="center"/>
    </xf>
    <xf numFmtId="177" fontId="49" fillId="0" borderId="0" xfId="0" applyNumberFormat="1" applyFont="1" applyFill="1" applyBorder="1" applyAlignment="1">
      <alignment horizontal="left" vertical="center"/>
    </xf>
    <xf numFmtId="37" fontId="49" fillId="0" borderId="28" xfId="0" applyNumberFormat="1" applyFont="1" applyFill="1" applyBorder="1" applyAlignment="1">
      <alignment horizontal="right" vertical="center"/>
    </xf>
    <xf numFmtId="37" fontId="49" fillId="0" borderId="0" xfId="0" applyNumberFormat="1" applyFont="1" applyFill="1" applyBorder="1" applyAlignment="1">
      <alignment horizontal="right" vertical="center"/>
    </xf>
    <xf numFmtId="37" fontId="49" fillId="0" borderId="0" xfId="0" applyNumberFormat="1" applyFont="1" applyFill="1" applyBorder="1" applyAlignment="1">
      <alignment vertical="center"/>
    </xf>
    <xf numFmtId="177" fontId="44" fillId="0" borderId="0" xfId="0" applyNumberFormat="1" applyFont="1" applyFill="1" applyBorder="1" applyAlignment="1">
      <alignment horizontal="center"/>
    </xf>
    <xf numFmtId="177" fontId="45" fillId="0" borderId="0" xfId="0" applyNumberFormat="1" applyFont="1" applyFill="1" applyBorder="1" applyAlignment="1">
      <alignment horizontal="distributed" vertical="center"/>
    </xf>
    <xf numFmtId="177" fontId="45" fillId="0" borderId="13" xfId="0" applyNumberFormat="1" applyFont="1" applyFill="1" applyBorder="1" applyAlignment="1">
      <alignment horizontal="distributed" vertical="center"/>
    </xf>
    <xf numFmtId="37" fontId="49" fillId="0" borderId="13" xfId="0" applyNumberFormat="1" applyFont="1" applyFill="1" applyBorder="1" applyAlignment="1">
      <alignment horizontal="right" vertical="center"/>
    </xf>
    <xf numFmtId="37" fontId="49" fillId="0" borderId="13" xfId="0" applyNumberFormat="1" applyFont="1" applyFill="1" applyBorder="1" applyAlignment="1">
      <alignment vertical="center"/>
    </xf>
    <xf numFmtId="177" fontId="44" fillId="0" borderId="0" xfId="0" applyNumberFormat="1" applyFont="1" applyFill="1" applyAlignment="1">
      <alignment horizontal="left" vertical="center"/>
    </xf>
    <xf numFmtId="177" fontId="45" fillId="0" borderId="33" xfId="0" applyNumberFormat="1" applyFont="1" applyFill="1" applyBorder="1" applyAlignment="1">
      <alignment horizontal="center" vertical="center" shrinkToFit="1"/>
    </xf>
    <xf numFmtId="37" fontId="49" fillId="0" borderId="35" xfId="0" applyNumberFormat="1" applyFont="1" applyFill="1" applyBorder="1" applyAlignment="1">
      <alignment horizontal="right" vertical="center"/>
    </xf>
    <xf numFmtId="177" fontId="45" fillId="0" borderId="0" xfId="0" applyNumberFormat="1" applyFont="1" applyFill="1" applyAlignment="1">
      <alignment horizontal="left" vertical="center"/>
    </xf>
    <xf numFmtId="0" fontId="61" fillId="0" borderId="0" xfId="73" applyNumberFormat="1" applyFont="1">
      <alignment vertical="center"/>
    </xf>
    <xf numFmtId="0" fontId="45" fillId="0" borderId="45" xfId="73" applyNumberFormat="1" applyFont="1" applyBorder="1" applyAlignment="1">
      <alignment horizontal="center" vertical="center"/>
    </xf>
    <xf numFmtId="0" fontId="45" fillId="0" borderId="46" xfId="73" applyNumberFormat="1" applyFont="1" applyBorder="1" applyAlignment="1">
      <alignment horizontal="center" vertical="center"/>
    </xf>
    <xf numFmtId="0" fontId="45" fillId="0" borderId="47" xfId="73" applyNumberFormat="1" applyFont="1" applyBorder="1" applyAlignment="1">
      <alignment horizontal="center" vertical="center"/>
    </xf>
    <xf numFmtId="0" fontId="44" fillId="0" borderId="43" xfId="73" applyNumberFormat="1" applyFont="1" applyBorder="1">
      <alignment vertical="center"/>
    </xf>
    <xf numFmtId="0" fontId="45" fillId="0" borderId="0" xfId="73" applyNumberFormat="1" applyFont="1">
      <alignment vertical="center"/>
    </xf>
    <xf numFmtId="0" fontId="45" fillId="0" borderId="28" xfId="73" applyNumberFormat="1" applyFont="1" applyBorder="1">
      <alignment vertical="center"/>
    </xf>
    <xf numFmtId="0" fontId="45" fillId="0" borderId="0" xfId="73" applyNumberFormat="1" applyFont="1" applyBorder="1" applyAlignment="1">
      <alignment horizontal="right" vertical="center"/>
    </xf>
    <xf numFmtId="0" fontId="45" fillId="0" borderId="0" xfId="73" applyNumberFormat="1" applyFont="1" applyBorder="1" applyAlignment="1">
      <alignment horizontal="center" vertical="center"/>
    </xf>
    <xf numFmtId="0" fontId="45" fillId="0" borderId="13" xfId="73" applyNumberFormat="1" applyFont="1" applyBorder="1">
      <alignment vertical="center"/>
    </xf>
    <xf numFmtId="0" fontId="45" fillId="0" borderId="35" xfId="73" applyNumberFormat="1" applyFont="1" applyBorder="1">
      <alignment vertical="center"/>
    </xf>
    <xf numFmtId="0" fontId="54" fillId="0" borderId="0" xfId="73" applyNumberFormat="1" applyFont="1">
      <alignment vertical="center"/>
    </xf>
    <xf numFmtId="0" fontId="45" fillId="0" borderId="33" xfId="73" applyNumberFormat="1" applyFont="1" applyBorder="1" applyAlignment="1">
      <alignment horizontal="center" vertical="center"/>
    </xf>
    <xf numFmtId="0" fontId="54" fillId="0" borderId="0" xfId="73" applyNumberFormat="1" applyFont="1" applyAlignment="1">
      <alignment horizontal="right" vertical="center"/>
    </xf>
    <xf numFmtId="0" fontId="54" fillId="0" borderId="21" xfId="73" applyNumberFormat="1" applyFont="1" applyBorder="1">
      <alignment vertical="center"/>
    </xf>
    <xf numFmtId="0" fontId="45" fillId="0" borderId="28" xfId="73" applyNumberFormat="1" applyFont="1" applyBorder="1" applyAlignment="1">
      <alignment horizontal="right" vertical="center"/>
    </xf>
    <xf numFmtId="0" fontId="45" fillId="0" borderId="35" xfId="73" applyNumberFormat="1" applyFont="1" applyBorder="1" applyAlignment="1">
      <alignment horizontal="right" vertical="center"/>
    </xf>
    <xf numFmtId="0" fontId="54" fillId="0" borderId="13" xfId="73" applyNumberFormat="1" applyFont="1" applyBorder="1">
      <alignment vertical="center"/>
    </xf>
    <xf numFmtId="0" fontId="45" fillId="0" borderId="23" xfId="73" applyNumberFormat="1" applyFont="1" applyBorder="1" applyAlignment="1">
      <alignment vertical="center"/>
    </xf>
    <xf numFmtId="0" fontId="46" fillId="0" borderId="0" xfId="47" applyNumberFormat="1" applyFont="1" applyAlignment="1" applyProtection="1">
      <alignment vertical="center"/>
    </xf>
    <xf numFmtId="0" fontId="47" fillId="0" borderId="0" xfId="73" applyNumberFormat="1" applyFont="1" applyBorder="1">
      <alignment vertical="center"/>
    </xf>
    <xf numFmtId="0" fontId="47" fillId="0" borderId="0" xfId="73" applyNumberFormat="1" applyFont="1">
      <alignment vertical="center"/>
    </xf>
    <xf numFmtId="0" fontId="44" fillId="0" borderId="0" xfId="73" applyNumberFormat="1" applyFont="1" applyAlignment="1">
      <alignment vertical="center"/>
    </xf>
    <xf numFmtId="0" fontId="45" fillId="0" borderId="3" xfId="73" applyNumberFormat="1" applyFont="1" applyBorder="1" applyAlignment="1">
      <alignment horizontal="center" vertical="center"/>
    </xf>
    <xf numFmtId="3" fontId="45" fillId="0" borderId="28" xfId="73" applyNumberFormat="1" applyFont="1" applyBorder="1" applyAlignment="1">
      <alignment horizontal="right" vertical="center"/>
    </xf>
    <xf numFmtId="3" fontId="45" fillId="0" borderId="27" xfId="73" applyNumberFormat="1" applyFont="1" applyBorder="1" applyAlignment="1">
      <alignment horizontal="right" vertical="center"/>
    </xf>
    <xf numFmtId="3" fontId="45" fillId="0" borderId="14" xfId="73" applyNumberFormat="1" applyFont="1" applyBorder="1" applyAlignment="1">
      <alignment horizontal="right" vertical="center"/>
    </xf>
    <xf numFmtId="3" fontId="45" fillId="0" borderId="0" xfId="73" applyNumberFormat="1" applyFont="1" applyBorder="1" applyAlignment="1">
      <alignment horizontal="right" vertical="center"/>
    </xf>
    <xf numFmtId="3" fontId="45" fillId="0" borderId="34" xfId="73" applyNumberFormat="1" applyFont="1" applyBorder="1" applyAlignment="1">
      <alignment horizontal="right" vertical="center"/>
    </xf>
    <xf numFmtId="3" fontId="45" fillId="0" borderId="13" xfId="73" applyNumberFormat="1" applyFont="1" applyBorder="1" applyAlignment="1">
      <alignment horizontal="right" vertical="center"/>
    </xf>
    <xf numFmtId="3" fontId="44" fillId="0" borderId="13" xfId="73" applyNumberFormat="1" applyFont="1" applyBorder="1">
      <alignment vertical="center"/>
    </xf>
    <xf numFmtId="0" fontId="44" fillId="0" borderId="0" xfId="73" applyNumberFormat="1" applyFont="1" applyAlignment="1">
      <alignment horizontal="center" vertical="center"/>
    </xf>
    <xf numFmtId="0" fontId="44" fillId="0" borderId="0" xfId="73" applyNumberFormat="1" applyFont="1" applyBorder="1" applyAlignment="1">
      <alignment horizontal="center" vertical="center"/>
    </xf>
    <xf numFmtId="3" fontId="45" fillId="0" borderId="0" xfId="73" applyNumberFormat="1" applyFont="1" applyAlignment="1">
      <alignment horizontal="right" vertical="center"/>
    </xf>
    <xf numFmtId="0" fontId="45" fillId="0" borderId="0" xfId="73" applyNumberFormat="1" applyFont="1" applyBorder="1">
      <alignment vertical="center"/>
    </xf>
    <xf numFmtId="0" fontId="45" fillId="0" borderId="21" xfId="73" applyNumberFormat="1" applyFont="1" applyBorder="1">
      <alignment vertical="center"/>
    </xf>
    <xf numFmtId="0" fontId="44" fillId="0" borderId="23" xfId="73" applyNumberFormat="1" applyFont="1" applyBorder="1" applyAlignment="1">
      <alignment vertical="center"/>
    </xf>
    <xf numFmtId="177" fontId="51" fillId="0" borderId="13" xfId="0" applyNumberFormat="1" applyFont="1" applyFill="1" applyBorder="1" applyAlignment="1">
      <alignment horizontal="left" vertical="center"/>
    </xf>
    <xf numFmtId="177" fontId="45" fillId="0" borderId="0" xfId="0" applyNumberFormat="1" applyFont="1" applyFill="1" applyAlignment="1">
      <alignment horizontal="center" vertical="center" wrapText="1"/>
    </xf>
    <xf numFmtId="177" fontId="49" fillId="0" borderId="46" xfId="0" applyNumberFormat="1" applyFont="1" applyFill="1" applyBorder="1" applyAlignment="1">
      <alignment horizontal="center" vertical="center" wrapText="1"/>
    </xf>
    <xf numFmtId="177" fontId="49" fillId="0" borderId="47" xfId="0" applyNumberFormat="1" applyFont="1" applyFill="1" applyBorder="1" applyAlignment="1">
      <alignment horizontal="center" vertical="center" wrapText="1"/>
    </xf>
    <xf numFmtId="177" fontId="45" fillId="0" borderId="20" xfId="0" applyNumberFormat="1" applyFont="1" applyFill="1" applyBorder="1" applyAlignment="1">
      <alignment horizontal="left" vertical="center"/>
    </xf>
    <xf numFmtId="189" fontId="49" fillId="0" borderId="0" xfId="0" applyNumberFormat="1" applyFont="1" applyFill="1" applyBorder="1" applyAlignment="1">
      <alignment vertical="center"/>
    </xf>
    <xf numFmtId="189" fontId="49" fillId="0" borderId="0" xfId="0" applyNumberFormat="1" applyFont="1" applyFill="1" applyBorder="1" applyAlignment="1">
      <alignment horizontal="right" vertical="center"/>
    </xf>
    <xf numFmtId="190" fontId="49" fillId="0" borderId="0" xfId="0" applyNumberFormat="1" applyFont="1" applyFill="1" applyBorder="1" applyAlignment="1">
      <alignment vertical="center"/>
    </xf>
    <xf numFmtId="177" fontId="45" fillId="0" borderId="0" xfId="0" quotePrefix="1" applyNumberFormat="1" applyFont="1" applyFill="1" applyAlignment="1">
      <alignment horizontal="left" vertical="center"/>
    </xf>
    <xf numFmtId="189" fontId="49" fillId="0" borderId="13" xfId="0" applyNumberFormat="1" applyFont="1" applyFill="1" applyBorder="1" applyAlignment="1">
      <alignment horizontal="right" vertical="center"/>
    </xf>
    <xf numFmtId="190" fontId="49" fillId="0" borderId="13" xfId="0" applyNumberFormat="1" applyFont="1" applyFill="1" applyBorder="1" applyAlignment="1">
      <alignment vertical="center"/>
    </xf>
    <xf numFmtId="177" fontId="50" fillId="0" borderId="0" xfId="0" applyNumberFormat="1" applyFont="1" applyFill="1" applyAlignment="1">
      <alignment vertical="center"/>
    </xf>
    <xf numFmtId="177" fontId="45" fillId="0" borderId="48" xfId="0" applyNumberFormat="1" applyFont="1" applyFill="1" applyBorder="1" applyAlignment="1">
      <alignment horizontal="center" vertical="center"/>
    </xf>
    <xf numFmtId="177" fontId="45" fillId="0" borderId="49" xfId="0" applyNumberFormat="1" applyFont="1" applyFill="1" applyBorder="1" applyAlignment="1">
      <alignment horizontal="center" vertical="center"/>
    </xf>
    <xf numFmtId="177" fontId="45" fillId="0" borderId="14" xfId="0" applyNumberFormat="1" applyFont="1" applyFill="1" applyBorder="1" applyAlignment="1">
      <alignment horizontal="center" vertical="center"/>
    </xf>
    <xf numFmtId="177" fontId="45" fillId="0" borderId="51" xfId="0" applyNumberFormat="1" applyFont="1" applyFill="1" applyBorder="1" applyAlignment="1">
      <alignment horizontal="center" vertical="center"/>
    </xf>
    <xf numFmtId="177" fontId="45" fillId="0" borderId="52" xfId="0" applyNumberFormat="1" applyFont="1" applyFill="1" applyBorder="1" applyAlignment="1">
      <alignment horizontal="center" vertical="center"/>
    </xf>
    <xf numFmtId="177" fontId="45" fillId="0" borderId="36" xfId="0" applyNumberFormat="1" applyFont="1" applyFill="1" applyBorder="1" applyAlignment="1">
      <alignment horizontal="left" vertical="center"/>
    </xf>
    <xf numFmtId="189" fontId="49" fillId="0" borderId="28" xfId="0" applyNumberFormat="1" applyFont="1" applyFill="1" applyBorder="1" applyAlignment="1">
      <alignment vertical="center"/>
    </xf>
    <xf numFmtId="177" fontId="45" fillId="0" borderId="21" xfId="0" applyNumberFormat="1" applyFont="1" applyFill="1" applyBorder="1" applyAlignment="1">
      <alignment horizontal="right" vertical="center"/>
    </xf>
    <xf numFmtId="189" fontId="49" fillId="0" borderId="18" xfId="0" applyNumberFormat="1" applyFont="1" applyFill="1" applyBorder="1" applyAlignment="1">
      <alignment vertical="center"/>
    </xf>
    <xf numFmtId="189" fontId="49" fillId="0" borderId="19" xfId="0" applyNumberFormat="1" applyFont="1" applyFill="1" applyBorder="1" applyAlignment="1">
      <alignment vertical="center"/>
    </xf>
    <xf numFmtId="189" fontId="49" fillId="0" borderId="19" xfId="0" applyNumberFormat="1" applyFont="1" applyFill="1" applyBorder="1" applyAlignment="1">
      <alignment horizontal="right" vertical="center"/>
    </xf>
    <xf numFmtId="177" fontId="49" fillId="0" borderId="0" xfId="0" applyNumberFormat="1" applyFont="1" applyFill="1" applyAlignment="1">
      <alignment horizontal="center"/>
    </xf>
    <xf numFmtId="177" fontId="51" fillId="0" borderId="0" xfId="0" applyNumberFormat="1" applyFont="1" applyFill="1" applyAlignment="1">
      <alignment horizontal="left" vertical="center"/>
    </xf>
    <xf numFmtId="177" fontId="49" fillId="0" borderId="0" xfId="0" applyNumberFormat="1" applyFont="1" applyFill="1" applyAlignment="1">
      <alignment horizontal="center" vertical="center"/>
    </xf>
    <xf numFmtId="177" fontId="49" fillId="0" borderId="48" xfId="0" applyNumberFormat="1" applyFont="1" applyFill="1" applyBorder="1" applyAlignment="1">
      <alignment horizontal="center" vertical="center"/>
    </xf>
    <xf numFmtId="177" fontId="49" fillId="0" borderId="49" xfId="0" applyNumberFormat="1" applyFont="1" applyFill="1" applyBorder="1" applyAlignment="1">
      <alignment horizontal="center" vertical="center"/>
    </xf>
    <xf numFmtId="177" fontId="49" fillId="0" borderId="0" xfId="0" applyNumberFormat="1" applyFont="1" applyFill="1" applyBorder="1" applyAlignment="1">
      <alignment horizontal="center" vertical="center"/>
    </xf>
    <xf numFmtId="177" fontId="56" fillId="0" borderId="32" xfId="0" applyNumberFormat="1" applyFont="1" applyFill="1" applyBorder="1" applyAlignment="1">
      <alignment horizontal="center" vertical="center"/>
    </xf>
    <xf numFmtId="177" fontId="56" fillId="0" borderId="54" xfId="0" applyNumberFormat="1" applyFont="1" applyFill="1" applyBorder="1" applyAlignment="1">
      <alignment horizontal="center" vertical="center"/>
    </xf>
    <xf numFmtId="177" fontId="56" fillId="0" borderId="55" xfId="0" applyNumberFormat="1" applyFont="1" applyFill="1" applyBorder="1" applyAlignment="1">
      <alignment horizontal="center" vertical="center"/>
    </xf>
    <xf numFmtId="177" fontId="56" fillId="0" borderId="56" xfId="0" applyNumberFormat="1" applyFont="1" applyFill="1" applyBorder="1" applyAlignment="1">
      <alignment horizontal="center" vertical="center"/>
    </xf>
    <xf numFmtId="177" fontId="49" fillId="0" borderId="21" xfId="0" applyNumberFormat="1" applyFont="1" applyFill="1" applyBorder="1" applyAlignment="1">
      <alignment horizontal="left" vertical="center"/>
    </xf>
    <xf numFmtId="189" fontId="57" fillId="0" borderId="14" xfId="0" applyNumberFormat="1" applyFont="1" applyFill="1" applyBorder="1" applyAlignment="1">
      <alignment vertical="center"/>
    </xf>
    <xf numFmtId="189" fontId="57" fillId="0" borderId="0" xfId="0" applyNumberFormat="1" applyFont="1" applyFill="1" applyBorder="1" applyAlignment="1">
      <alignment vertical="center"/>
    </xf>
    <xf numFmtId="189" fontId="57" fillId="0" borderId="0" xfId="0" applyNumberFormat="1" applyFont="1" applyFill="1" applyBorder="1" applyAlignment="1">
      <alignment horizontal="right" vertical="center"/>
    </xf>
    <xf numFmtId="177" fontId="49" fillId="0" borderId="0" xfId="0" quotePrefix="1" applyNumberFormat="1" applyFont="1" applyFill="1" applyAlignment="1">
      <alignment horizontal="left" vertical="center"/>
    </xf>
    <xf numFmtId="189" fontId="57" fillId="0" borderId="14" xfId="0" applyNumberFormat="1" applyFont="1" applyFill="1" applyBorder="1" applyAlignment="1">
      <alignment horizontal="right" vertical="center"/>
    </xf>
    <xf numFmtId="177" fontId="49" fillId="0" borderId="0" xfId="0" applyNumberFormat="1" applyFont="1" applyFill="1" applyAlignment="1">
      <alignment horizontal="distributed" vertical="center"/>
    </xf>
    <xf numFmtId="177" fontId="49" fillId="0" borderId="13" xfId="0" applyNumberFormat="1" applyFont="1" applyFill="1" applyBorder="1" applyAlignment="1">
      <alignment horizontal="distributed" vertical="center"/>
    </xf>
    <xf numFmtId="189" fontId="57" fillId="0" borderId="35" xfId="0" applyNumberFormat="1" applyFont="1" applyFill="1" applyBorder="1" applyAlignment="1">
      <alignment horizontal="right" vertical="center"/>
    </xf>
    <xf numFmtId="189" fontId="57" fillId="0" borderId="13" xfId="0" applyNumberFormat="1" applyFont="1" applyFill="1" applyBorder="1" applyAlignment="1">
      <alignment horizontal="right" vertical="center"/>
    </xf>
    <xf numFmtId="0" fontId="44" fillId="0" borderId="13" xfId="74" applyFont="1" applyBorder="1" applyAlignment="1">
      <alignment vertical="center"/>
    </xf>
    <xf numFmtId="0" fontId="45" fillId="0" borderId="0" xfId="74" applyFont="1">
      <alignment vertical="center"/>
    </xf>
    <xf numFmtId="3" fontId="44" fillId="0" borderId="0" xfId="74" applyNumberFormat="1" applyFont="1" applyAlignment="1">
      <alignment horizontal="left" vertical="center" wrapText="1"/>
    </xf>
    <xf numFmtId="177" fontId="63" fillId="0" borderId="48" xfId="0" applyNumberFormat="1" applyFont="1" applyFill="1" applyBorder="1" applyAlignment="1">
      <alignment horizontal="center" vertical="center"/>
    </xf>
    <xf numFmtId="177" fontId="63" fillId="0" borderId="57" xfId="0" applyNumberFormat="1" applyFont="1" applyFill="1" applyBorder="1" applyAlignment="1">
      <alignment horizontal="left" vertical="center"/>
    </xf>
    <xf numFmtId="177" fontId="63" fillId="0" borderId="58" xfId="0" applyNumberFormat="1" applyFont="1" applyFill="1" applyBorder="1" applyAlignment="1">
      <alignment horizontal="left" vertical="center"/>
    </xf>
    <xf numFmtId="177" fontId="63" fillId="0" borderId="0" xfId="0" applyNumberFormat="1" applyFont="1" applyFill="1" applyAlignment="1">
      <alignment horizontal="center" vertical="center"/>
    </xf>
    <xf numFmtId="177" fontId="63" fillId="0" borderId="14" xfId="0" applyNumberFormat="1" applyFont="1" applyFill="1" applyBorder="1" applyAlignment="1">
      <alignment horizontal="center" vertical="center"/>
    </xf>
    <xf numFmtId="177" fontId="63" fillId="0" borderId="59" xfId="0" applyNumberFormat="1" applyFont="1" applyFill="1" applyBorder="1" applyAlignment="1">
      <alignment horizontal="center" vertical="center"/>
    </xf>
    <xf numFmtId="177" fontId="64" fillId="0" borderId="0" xfId="0" applyNumberFormat="1" applyFont="1" applyFill="1" applyBorder="1" applyAlignment="1">
      <alignment horizontal="center" vertical="center" wrapText="1" shrinkToFit="1"/>
    </xf>
    <xf numFmtId="177" fontId="63" fillId="0" borderId="60" xfId="0" applyNumberFormat="1" applyFont="1" applyFill="1" applyBorder="1" applyAlignment="1">
      <alignment horizontal="center" vertical="center"/>
    </xf>
    <xf numFmtId="177" fontId="63" fillId="0" borderId="50" xfId="0" applyNumberFormat="1" applyFont="1" applyFill="1" applyBorder="1" applyAlignment="1">
      <alignment horizontal="center" vertical="center"/>
    </xf>
    <xf numFmtId="177" fontId="63" fillId="0" borderId="15" xfId="0" applyNumberFormat="1" applyFont="1" applyFill="1" applyBorder="1" applyAlignment="1">
      <alignment horizontal="center" vertical="center"/>
    </xf>
    <xf numFmtId="177" fontId="63" fillId="0" borderId="42" xfId="0" applyNumberFormat="1" applyFont="1" applyFill="1" applyBorder="1" applyAlignment="1">
      <alignment horizontal="center" vertical="center" shrinkToFit="1"/>
    </xf>
    <xf numFmtId="177" fontId="63" fillId="0" borderId="46" xfId="0" applyNumberFormat="1" applyFont="1" applyFill="1" applyBorder="1" applyAlignment="1">
      <alignment horizontal="center" vertical="center"/>
    </xf>
    <xf numFmtId="177" fontId="63" fillId="0" borderId="53" xfId="0" applyNumberFormat="1" applyFont="1" applyFill="1" applyBorder="1" applyAlignment="1">
      <alignment horizontal="center" vertical="center"/>
    </xf>
    <xf numFmtId="177" fontId="63" fillId="0" borderId="42" xfId="0" applyNumberFormat="1" applyFont="1" applyFill="1" applyBorder="1" applyAlignment="1">
      <alignment horizontal="center" vertical="center"/>
    </xf>
    <xf numFmtId="177" fontId="63" fillId="0" borderId="62" xfId="0" applyNumberFormat="1" applyFont="1" applyFill="1" applyBorder="1" applyAlignment="1">
      <alignment horizontal="center" vertical="center"/>
    </xf>
    <xf numFmtId="177" fontId="63" fillId="0" borderId="36" xfId="0" applyNumberFormat="1" applyFont="1" applyFill="1" applyBorder="1" applyAlignment="1">
      <alignment vertical="center"/>
    </xf>
    <xf numFmtId="177" fontId="63" fillId="0" borderId="37" xfId="0" applyNumberFormat="1" applyFont="1" applyFill="1" applyBorder="1" applyAlignment="1">
      <alignment vertical="center"/>
    </xf>
    <xf numFmtId="180" fontId="63" fillId="0" borderId="0" xfId="0" applyNumberFormat="1" applyFont="1" applyFill="1" applyBorder="1" applyAlignment="1">
      <alignment vertical="center"/>
    </xf>
    <xf numFmtId="177" fontId="63" fillId="0" borderId="27" xfId="0" applyNumberFormat="1" applyFont="1" applyFill="1" applyBorder="1" applyAlignment="1">
      <alignment horizontal="center" vertical="center"/>
    </xf>
    <xf numFmtId="191" fontId="63" fillId="0" borderId="0" xfId="0" applyNumberFormat="1" applyFont="1" applyFill="1" applyAlignment="1">
      <alignment horizontal="center" vertical="center"/>
    </xf>
    <xf numFmtId="177" fontId="63" fillId="0" borderId="0" xfId="0" applyNumberFormat="1" applyFont="1" applyFill="1" applyAlignment="1">
      <alignment horizontal="center"/>
    </xf>
    <xf numFmtId="189" fontId="63" fillId="0" borderId="0" xfId="0" applyNumberFormat="1" applyFont="1" applyFill="1" applyBorder="1" applyAlignment="1">
      <alignment horizontal="right" vertical="center"/>
    </xf>
    <xf numFmtId="190" fontId="63" fillId="0" borderId="0" xfId="0" applyNumberFormat="1" applyFont="1" applyFill="1" applyAlignment="1">
      <alignment horizontal="right" vertical="center"/>
    </xf>
    <xf numFmtId="191" fontId="63" fillId="0" borderId="0" xfId="0" applyNumberFormat="1" applyFont="1" applyFill="1" applyAlignment="1">
      <alignment horizontal="right" vertical="center"/>
    </xf>
    <xf numFmtId="176" fontId="63" fillId="0" borderId="0" xfId="0" applyNumberFormat="1" applyFont="1" applyFill="1" applyAlignment="1">
      <alignment horizontal="right" vertical="center"/>
    </xf>
    <xf numFmtId="177" fontId="63" fillId="0" borderId="0" xfId="0" applyNumberFormat="1" applyFont="1" applyFill="1" applyAlignment="1">
      <alignment vertical="center"/>
    </xf>
    <xf numFmtId="177" fontId="63" fillId="0" borderId="17" xfId="0" applyNumberFormat="1" applyFont="1" applyFill="1" applyBorder="1" applyAlignment="1">
      <alignment vertical="center"/>
    </xf>
    <xf numFmtId="190" fontId="63" fillId="0" borderId="0" xfId="0" applyNumberFormat="1" applyFont="1" applyFill="1" applyBorder="1" applyAlignment="1">
      <alignment horizontal="right" vertical="center"/>
    </xf>
    <xf numFmtId="191" fontId="63" fillId="0" borderId="0" xfId="0" applyNumberFormat="1" applyFont="1" applyFill="1" applyBorder="1" applyAlignment="1">
      <alignment horizontal="right" vertical="center"/>
    </xf>
    <xf numFmtId="176" fontId="63" fillId="0" borderId="0" xfId="0" applyNumberFormat="1" applyFont="1" applyFill="1" applyBorder="1" applyAlignment="1">
      <alignment horizontal="right" vertical="center"/>
    </xf>
    <xf numFmtId="189" fontId="63" fillId="0" borderId="28" xfId="0" applyNumberFormat="1" applyFont="1" applyFill="1" applyBorder="1" applyAlignment="1">
      <alignment horizontal="right" vertical="center"/>
    </xf>
    <xf numFmtId="189" fontId="63" fillId="0" borderId="14" xfId="0" applyNumberFormat="1" applyFont="1" applyFill="1" applyBorder="1" applyAlignment="1">
      <alignment horizontal="right" vertical="center"/>
    </xf>
    <xf numFmtId="177" fontId="63" fillId="0" borderId="13" xfId="0" applyNumberFormat="1" applyFont="1" applyFill="1" applyBorder="1" applyAlignment="1">
      <alignment horizontal="center" vertical="center"/>
    </xf>
    <xf numFmtId="189" fontId="63" fillId="0" borderId="34" xfId="0" applyNumberFormat="1" applyFont="1" applyFill="1" applyBorder="1" applyAlignment="1">
      <alignment horizontal="center" vertical="center"/>
    </xf>
    <xf numFmtId="189" fontId="63" fillId="0" borderId="13" xfId="0" applyNumberFormat="1" applyFont="1" applyFill="1" applyBorder="1" applyAlignment="1">
      <alignment horizontal="center" vertical="center"/>
    </xf>
    <xf numFmtId="189" fontId="65" fillId="0" borderId="13" xfId="0" applyNumberFormat="1" applyFont="1" applyFill="1" applyBorder="1" applyAlignment="1">
      <alignment vertical="center"/>
    </xf>
    <xf numFmtId="189" fontId="63" fillId="0" borderId="13" xfId="0" applyNumberFormat="1" applyFont="1" applyFill="1" applyBorder="1" applyAlignment="1">
      <alignment horizontal="right" vertical="center"/>
    </xf>
    <xf numFmtId="189" fontId="63" fillId="0" borderId="0" xfId="0" applyNumberFormat="1" applyFont="1" applyFill="1" applyBorder="1" applyAlignment="1">
      <alignment horizontal="center" vertical="center"/>
    </xf>
    <xf numFmtId="189" fontId="56" fillId="0" borderId="13" xfId="0" applyNumberFormat="1" applyFont="1" applyFill="1" applyBorder="1" applyAlignment="1">
      <alignment horizontal="center" vertical="center"/>
    </xf>
    <xf numFmtId="177" fontId="56" fillId="0" borderId="13" xfId="0" applyNumberFormat="1" applyFont="1" applyFill="1" applyBorder="1" applyAlignment="1">
      <alignment horizontal="center" vertical="center"/>
    </xf>
    <xf numFmtId="180" fontId="63" fillId="0" borderId="0" xfId="0" applyNumberFormat="1" applyFont="1" applyFill="1" applyAlignment="1">
      <alignment vertical="center"/>
    </xf>
    <xf numFmtId="3" fontId="45" fillId="0" borderId="0" xfId="0" applyNumberFormat="1" applyFont="1" applyFill="1" applyAlignment="1">
      <alignment vertical="center"/>
    </xf>
    <xf numFmtId="3" fontId="63" fillId="0" borderId="0" xfId="0" applyNumberFormat="1" applyFont="1" applyFill="1" applyAlignment="1">
      <alignment vertical="center"/>
    </xf>
    <xf numFmtId="177" fontId="50" fillId="0" borderId="0" xfId="0" applyNumberFormat="1" applyFont="1" applyFill="1" applyBorder="1" applyAlignment="1">
      <alignment horizontal="center"/>
    </xf>
    <xf numFmtId="177" fontId="66" fillId="0" borderId="0" xfId="0" applyNumberFormat="1" applyFont="1" applyFill="1" applyAlignment="1">
      <alignment horizontal="center"/>
    </xf>
    <xf numFmtId="177" fontId="66" fillId="0" borderId="0" xfId="0" applyNumberFormat="1" applyFont="1" applyFill="1" applyAlignment="1">
      <alignment horizontal="center" vertical="center"/>
    </xf>
    <xf numFmtId="177" fontId="66" fillId="0" borderId="13" xfId="0" applyNumberFormat="1" applyFont="1" applyFill="1" applyBorder="1" applyAlignment="1">
      <alignment horizontal="center" vertical="center"/>
    </xf>
    <xf numFmtId="177" fontId="66" fillId="0" borderId="0" xfId="0" applyNumberFormat="1" applyFont="1" applyFill="1" applyBorder="1" applyAlignment="1">
      <alignment horizontal="center"/>
    </xf>
    <xf numFmtId="177" fontId="57" fillId="0" borderId="0" xfId="0" applyNumberFormat="1" applyFont="1" applyFill="1" applyAlignment="1">
      <alignment horizontal="center" vertical="center" shrinkToFit="1"/>
    </xf>
    <xf numFmtId="177" fontId="57" fillId="0" borderId="14" xfId="0" applyNumberFormat="1" applyFont="1" applyFill="1" applyBorder="1" applyAlignment="1">
      <alignment horizontal="center" vertical="center" shrinkToFit="1"/>
    </xf>
    <xf numFmtId="177" fontId="63" fillId="0" borderId="14" xfId="0" applyNumberFormat="1" applyFont="1" applyFill="1" applyBorder="1" applyAlignment="1">
      <alignment horizontal="center" vertical="center" wrapText="1" shrinkToFit="1"/>
    </xf>
    <xf numFmtId="177" fontId="57" fillId="0" borderId="0" xfId="0" applyNumberFormat="1" applyFont="1" applyFill="1" applyBorder="1" applyAlignment="1">
      <alignment vertical="center" shrinkToFit="1"/>
    </xf>
    <xf numFmtId="177" fontId="57" fillId="0" borderId="42" xfId="0" applyNumberFormat="1" applyFont="1" applyFill="1" applyBorder="1" applyAlignment="1">
      <alignment horizontal="center" vertical="center" shrinkToFit="1"/>
    </xf>
    <xf numFmtId="177" fontId="63" fillId="0" borderId="42" xfId="0" applyNumberFormat="1" applyFont="1" applyFill="1" applyBorder="1" applyAlignment="1">
      <alignment horizontal="center" vertical="center" wrapText="1" shrinkToFit="1"/>
    </xf>
    <xf numFmtId="177" fontId="63" fillId="0" borderId="0" xfId="0" applyNumberFormat="1" applyFont="1" applyFill="1" applyBorder="1" applyAlignment="1">
      <alignment horizontal="center" vertical="center" wrapText="1" shrinkToFit="1"/>
    </xf>
    <xf numFmtId="177" fontId="57" fillId="0" borderId="0" xfId="0" applyNumberFormat="1" applyFont="1" applyFill="1" applyBorder="1" applyAlignment="1">
      <alignment horizontal="center"/>
    </xf>
    <xf numFmtId="189" fontId="57" fillId="0" borderId="28" xfId="0" applyNumberFormat="1" applyFont="1" applyFill="1" applyBorder="1" applyAlignment="1">
      <alignment vertical="center"/>
    </xf>
    <xf numFmtId="177" fontId="57" fillId="0" borderId="0" xfId="0" applyNumberFormat="1" applyFont="1" applyFill="1" applyAlignment="1">
      <alignment horizontal="center"/>
    </xf>
    <xf numFmtId="177" fontId="57" fillId="0" borderId="0" xfId="0" applyNumberFormat="1" applyFont="1" applyFill="1" applyBorder="1" applyAlignment="1">
      <alignment horizontal="center" vertical="center"/>
    </xf>
    <xf numFmtId="189" fontId="57" fillId="0" borderId="28" xfId="0" applyNumberFormat="1" applyFont="1" applyFill="1" applyBorder="1" applyAlignment="1"/>
    <xf numFmtId="189" fontId="57" fillId="0" borderId="0" xfId="0" applyNumberFormat="1" applyFont="1" applyFill="1" applyAlignment="1"/>
    <xf numFmtId="177" fontId="57" fillId="0" borderId="0" xfId="0" applyNumberFormat="1" applyFont="1" applyFill="1" applyAlignment="1">
      <alignment horizontal="center" vertical="center"/>
    </xf>
    <xf numFmtId="177" fontId="57" fillId="0" borderId="13" xfId="0" applyNumberFormat="1" applyFont="1" applyFill="1" applyBorder="1" applyAlignment="1">
      <alignment horizontal="center" vertical="center"/>
    </xf>
    <xf numFmtId="178" fontId="57" fillId="0" borderId="34" xfId="0" applyNumberFormat="1" applyFont="1" applyFill="1" applyBorder="1" applyAlignment="1">
      <alignment horizontal="center" vertical="center"/>
    </xf>
    <xf numFmtId="178" fontId="57" fillId="0" borderId="13" xfId="0" applyNumberFormat="1" applyFont="1" applyFill="1" applyBorder="1" applyAlignment="1">
      <alignment horizontal="center" vertical="center"/>
    </xf>
    <xf numFmtId="178" fontId="66" fillId="0" borderId="14" xfId="0" applyNumberFormat="1" applyFont="1" applyFill="1" applyBorder="1" applyAlignment="1">
      <alignment horizontal="center" vertical="center"/>
    </xf>
    <xf numFmtId="178" fontId="66" fillId="0" borderId="0" xfId="0" applyNumberFormat="1" applyFont="1" applyFill="1" applyBorder="1" applyAlignment="1">
      <alignment horizontal="center" vertical="center"/>
    </xf>
    <xf numFmtId="3" fontId="49" fillId="0" borderId="16" xfId="74" applyNumberFormat="1" applyFont="1" applyBorder="1" applyAlignment="1">
      <alignment vertical="distributed" textRotation="255"/>
    </xf>
    <xf numFmtId="3" fontId="49" fillId="0" borderId="0" xfId="74" applyNumberFormat="1" applyFont="1" applyBorder="1" applyAlignment="1">
      <alignment vertical="distributed" textRotation="255"/>
    </xf>
    <xf numFmtId="3" fontId="49" fillId="0" borderId="15" xfId="74" applyNumberFormat="1" applyFont="1" applyBorder="1" applyAlignment="1">
      <alignment horizontal="right" vertical="distributed" textRotation="255" wrapText="1"/>
    </xf>
    <xf numFmtId="3" fontId="49" fillId="0" borderId="65" xfId="74" applyNumberFormat="1" applyFont="1" applyBorder="1" applyAlignment="1">
      <alignment horizontal="left" vertical="distributed" textRotation="255" wrapText="1"/>
    </xf>
    <xf numFmtId="3" fontId="49" fillId="0" borderId="0" xfId="74" applyNumberFormat="1" applyFont="1" applyAlignment="1">
      <alignment horizontal="center" vertical="center"/>
    </xf>
    <xf numFmtId="3" fontId="49" fillId="0" borderId="0" xfId="74" applyNumberFormat="1" applyFont="1" applyAlignment="1">
      <alignment horizontal="centerContinuous" vertical="center"/>
    </xf>
    <xf numFmtId="3" fontId="49" fillId="0" borderId="13" xfId="74" applyNumberFormat="1" applyFont="1" applyBorder="1" applyAlignment="1">
      <alignment horizontal="centerContinuous" vertical="center"/>
    </xf>
    <xf numFmtId="3" fontId="49" fillId="0" borderId="0" xfId="74" applyNumberFormat="1" applyFont="1" applyBorder="1" applyAlignment="1">
      <alignment horizontal="center"/>
    </xf>
    <xf numFmtId="0" fontId="50" fillId="0" borderId="0" xfId="0" applyFont="1" applyFill="1" applyAlignment="1">
      <alignment horizontal="center"/>
    </xf>
    <xf numFmtId="0" fontId="44" fillId="0" borderId="13" xfId="0" applyFont="1" applyFill="1" applyBorder="1" applyAlignment="1">
      <alignment horizontal="center" vertical="center"/>
    </xf>
    <xf numFmtId="0" fontId="45" fillId="0" borderId="13" xfId="0" applyFont="1" applyFill="1" applyBorder="1" applyAlignment="1">
      <alignment horizontal="right" vertical="center"/>
    </xf>
    <xf numFmtId="0" fontId="44" fillId="0" borderId="0" xfId="0" applyFont="1" applyFill="1" applyAlignment="1">
      <alignment horizontal="center"/>
    </xf>
    <xf numFmtId="178" fontId="45" fillId="0" borderId="64" xfId="0" applyNumberFormat="1" applyFont="1" applyFill="1" applyBorder="1" applyAlignment="1">
      <alignment horizontal="right" vertical="center"/>
    </xf>
    <xf numFmtId="178" fontId="45" fillId="0" borderId="0" xfId="0" applyNumberFormat="1" applyFont="1" applyFill="1" applyBorder="1" applyAlignment="1">
      <alignment horizontal="right" vertical="center"/>
    </xf>
    <xf numFmtId="177" fontId="49" fillId="0" borderId="17" xfId="0" applyNumberFormat="1" applyFont="1" applyFill="1" applyBorder="1" applyAlignment="1">
      <alignment horizontal="center" vertical="center"/>
    </xf>
    <xf numFmtId="177" fontId="49" fillId="0" borderId="0" xfId="0" applyNumberFormat="1" applyFont="1" applyFill="1" applyBorder="1" applyAlignment="1">
      <alignment horizontal="center" vertical="center" shrinkToFit="1"/>
    </xf>
    <xf numFmtId="0" fontId="68" fillId="0" borderId="0" xfId="0" applyFont="1" applyFill="1" applyAlignment="1">
      <alignment horizontal="center"/>
    </xf>
    <xf numFmtId="177" fontId="49" fillId="0" borderId="0" xfId="0" applyNumberFormat="1" applyFont="1" applyFill="1" applyAlignment="1"/>
    <xf numFmtId="3" fontId="44" fillId="0" borderId="63" xfId="74" applyNumberFormat="1" applyFont="1" applyBorder="1" applyAlignment="1">
      <alignment vertical="center"/>
    </xf>
    <xf numFmtId="3" fontId="45" fillId="0" borderId="33" xfId="74" applyNumberFormat="1" applyFont="1" applyBorder="1" applyAlignment="1">
      <alignment horizontal="center" vertical="center" shrinkToFit="1"/>
    </xf>
    <xf numFmtId="3" fontId="44" fillId="0" borderId="33" xfId="74" applyNumberFormat="1" applyFont="1" applyBorder="1" applyAlignment="1">
      <alignment horizontal="center" vertical="center" shrinkToFit="1"/>
    </xf>
    <xf numFmtId="3" fontId="45" fillId="0" borderId="37" xfId="74" applyNumberFormat="1" applyFont="1" applyBorder="1" applyAlignment="1">
      <alignment horizontal="center" vertical="center"/>
    </xf>
    <xf numFmtId="3" fontId="45" fillId="0" borderId="14" xfId="74" applyNumberFormat="1" applyFont="1" applyBorder="1" applyAlignment="1">
      <alignment horizontal="right" vertical="center"/>
    </xf>
    <xf numFmtId="3" fontId="45" fillId="0" borderId="34" xfId="74" applyNumberFormat="1" applyFont="1" applyBorder="1" applyAlignment="1">
      <alignment vertical="center"/>
    </xf>
    <xf numFmtId="3" fontId="45" fillId="0" borderId="0" xfId="74" applyNumberFormat="1" applyFont="1" applyAlignment="1">
      <alignment vertical="center" shrinkToFit="1"/>
    </xf>
    <xf numFmtId="3" fontId="45" fillId="0" borderId="0" xfId="74" applyNumberFormat="1" applyFont="1" applyBorder="1" applyAlignment="1">
      <alignment vertical="center" shrinkToFit="1"/>
    </xf>
    <xf numFmtId="177" fontId="49" fillId="0" borderId="13" xfId="0" applyNumberFormat="1" applyFont="1" applyFill="1" applyBorder="1" applyAlignment="1">
      <alignment horizontal="center" vertical="center"/>
    </xf>
    <xf numFmtId="177" fontId="57" fillId="0" borderId="64" xfId="0" applyNumberFormat="1" applyFont="1" applyFill="1" applyBorder="1" applyAlignment="1">
      <alignment horizontal="center" vertical="center" shrinkToFit="1"/>
    </xf>
    <xf numFmtId="177" fontId="57" fillId="0" borderId="47" xfId="0" applyNumberFormat="1" applyFont="1" applyFill="1" applyBorder="1" applyAlignment="1">
      <alignment horizontal="center" vertical="center" shrinkToFit="1"/>
    </xf>
    <xf numFmtId="177" fontId="63" fillId="0" borderId="47" xfId="0" applyNumberFormat="1" applyFont="1" applyFill="1" applyBorder="1" applyAlignment="1">
      <alignment horizontal="center" vertical="center" shrinkToFit="1"/>
    </xf>
    <xf numFmtId="3" fontId="6" fillId="0" borderId="17" xfId="74" applyNumberFormat="1" applyFont="1" applyBorder="1" applyAlignment="1">
      <alignment vertical="center"/>
    </xf>
    <xf numFmtId="3" fontId="6" fillId="0" borderId="21" xfId="74" applyNumberFormat="1" applyFont="1" applyBorder="1" applyAlignment="1">
      <alignment horizontal="left" vertical="center"/>
    </xf>
    <xf numFmtId="3" fontId="8" fillId="0" borderId="13" xfId="74" applyNumberFormat="1" applyFont="1" applyFill="1" applyBorder="1" applyAlignment="1">
      <alignment vertical="center"/>
    </xf>
    <xf numFmtId="3" fontId="38" fillId="0" borderId="13" xfId="74" applyNumberFormat="1" applyFont="1" applyFill="1" applyBorder="1" applyAlignment="1">
      <alignment vertical="center"/>
    </xf>
    <xf numFmtId="3" fontId="41" fillId="0" borderId="13" xfId="74" applyNumberFormat="1" applyFont="1" applyFill="1" applyBorder="1" applyAlignment="1">
      <alignment horizontal="right" vertical="center"/>
    </xf>
    <xf numFmtId="3" fontId="41" fillId="0" borderId="56" xfId="74" applyNumberFormat="1" applyFont="1" applyFill="1" applyBorder="1" applyAlignment="1">
      <alignment horizontal="center" vertical="center" shrinkToFit="1"/>
    </xf>
    <xf numFmtId="3" fontId="41" fillId="0" borderId="66" xfId="74" applyNumberFormat="1" applyFont="1" applyFill="1" applyBorder="1" applyAlignment="1">
      <alignment horizontal="center" vertical="center" shrinkToFit="1"/>
    </xf>
    <xf numFmtId="3" fontId="6" fillId="0" borderId="33" xfId="74" applyNumberFormat="1" applyFont="1" applyFill="1" applyBorder="1" applyAlignment="1">
      <alignment horizontal="center" vertical="center" shrinkToFit="1"/>
    </xf>
    <xf numFmtId="3" fontId="6" fillId="0" borderId="0" xfId="74" applyNumberFormat="1" applyFont="1" applyFill="1" applyBorder="1" applyAlignment="1">
      <alignment horizontal="distributed" vertical="center"/>
    </xf>
    <xf numFmtId="3" fontId="41" fillId="0" borderId="14" xfId="74" applyNumberFormat="1" applyFont="1" applyFill="1" applyBorder="1" applyAlignment="1">
      <alignment vertical="center"/>
    </xf>
    <xf numFmtId="3" fontId="41" fillId="0" borderId="0" xfId="74" applyNumberFormat="1" applyFont="1" applyFill="1" applyBorder="1" applyAlignment="1">
      <alignment vertical="center"/>
    </xf>
    <xf numFmtId="3" fontId="41" fillId="0" borderId="27" xfId="74" applyNumberFormat="1" applyFont="1" applyFill="1" applyBorder="1" applyAlignment="1">
      <alignment vertical="center"/>
    </xf>
    <xf numFmtId="3" fontId="6" fillId="0" borderId="0" xfId="74" applyNumberFormat="1" applyFont="1" applyFill="1" applyBorder="1" applyAlignment="1">
      <alignment vertical="center"/>
    </xf>
    <xf numFmtId="3" fontId="6" fillId="0" borderId="17" xfId="74" applyNumberFormat="1" applyFont="1" applyFill="1" applyBorder="1" applyAlignment="1">
      <alignment vertical="center"/>
    </xf>
    <xf numFmtId="3" fontId="6" fillId="0" borderId="0" xfId="74" quotePrefix="1" applyNumberFormat="1" applyFont="1" applyFill="1" applyBorder="1" applyAlignment="1">
      <alignment vertical="center"/>
    </xf>
    <xf numFmtId="3" fontId="6" fillId="0" borderId="21" xfId="74" applyNumberFormat="1" applyFont="1" applyFill="1" applyBorder="1" applyAlignment="1">
      <alignment horizontal="left" vertical="center"/>
    </xf>
    <xf numFmtId="3" fontId="41" fillId="0" borderId="0" xfId="74" applyNumberFormat="1" applyFont="1" applyFill="1" applyBorder="1" applyAlignment="1">
      <alignment horizontal="distributed" vertical="center"/>
    </xf>
    <xf numFmtId="3" fontId="41" fillId="0" borderId="0" xfId="74" applyNumberFormat="1" applyFont="1" applyFill="1" applyBorder="1" applyAlignment="1">
      <alignment horizontal="right" vertical="center"/>
    </xf>
    <xf numFmtId="3" fontId="8" fillId="0" borderId="0" xfId="74" applyNumberFormat="1" applyFont="1" applyFill="1" applyBorder="1">
      <alignment vertical="center"/>
    </xf>
    <xf numFmtId="3" fontId="41" fillId="0" borderId="28" xfId="74" applyNumberFormat="1" applyFont="1" applyFill="1" applyBorder="1" applyAlignment="1">
      <alignment vertical="center"/>
    </xf>
    <xf numFmtId="3" fontId="41" fillId="0" borderId="28" xfId="74" applyNumberFormat="1" applyFont="1" applyFill="1" applyBorder="1" applyAlignment="1">
      <alignment horizontal="right" vertical="center"/>
    </xf>
    <xf numFmtId="3" fontId="41" fillId="0" borderId="35" xfId="74" applyNumberFormat="1" applyFont="1" applyFill="1" applyBorder="1" applyAlignment="1">
      <alignment horizontal="right" vertical="center"/>
    </xf>
    <xf numFmtId="3" fontId="41" fillId="0" borderId="13" xfId="74" applyNumberFormat="1" applyFont="1" applyFill="1" applyBorder="1" applyAlignment="1">
      <alignment vertical="center"/>
    </xf>
    <xf numFmtId="3" fontId="41" fillId="0" borderId="15" xfId="74" applyNumberFormat="1" applyFont="1" applyBorder="1" applyAlignment="1">
      <alignment vertical="center"/>
    </xf>
    <xf numFmtId="3" fontId="41" fillId="0" borderId="16" xfId="74" applyNumberFormat="1" applyFont="1" applyBorder="1" applyAlignment="1">
      <alignment horizontal="centerContinuous" vertical="center"/>
    </xf>
    <xf numFmtId="3" fontId="41" fillId="26" borderId="16" xfId="74" applyNumberFormat="1" applyFont="1" applyFill="1" applyBorder="1" applyAlignment="1">
      <alignment vertical="center"/>
    </xf>
    <xf numFmtId="3" fontId="41" fillId="0" borderId="15" xfId="74" applyNumberFormat="1" applyFont="1" applyBorder="1" applyAlignment="1">
      <alignment horizontal="centerContinuous" vertical="center"/>
    </xf>
    <xf numFmtId="3" fontId="41" fillId="0" borderId="15" xfId="74" applyNumberFormat="1" applyFont="1" applyBorder="1" applyAlignment="1">
      <alignment horizontal="center" vertical="center"/>
    </xf>
    <xf numFmtId="3" fontId="41" fillId="0" borderId="0" xfId="74" applyNumberFormat="1" applyFont="1" applyAlignment="1">
      <alignment vertical="center"/>
    </xf>
    <xf numFmtId="3" fontId="6" fillId="0" borderId="0" xfId="74" applyNumberFormat="1" applyFont="1" applyAlignment="1">
      <alignment vertical="center"/>
    </xf>
    <xf numFmtId="3" fontId="6" fillId="0" borderId="0" xfId="74" quotePrefix="1" applyNumberFormat="1" applyFont="1" applyAlignment="1">
      <alignment vertical="center"/>
    </xf>
    <xf numFmtId="3" fontId="41" fillId="0" borderId="0" xfId="74" applyNumberFormat="1" applyFont="1" applyAlignment="1">
      <alignment horizontal="distributed" vertical="center"/>
    </xf>
    <xf numFmtId="3" fontId="6" fillId="0" borderId="0" xfId="74" applyNumberFormat="1" applyFont="1" applyAlignment="1">
      <alignment horizontal="distributed" vertical="center"/>
    </xf>
    <xf numFmtId="3" fontId="39" fillId="0" borderId="0" xfId="74" applyNumberFormat="1" applyFont="1" applyBorder="1" applyAlignment="1">
      <alignment vertical="center"/>
    </xf>
    <xf numFmtId="3" fontId="38" fillId="0" borderId="0" xfId="74" applyNumberFormat="1" applyFont="1" applyBorder="1" applyAlignment="1">
      <alignment vertical="center"/>
    </xf>
    <xf numFmtId="3" fontId="8" fillId="0" borderId="0" xfId="74" applyNumberFormat="1" applyFont="1">
      <alignment vertical="center"/>
    </xf>
    <xf numFmtId="3" fontId="39" fillId="0" borderId="0" xfId="74" applyNumberFormat="1" applyFont="1" applyAlignment="1">
      <alignment vertical="center"/>
    </xf>
    <xf numFmtId="3" fontId="38" fillId="0" borderId="0" xfId="74" applyNumberFormat="1" applyFont="1" applyAlignment="1">
      <alignment vertical="center"/>
    </xf>
    <xf numFmtId="0" fontId="42" fillId="0" borderId="0" xfId="74" applyFont="1" applyAlignment="1">
      <alignment vertical="center"/>
    </xf>
    <xf numFmtId="3" fontId="41" fillId="0" borderId="0" xfId="74" applyNumberFormat="1" applyFont="1" applyFill="1" applyAlignment="1">
      <alignment vertical="center"/>
    </xf>
    <xf numFmtId="3" fontId="41" fillId="0" borderId="0" xfId="74" applyNumberFormat="1" applyFont="1" applyFill="1" applyAlignment="1">
      <alignment horizontal="right" vertical="center"/>
    </xf>
    <xf numFmtId="3" fontId="8" fillId="0" borderId="0" xfId="74" applyNumberFormat="1" applyFont="1" applyFill="1" applyAlignment="1">
      <alignment horizontal="right"/>
    </xf>
    <xf numFmtId="3" fontId="41" fillId="0" borderId="34" xfId="74" applyNumberFormat="1" applyFont="1" applyFill="1" applyBorder="1" applyAlignment="1">
      <alignment vertical="center"/>
    </xf>
    <xf numFmtId="3" fontId="38" fillId="0" borderId="0" xfId="74" applyNumberFormat="1" applyFont="1" applyFill="1" applyBorder="1" applyAlignment="1">
      <alignment vertical="center"/>
    </xf>
    <xf numFmtId="3" fontId="8" fillId="0" borderId="0" xfId="74" applyNumberFormat="1" applyFont="1" applyFill="1">
      <alignment vertical="center"/>
    </xf>
    <xf numFmtId="3" fontId="38" fillId="0" borderId="0" xfId="74" applyNumberFormat="1" applyFont="1" applyFill="1" applyAlignment="1">
      <alignment vertical="center"/>
    </xf>
    <xf numFmtId="0" fontId="42" fillId="0" borderId="0" xfId="74" applyFont="1" applyFill="1" applyAlignment="1">
      <alignment vertical="center"/>
    </xf>
    <xf numFmtId="3" fontId="45" fillId="0" borderId="0" xfId="74" quotePrefix="1" applyNumberFormat="1" applyFont="1" applyBorder="1" applyAlignment="1">
      <alignment vertical="center"/>
    </xf>
    <xf numFmtId="3" fontId="45" fillId="0" borderId="13" xfId="74" quotePrefix="1" applyNumberFormat="1" applyFont="1" applyBorder="1" applyAlignment="1">
      <alignment vertical="center"/>
    </xf>
    <xf numFmtId="38" fontId="44" fillId="0" borderId="13" xfId="53" applyFont="1" applyFill="1" applyBorder="1" applyAlignment="1">
      <alignment horizontal="center" vertical="center"/>
    </xf>
    <xf numFmtId="38" fontId="49" fillId="0" borderId="14" xfId="53" applyFont="1" applyFill="1" applyBorder="1" applyAlignment="1">
      <alignment vertical="center"/>
    </xf>
    <xf numFmtId="38" fontId="49" fillId="0" borderId="0" xfId="53" applyFont="1" applyFill="1" applyBorder="1" applyAlignment="1">
      <alignment vertical="center"/>
    </xf>
    <xf numFmtId="38" fontId="49" fillId="0" borderId="0" xfId="53" applyFont="1" applyFill="1" applyBorder="1" applyAlignment="1">
      <alignment horizontal="right" vertical="center"/>
    </xf>
    <xf numFmtId="38" fontId="49" fillId="0" borderId="0" xfId="53" applyFont="1" applyFill="1" applyBorder="1" applyAlignment="1">
      <alignment horizontal="right" vertical="center" shrinkToFit="1"/>
    </xf>
    <xf numFmtId="38" fontId="49" fillId="0" borderId="14" xfId="53" applyFont="1" applyFill="1" applyBorder="1" applyAlignment="1">
      <alignment vertical="center" shrinkToFit="1"/>
    </xf>
    <xf numFmtId="38" fontId="49" fillId="0" borderId="34" xfId="53" applyFont="1" applyFill="1" applyBorder="1" applyAlignment="1">
      <alignment vertical="center"/>
    </xf>
    <xf numFmtId="38" fontId="49" fillId="0" borderId="13" xfId="53" applyFont="1" applyFill="1" applyBorder="1" applyAlignment="1">
      <alignment vertical="center"/>
    </xf>
    <xf numFmtId="38" fontId="49" fillId="0" borderId="13" xfId="53" applyFont="1" applyFill="1" applyBorder="1" applyAlignment="1">
      <alignment horizontal="right" vertical="center"/>
    </xf>
    <xf numFmtId="38" fontId="44" fillId="0" borderId="0" xfId="53" applyFont="1" applyFill="1" applyAlignment="1">
      <alignment horizontal="center" vertical="center"/>
    </xf>
    <xf numFmtId="38" fontId="44" fillId="0" borderId="0" xfId="53" applyFont="1" applyFill="1" applyAlignment="1">
      <alignment horizontal="center"/>
    </xf>
    <xf numFmtId="183" fontId="44" fillId="0" borderId="67" xfId="74" applyNumberFormat="1" applyFont="1" applyBorder="1" applyAlignment="1">
      <alignment horizontal="right" vertical="center"/>
    </xf>
    <xf numFmtId="183" fontId="45" fillId="0" borderId="0" xfId="73" applyNumberFormat="1" applyFont="1" applyAlignment="1">
      <alignment horizontal="right" vertical="center"/>
    </xf>
    <xf numFmtId="183" fontId="49" fillId="0" borderId="14" xfId="74" applyNumberFormat="1" applyFont="1" applyBorder="1" applyAlignment="1">
      <alignment horizontal="right" vertical="center"/>
    </xf>
    <xf numFmtId="183" fontId="49" fillId="0" borderId="0" xfId="74" applyNumberFormat="1" applyFont="1" applyBorder="1" applyAlignment="1">
      <alignment horizontal="right" vertical="center"/>
    </xf>
    <xf numFmtId="183" fontId="49" fillId="0" borderId="0" xfId="74" quotePrefix="1" applyNumberFormat="1" applyFont="1" applyBorder="1" applyAlignment="1">
      <alignment horizontal="right" vertical="center"/>
    </xf>
    <xf numFmtId="183" fontId="49" fillId="0" borderId="36" xfId="74" applyNumberFormat="1" applyFont="1" applyBorder="1" applyAlignment="1">
      <alignment horizontal="right" vertical="center"/>
    </xf>
    <xf numFmtId="183" fontId="49" fillId="0" borderId="28" xfId="74" applyNumberFormat="1" applyFont="1" applyBorder="1" applyAlignment="1">
      <alignment horizontal="right" vertical="center"/>
    </xf>
    <xf numFmtId="183" fontId="49" fillId="0" borderId="35" xfId="74" applyNumberFormat="1" applyFont="1" applyBorder="1" applyAlignment="1">
      <alignment horizontal="right" vertical="center"/>
    </xf>
    <xf numFmtId="183" fontId="49" fillId="0" borderId="13" xfId="74" applyNumberFormat="1" applyFont="1" applyBorder="1" applyAlignment="1">
      <alignment horizontal="right" vertical="center"/>
    </xf>
    <xf numFmtId="183" fontId="49" fillId="0" borderId="13" xfId="74" quotePrefix="1" applyNumberFormat="1" applyFont="1" applyBorder="1" applyAlignment="1">
      <alignment horizontal="right" vertical="center"/>
    </xf>
    <xf numFmtId="181" fontId="49" fillId="0" borderId="0" xfId="74" applyNumberFormat="1" applyFont="1" applyBorder="1">
      <alignment vertical="center"/>
    </xf>
    <xf numFmtId="181" fontId="49" fillId="0" borderId="13" xfId="74" applyNumberFormat="1" applyFont="1" applyBorder="1">
      <alignment vertical="center"/>
    </xf>
    <xf numFmtId="3" fontId="45" fillId="0" borderId="13" xfId="74" applyNumberFormat="1" applyFont="1" applyBorder="1" applyAlignment="1">
      <alignment horizontal="right" vertical="center"/>
    </xf>
    <xf numFmtId="177" fontId="45" fillId="0" borderId="33" xfId="0" applyNumberFormat="1" applyFont="1" applyFill="1" applyBorder="1" applyAlignment="1">
      <alignment horizontal="center" vertical="center"/>
    </xf>
    <xf numFmtId="177" fontId="45" fillId="0" borderId="0" xfId="0" applyNumberFormat="1" applyFont="1" applyFill="1" applyBorder="1" applyAlignment="1">
      <alignment horizontal="center" vertical="center"/>
    </xf>
    <xf numFmtId="177" fontId="45" fillId="0" borderId="3" xfId="0" applyNumberFormat="1" applyFont="1" applyFill="1" applyBorder="1" applyAlignment="1">
      <alignment horizontal="center" vertical="center"/>
    </xf>
    <xf numFmtId="177" fontId="45" fillId="0" borderId="44" xfId="0" applyNumberFormat="1" applyFont="1" applyFill="1" applyBorder="1" applyAlignment="1">
      <alignment horizontal="center" vertical="center"/>
    </xf>
    <xf numFmtId="177" fontId="45" fillId="0" borderId="3" xfId="0" applyNumberFormat="1" applyFont="1" applyFill="1" applyBorder="1" applyAlignment="1">
      <alignment horizontal="center" vertical="center" shrinkToFit="1"/>
    </xf>
    <xf numFmtId="38" fontId="49" fillId="0" borderId="46" xfId="53" applyFont="1" applyFill="1" applyBorder="1" applyAlignment="1">
      <alignment horizontal="center" vertical="center" wrapText="1"/>
    </xf>
    <xf numFmtId="177" fontId="45" fillId="0" borderId="0" xfId="0" applyNumberFormat="1" applyFont="1" applyFill="1" applyBorder="1" applyAlignment="1">
      <alignment horizontal="left" vertical="center"/>
    </xf>
    <xf numFmtId="0" fontId="49" fillId="0" borderId="0" xfId="64" applyFont="1" applyAlignment="1">
      <alignment horizontal="right" vertical="center" shrinkToFit="1"/>
    </xf>
    <xf numFmtId="177" fontId="45" fillId="0" borderId="0" xfId="0" applyNumberFormat="1" applyFont="1" applyFill="1" applyBorder="1" applyAlignment="1">
      <alignment horizontal="center" vertical="center"/>
    </xf>
    <xf numFmtId="177" fontId="45" fillId="0" borderId="53" xfId="0" applyNumberFormat="1" applyFont="1" applyFill="1" applyBorder="1" applyAlignment="1">
      <alignment horizontal="center" vertical="center"/>
    </xf>
    <xf numFmtId="177" fontId="45" fillId="0" borderId="50" xfId="0" applyNumberFormat="1" applyFont="1" applyFill="1" applyBorder="1" applyAlignment="1">
      <alignment horizontal="center" vertical="center"/>
    </xf>
    <xf numFmtId="177" fontId="63" fillId="0" borderId="61" xfId="0" applyNumberFormat="1" applyFont="1" applyFill="1" applyBorder="1" applyAlignment="1">
      <alignment horizontal="center" vertical="center" shrinkToFit="1"/>
    </xf>
    <xf numFmtId="177" fontId="63" fillId="0" borderId="39" xfId="0" applyNumberFormat="1" applyFont="1" applyFill="1" applyBorder="1" applyAlignment="1">
      <alignment horizontal="center" vertical="center" shrinkToFit="1"/>
    </xf>
    <xf numFmtId="177" fontId="63" fillId="0" borderId="14" xfId="0" applyNumberFormat="1" applyFont="1" applyFill="1" applyBorder="1" applyAlignment="1">
      <alignment horizontal="center" vertical="center" shrinkToFit="1"/>
    </xf>
    <xf numFmtId="177" fontId="63" fillId="0" borderId="0" xfId="0" applyNumberFormat="1" applyFont="1" applyFill="1" applyBorder="1" applyAlignment="1">
      <alignment horizontal="center" vertical="center" shrinkToFit="1"/>
    </xf>
    <xf numFmtId="177" fontId="63" fillId="0" borderId="50" xfId="0" applyNumberFormat="1" applyFont="1" applyFill="1" applyBorder="1" applyAlignment="1">
      <alignment horizontal="center" vertical="center" shrinkToFit="1"/>
    </xf>
    <xf numFmtId="177" fontId="63" fillId="0" borderId="15" xfId="0" applyNumberFormat="1" applyFont="1" applyFill="1" applyBorder="1" applyAlignment="1">
      <alignment horizontal="center" vertical="center" shrinkToFit="1"/>
    </xf>
    <xf numFmtId="177" fontId="63" fillId="0" borderId="49" xfId="0" applyNumberFormat="1" applyFont="1" applyFill="1" applyBorder="1" applyAlignment="1">
      <alignment horizontal="center" vertical="center"/>
    </xf>
    <xf numFmtId="177" fontId="63" fillId="0" borderId="0" xfId="0" applyNumberFormat="1" applyFont="1" applyFill="1" applyBorder="1" applyAlignment="1">
      <alignment horizontal="center" vertical="center"/>
    </xf>
    <xf numFmtId="177" fontId="63" fillId="0" borderId="16" xfId="0" applyNumberFormat="1" applyFont="1" applyFill="1" applyBorder="1" applyAlignment="1">
      <alignment horizontal="center" vertical="center"/>
    </xf>
    <xf numFmtId="177" fontId="63" fillId="0" borderId="39" xfId="0" applyNumberFormat="1" applyFont="1" applyFill="1" applyBorder="1" applyAlignment="1">
      <alignment horizontal="center" vertical="center"/>
    </xf>
    <xf numFmtId="177" fontId="57" fillId="0" borderId="0" xfId="0" applyNumberFormat="1" applyFont="1" applyFill="1" applyBorder="1" applyAlignment="1">
      <alignment horizontal="center" vertical="center" shrinkToFit="1"/>
    </xf>
    <xf numFmtId="177" fontId="57" fillId="0" borderId="63" xfId="0" applyNumberFormat="1" applyFont="1" applyFill="1" applyBorder="1" applyAlignment="1">
      <alignment horizontal="center" vertical="center" shrinkToFit="1"/>
    </xf>
    <xf numFmtId="191" fontId="49" fillId="0" borderId="0" xfId="0" applyNumberFormat="1" applyFont="1" applyFill="1" applyBorder="1" applyAlignment="1">
      <alignment vertical="center"/>
    </xf>
    <xf numFmtId="191" fontId="49" fillId="0" borderId="0" xfId="0" applyNumberFormat="1" applyFont="1" applyFill="1" applyBorder="1" applyAlignment="1">
      <alignment horizontal="right" vertical="center"/>
    </xf>
    <xf numFmtId="191" fontId="49" fillId="0" borderId="13" xfId="0" applyNumberFormat="1" applyFont="1" applyFill="1" applyBorder="1" applyAlignment="1">
      <alignment horizontal="right" vertical="center"/>
    </xf>
    <xf numFmtId="177" fontId="62" fillId="0" borderId="0" xfId="0" applyNumberFormat="1" applyFont="1" applyFill="1" applyBorder="1" applyAlignment="1">
      <alignment horizontal="center" vertical="center"/>
    </xf>
    <xf numFmtId="177" fontId="67" fillId="0" borderId="64" xfId="0" applyNumberFormat="1" applyFont="1" applyFill="1" applyBorder="1" applyAlignment="1">
      <alignment horizontal="center" vertical="center" shrinkToFit="1"/>
    </xf>
    <xf numFmtId="177" fontId="67" fillId="0" borderId="0" xfId="0" applyNumberFormat="1" applyFont="1" applyFill="1" applyBorder="1" applyAlignment="1">
      <alignment horizontal="center" vertical="center" shrinkToFit="1"/>
    </xf>
    <xf numFmtId="3" fontId="60" fillId="0" borderId="0" xfId="74" applyNumberFormat="1" applyFont="1" applyFill="1" applyAlignment="1">
      <alignment vertical="center"/>
    </xf>
    <xf numFmtId="3" fontId="45" fillId="0" borderId="17" xfId="74" applyNumberFormat="1" applyFont="1" applyFill="1" applyBorder="1" applyAlignment="1">
      <alignment horizontal="left" vertical="center"/>
    </xf>
    <xf numFmtId="3" fontId="45" fillId="0" borderId="14" xfId="74" applyNumberFormat="1" applyFont="1" applyFill="1" applyBorder="1" applyAlignment="1">
      <alignment vertical="center"/>
    </xf>
    <xf numFmtId="3" fontId="45" fillId="0" borderId="0" xfId="74" applyNumberFormat="1" applyFont="1" applyFill="1" applyBorder="1" applyAlignment="1">
      <alignment vertical="center"/>
    </xf>
    <xf numFmtId="3" fontId="47" fillId="0" borderId="0" xfId="74" applyNumberFormat="1" applyFont="1" applyFill="1">
      <alignment vertical="center"/>
    </xf>
    <xf numFmtId="3" fontId="44" fillId="0" borderId="0" xfId="74" applyNumberFormat="1" applyFont="1" applyFill="1">
      <alignment vertical="center"/>
    </xf>
    <xf numFmtId="3" fontId="44" fillId="0" borderId="0" xfId="74" applyNumberFormat="1" applyFont="1" applyFill="1" applyAlignment="1">
      <alignment horizontal="center" vertical="center"/>
    </xf>
    <xf numFmtId="183" fontId="53" fillId="0" borderId="0" xfId="66" applyNumberFormat="1" applyFont="1" applyFill="1" applyBorder="1" applyAlignment="1"/>
    <xf numFmtId="183" fontId="53" fillId="0" borderId="0" xfId="66" applyNumberFormat="1" applyFont="1" applyFill="1" applyAlignment="1"/>
    <xf numFmtId="177" fontId="2" fillId="0" borderId="0" xfId="0" applyNumberFormat="1" applyFont="1" applyAlignment="1">
      <alignment horizontal="left"/>
    </xf>
    <xf numFmtId="0" fontId="45" fillId="0" borderId="0" xfId="0" applyNumberFormat="1" applyFont="1" applyAlignment="1">
      <alignment horizontal="left" vertical="center"/>
    </xf>
    <xf numFmtId="177" fontId="45" fillId="0" borderId="0" xfId="0" quotePrefix="1" applyNumberFormat="1" applyFont="1" applyFill="1" applyBorder="1" applyAlignment="1">
      <alignment horizontal="left" vertical="center"/>
    </xf>
    <xf numFmtId="0" fontId="45" fillId="0" borderId="0" xfId="73" quotePrefix="1" applyNumberFormat="1" applyFont="1" applyBorder="1" applyAlignment="1">
      <alignment horizontal="right" vertical="center"/>
    </xf>
    <xf numFmtId="37" fontId="45" fillId="0" borderId="101" xfId="73" applyNumberFormat="1" applyFont="1" applyBorder="1" applyAlignment="1">
      <alignment horizontal="right" vertical="center"/>
    </xf>
    <xf numFmtId="0" fontId="8" fillId="26" borderId="0" xfId="73" applyNumberFormat="1" applyFont="1" applyFill="1" applyBorder="1" applyAlignment="1">
      <alignment horizontal="right" vertical="center"/>
    </xf>
    <xf numFmtId="3" fontId="45" fillId="0" borderId="0" xfId="73" quotePrefix="1" applyNumberFormat="1" applyFont="1" applyBorder="1" applyAlignment="1">
      <alignment horizontal="right" vertical="center"/>
    </xf>
    <xf numFmtId="3" fontId="45" fillId="0" borderId="13" xfId="73" quotePrefix="1" applyNumberFormat="1" applyFont="1" applyBorder="1" applyAlignment="1">
      <alignment horizontal="right" vertical="center"/>
    </xf>
    <xf numFmtId="192" fontId="49" fillId="0" borderId="0" xfId="53" applyNumberFormat="1" applyFont="1" applyFill="1" applyBorder="1" applyAlignment="1">
      <alignment vertical="center"/>
    </xf>
    <xf numFmtId="191" fontId="49" fillId="0" borderId="0" xfId="53" applyNumberFormat="1" applyFont="1" applyFill="1" applyBorder="1" applyAlignment="1">
      <alignment horizontal="right" vertical="center"/>
    </xf>
    <xf numFmtId="189" fontId="49" fillId="0" borderId="13" xfId="0" applyNumberFormat="1" applyFont="1" applyFill="1" applyBorder="1" applyAlignment="1">
      <alignment vertical="center"/>
    </xf>
    <xf numFmtId="44" fontId="63" fillId="0" borderId="0" xfId="0" applyNumberFormat="1" applyFont="1" applyFill="1" applyBorder="1" applyAlignment="1">
      <alignment horizontal="right" vertical="center"/>
    </xf>
    <xf numFmtId="186" fontId="63" fillId="0" borderId="0" xfId="0" quotePrefix="1" applyNumberFormat="1" applyFont="1" applyFill="1" applyBorder="1" applyAlignment="1">
      <alignment horizontal="right" vertical="center"/>
    </xf>
    <xf numFmtId="186" fontId="63" fillId="0" borderId="0" xfId="0" applyNumberFormat="1" applyFont="1" applyFill="1" applyBorder="1" applyAlignment="1">
      <alignment horizontal="right" vertical="center"/>
    </xf>
    <xf numFmtId="0" fontId="49" fillId="0" borderId="13" xfId="74" quotePrefix="1" applyNumberFormat="1" applyFont="1" applyBorder="1" applyAlignment="1">
      <alignment horizontal="right" vertical="center"/>
    </xf>
    <xf numFmtId="183" fontId="52" fillId="0" borderId="0" xfId="0" applyNumberFormat="1" applyFont="1" applyAlignment="1">
      <alignment horizontal="right"/>
    </xf>
    <xf numFmtId="179" fontId="45" fillId="0" borderId="0" xfId="0" applyNumberFormat="1" applyFont="1" applyFill="1" applyBorder="1" applyAlignment="1">
      <alignment horizontal="left" shrinkToFit="1"/>
    </xf>
    <xf numFmtId="179" fontId="45" fillId="0" borderId="0" xfId="0" applyNumberFormat="1" applyFont="1" applyFill="1" applyBorder="1" applyAlignment="1">
      <alignment vertical="center" shrinkToFit="1"/>
    </xf>
    <xf numFmtId="179" fontId="45" fillId="0" borderId="0" xfId="0" applyNumberFormat="1" applyFont="1" applyFill="1" applyBorder="1" applyAlignment="1">
      <alignment shrinkToFit="1"/>
    </xf>
    <xf numFmtId="179" fontId="45" fillId="0" borderId="0" xfId="0" applyNumberFormat="1" applyFont="1" applyFill="1" applyBorder="1" applyAlignment="1">
      <alignment vertical="center"/>
    </xf>
    <xf numFmtId="179" fontId="45" fillId="0" borderId="13" xfId="0" applyNumberFormat="1" applyFont="1" applyFill="1" applyBorder="1" applyAlignment="1">
      <alignment vertical="center" shrinkToFit="1"/>
    </xf>
    <xf numFmtId="179" fontId="45" fillId="0" borderId="13" xfId="0" applyNumberFormat="1" applyFont="1" applyFill="1" applyBorder="1" applyAlignment="1">
      <alignment vertical="center"/>
    </xf>
    <xf numFmtId="3" fontId="49" fillId="0" borderId="0" xfId="74" applyNumberFormat="1" applyFont="1" applyBorder="1" applyAlignment="1">
      <alignment horizontal="left" vertical="center"/>
    </xf>
    <xf numFmtId="3" fontId="49" fillId="0" borderId="0" xfId="74" quotePrefix="1" applyNumberFormat="1" applyFont="1" applyBorder="1" applyAlignment="1">
      <alignment vertical="center"/>
    </xf>
    <xf numFmtId="177" fontId="45" fillId="0" borderId="32" xfId="0" applyNumberFormat="1" applyFont="1" applyFill="1" applyBorder="1" applyAlignment="1">
      <alignment horizontal="center" vertical="center"/>
    </xf>
    <xf numFmtId="179" fontId="49" fillId="0" borderId="0" xfId="0" applyNumberFormat="1" applyFont="1" applyFill="1" applyBorder="1" applyAlignment="1">
      <alignment horizontal="right" vertical="center"/>
    </xf>
    <xf numFmtId="3" fontId="45" fillId="0" borderId="13" xfId="74" quotePrefix="1" applyNumberFormat="1" applyFont="1" applyBorder="1" applyAlignment="1">
      <alignment horizontal="right" vertical="center"/>
    </xf>
    <xf numFmtId="3" fontId="45" fillId="0" borderId="13" xfId="74" quotePrefix="1" applyNumberFormat="1" applyFont="1" applyBorder="1" applyAlignment="1">
      <alignment horizontal="right"/>
    </xf>
    <xf numFmtId="3" fontId="45" fillId="0" borderId="15" xfId="74" applyNumberFormat="1" applyFont="1" applyBorder="1" applyAlignment="1">
      <alignment horizontal="center" vertical="center"/>
    </xf>
    <xf numFmtId="3" fontId="45" fillId="0" borderId="56" xfId="74" applyNumberFormat="1" applyFont="1" applyBorder="1" applyAlignment="1">
      <alignment horizontal="center" vertical="center"/>
    </xf>
    <xf numFmtId="3" fontId="57" fillId="0" borderId="0" xfId="74" applyNumberFormat="1" applyFont="1" applyAlignment="1">
      <alignment vertical="center"/>
    </xf>
    <xf numFmtId="3" fontId="45" fillId="0" borderId="15" xfId="74" applyNumberFormat="1" applyFont="1" applyBorder="1" applyAlignment="1">
      <alignment horizontal="center" vertical="center"/>
    </xf>
    <xf numFmtId="37" fontId="49" fillId="0" borderId="50" xfId="0" applyNumberFormat="1" applyFont="1" applyFill="1" applyBorder="1" applyAlignment="1">
      <alignment horizontal="right" vertical="center"/>
    </xf>
    <xf numFmtId="37" fontId="49" fillId="0" borderId="36" xfId="0" applyNumberFormat="1" applyFont="1" applyFill="1" applyBorder="1" applyAlignment="1">
      <alignment horizontal="right" vertical="center"/>
    </xf>
    <xf numFmtId="37" fontId="49" fillId="0" borderId="0" xfId="0" applyNumberFormat="1" applyFont="1" applyFill="1" applyAlignment="1">
      <alignment horizontal="right" vertical="center"/>
    </xf>
    <xf numFmtId="37" fontId="49" fillId="0" borderId="0" xfId="73" quotePrefix="1" applyNumberFormat="1" applyFont="1" applyFill="1" applyAlignment="1">
      <alignment horizontal="right" vertical="center"/>
    </xf>
    <xf numFmtId="37" fontId="49" fillId="0" borderId="14" xfId="0" applyNumberFormat="1" applyFont="1" applyFill="1" applyBorder="1" applyAlignment="1">
      <alignment horizontal="right" vertical="center"/>
    </xf>
    <xf numFmtId="37" fontId="49" fillId="0" borderId="0" xfId="73" applyNumberFormat="1" applyFont="1" applyFill="1" applyBorder="1" applyAlignment="1">
      <alignment horizontal="right" vertical="center"/>
    </xf>
    <xf numFmtId="37" fontId="49" fillId="26" borderId="0" xfId="0" applyNumberFormat="1" applyFont="1" applyFill="1" applyAlignment="1">
      <alignment horizontal="right" vertical="center"/>
    </xf>
    <xf numFmtId="37" fontId="49" fillId="26" borderId="0" xfId="73" applyNumberFormat="1" applyFont="1" applyFill="1" applyAlignment="1">
      <alignment horizontal="right" vertical="center"/>
    </xf>
    <xf numFmtId="37" fontId="49" fillId="0" borderId="0" xfId="0" quotePrefix="1" applyNumberFormat="1" applyFont="1" applyFill="1" applyAlignment="1">
      <alignment horizontal="right" vertical="center"/>
    </xf>
    <xf numFmtId="37" fontId="49" fillId="26" borderId="0" xfId="73" quotePrefix="1" applyNumberFormat="1" applyFont="1" applyFill="1" applyAlignment="1">
      <alignment horizontal="right" vertical="center"/>
    </xf>
    <xf numFmtId="37" fontId="49" fillId="0" borderId="34" xfId="73" applyNumberFormat="1" applyFont="1" applyFill="1" applyBorder="1" applyAlignment="1">
      <alignment horizontal="right" vertical="center"/>
    </xf>
    <xf numFmtId="37" fontId="49" fillId="0" borderId="13" xfId="73" applyNumberFormat="1" applyFont="1" applyFill="1" applyBorder="1" applyAlignment="1">
      <alignment horizontal="right" vertical="center"/>
    </xf>
    <xf numFmtId="189" fontId="49" fillId="26" borderId="0" xfId="0" applyNumberFormat="1" applyFont="1" applyFill="1" applyBorder="1" applyAlignment="1">
      <alignment horizontal="right" vertical="center"/>
    </xf>
    <xf numFmtId="3" fontId="45" fillId="0" borderId="102" xfId="74" applyNumberFormat="1" applyFont="1" applyBorder="1" applyAlignment="1">
      <alignment horizontal="right" vertical="center"/>
    </xf>
    <xf numFmtId="3" fontId="49" fillId="0" borderId="20" xfId="74" applyNumberFormat="1" applyFont="1" applyBorder="1" applyAlignment="1">
      <alignment horizontal="left" vertical="center"/>
    </xf>
    <xf numFmtId="3" fontId="49" fillId="0" borderId="21" xfId="74" quotePrefix="1" applyNumberFormat="1" applyFont="1" applyBorder="1" applyAlignment="1">
      <alignment horizontal="left" vertical="center"/>
    </xf>
    <xf numFmtId="0" fontId="49" fillId="0" borderId="35" xfId="64" applyFont="1" applyBorder="1" applyAlignment="1">
      <alignment horizontal="right" vertical="center" shrinkToFit="1"/>
    </xf>
    <xf numFmtId="0" fontId="49" fillId="0" borderId="13" xfId="64" applyFont="1" applyBorder="1" applyAlignment="1">
      <alignment horizontal="right" vertical="center" shrinkToFit="1"/>
    </xf>
    <xf numFmtId="0" fontId="49" fillId="0" borderId="13" xfId="74" applyFont="1" applyBorder="1" applyAlignment="1">
      <alignment horizontal="right" vertical="center"/>
    </xf>
    <xf numFmtId="177" fontId="44" fillId="0" borderId="23" xfId="0" applyNumberFormat="1" applyFont="1" applyFill="1" applyBorder="1" applyAlignment="1">
      <alignment vertical="top" wrapText="1" shrinkToFit="1"/>
    </xf>
    <xf numFmtId="3" fontId="57" fillId="0" borderId="0" xfId="74" applyNumberFormat="1" applyFont="1" applyBorder="1" applyAlignment="1">
      <alignment vertical="center"/>
    </xf>
    <xf numFmtId="177" fontId="45" fillId="0" borderId="0" xfId="0" applyNumberFormat="1" applyFont="1" applyFill="1" applyBorder="1" applyAlignment="1">
      <alignment horizontal="center" vertical="center"/>
    </xf>
    <xf numFmtId="189" fontId="45" fillId="0" borderId="0" xfId="0" applyNumberFormat="1" applyFont="1" applyFill="1" applyBorder="1" applyAlignment="1">
      <alignment horizontal="center" vertical="center"/>
    </xf>
    <xf numFmtId="189" fontId="45" fillId="0" borderId="28" xfId="0" applyNumberFormat="1" applyFont="1" applyFill="1" applyBorder="1" applyAlignment="1">
      <alignment horizontal="center" vertical="center"/>
    </xf>
    <xf numFmtId="177" fontId="49" fillId="0" borderId="21" xfId="0" quotePrefix="1" applyNumberFormat="1" applyFont="1" applyFill="1" applyBorder="1" applyAlignment="1">
      <alignment horizontal="distributed" vertical="center"/>
    </xf>
    <xf numFmtId="177" fontId="45" fillId="0" borderId="13" xfId="0" applyNumberFormat="1" applyFont="1" applyFill="1" applyBorder="1" applyAlignment="1">
      <alignment horizontal="distributed" vertical="center" wrapText="1" shrinkToFit="1"/>
    </xf>
    <xf numFmtId="177" fontId="49" fillId="0" borderId="21" xfId="0" quotePrefix="1" applyNumberFormat="1" applyFont="1" applyFill="1" applyBorder="1" applyAlignment="1">
      <alignment horizontal="right" vertical="center"/>
    </xf>
    <xf numFmtId="177" fontId="49" fillId="0" borderId="43" xfId="0" applyNumberFormat="1" applyFont="1" applyFill="1" applyBorder="1" applyAlignment="1">
      <alignment vertical="center"/>
    </xf>
    <xf numFmtId="177" fontId="49" fillId="0" borderId="21" xfId="0" quotePrefix="1" applyNumberFormat="1" applyFont="1" applyFill="1" applyBorder="1" applyAlignment="1">
      <alignment vertical="center"/>
    </xf>
    <xf numFmtId="177" fontId="2" fillId="0" borderId="0" xfId="77" applyNumberFormat="1" applyFont="1" applyAlignment="1">
      <alignment horizontal="center"/>
    </xf>
    <xf numFmtId="177" fontId="76" fillId="0" borderId="0" xfId="77" applyNumberFormat="1" applyFont="1" applyAlignment="1">
      <alignment horizontal="center"/>
    </xf>
    <xf numFmtId="0" fontId="77" fillId="0" borderId="0" xfId="77" applyFont="1" applyAlignment="1">
      <alignment vertical="center"/>
    </xf>
    <xf numFmtId="0" fontId="42" fillId="0" borderId="0" xfId="77" applyFont="1" applyAlignment="1">
      <alignment vertical="center"/>
    </xf>
    <xf numFmtId="0" fontId="78" fillId="0" borderId="0" xfId="77" applyFont="1" applyAlignment="1">
      <alignment horizontal="right" vertical="center"/>
    </xf>
    <xf numFmtId="0" fontId="78" fillId="0" borderId="0" xfId="77" applyFont="1" applyAlignment="1">
      <alignment vertical="center"/>
    </xf>
    <xf numFmtId="0" fontId="79" fillId="0" borderId="0" xfId="47" applyFont="1" applyAlignment="1" applyProtection="1">
      <alignment vertical="center"/>
    </xf>
    <xf numFmtId="177" fontId="79" fillId="0" borderId="0" xfId="77" applyNumberFormat="1" applyFont="1" applyAlignment="1">
      <alignment horizontal="center"/>
    </xf>
    <xf numFmtId="0" fontId="80" fillId="0" borderId="0" xfId="77" applyFont="1" applyAlignment="1">
      <alignment horizontal="right" vertical="center"/>
    </xf>
    <xf numFmtId="0" fontId="80" fillId="0" borderId="0" xfId="77" applyFont="1" applyAlignment="1">
      <alignment vertical="center"/>
    </xf>
    <xf numFmtId="49" fontId="78" fillId="0" borderId="0" xfId="77" applyNumberFormat="1" applyFont="1" applyAlignment="1">
      <alignment horizontal="center" vertical="center"/>
    </xf>
    <xf numFmtId="0" fontId="74" fillId="0" borderId="0" xfId="77" applyFont="1" applyAlignment="1">
      <alignment vertical="center"/>
    </xf>
    <xf numFmtId="177" fontId="75" fillId="0" borderId="0" xfId="77" applyNumberFormat="1" applyFont="1" applyAlignment="1">
      <alignment vertical="center"/>
    </xf>
    <xf numFmtId="0" fontId="60" fillId="0" borderId="0" xfId="73" applyNumberFormat="1" applyFont="1" applyAlignment="1">
      <alignment horizontal="center" vertical="center"/>
    </xf>
    <xf numFmtId="0" fontId="45" fillId="0" borderId="13" xfId="73" applyNumberFormat="1" applyFont="1" applyBorder="1" applyAlignment="1">
      <alignment horizontal="distributed" vertical="center" shrinkToFit="1"/>
    </xf>
    <xf numFmtId="0" fontId="45" fillId="0" borderId="38" xfId="73" applyNumberFormat="1" applyFont="1" applyBorder="1" applyAlignment="1">
      <alignment horizontal="distributed" vertical="center" shrinkToFit="1"/>
    </xf>
    <xf numFmtId="0" fontId="45" fillId="0" borderId="0" xfId="73" applyNumberFormat="1" applyFont="1" applyBorder="1" applyAlignment="1">
      <alignment horizontal="center" vertical="center" shrinkToFit="1"/>
    </xf>
    <xf numFmtId="0" fontId="55" fillId="0" borderId="17" xfId="73" applyFont="1" applyBorder="1" applyAlignment="1">
      <alignment horizontal="center" vertical="center" shrinkToFit="1"/>
    </xf>
    <xf numFmtId="0" fontId="55" fillId="0" borderId="16" xfId="73" applyFont="1" applyBorder="1" applyAlignment="1">
      <alignment horizontal="center" vertical="center" shrinkToFit="1"/>
    </xf>
    <xf numFmtId="0" fontId="55" fillId="0" borderId="68" xfId="73" applyFont="1" applyBorder="1" applyAlignment="1">
      <alignment horizontal="center" vertical="center" shrinkToFit="1"/>
    </xf>
    <xf numFmtId="0" fontId="45" fillId="0" borderId="69" xfId="73" applyNumberFormat="1" applyFont="1" applyBorder="1" applyAlignment="1">
      <alignment horizontal="center" vertical="center" shrinkToFit="1"/>
    </xf>
    <xf numFmtId="0" fontId="45" fillId="0" borderId="39" xfId="73" applyNumberFormat="1" applyFont="1" applyBorder="1" applyAlignment="1">
      <alignment horizontal="center" vertical="center" shrinkToFit="1"/>
    </xf>
    <xf numFmtId="0" fontId="45" fillId="0" borderId="0" xfId="73" applyNumberFormat="1" applyFont="1" applyAlignment="1">
      <alignment horizontal="distributed" vertical="center" wrapText="1" shrinkToFit="1"/>
    </xf>
    <xf numFmtId="0" fontId="45" fillId="0" borderId="0" xfId="73" applyNumberFormat="1" applyFont="1" applyAlignment="1">
      <alignment horizontal="distributed" vertical="center" shrinkToFit="1"/>
    </xf>
    <xf numFmtId="177" fontId="60" fillId="0" borderId="0" xfId="0" applyNumberFormat="1" applyFont="1" applyFill="1" applyAlignment="1">
      <alignment horizontal="center" vertical="center"/>
    </xf>
    <xf numFmtId="177" fontId="45" fillId="0" borderId="70" xfId="0" applyNumberFormat="1" applyFont="1" applyFill="1" applyBorder="1" applyAlignment="1">
      <alignment horizontal="center" vertical="center" shrinkToFit="1"/>
    </xf>
    <xf numFmtId="177" fontId="45" fillId="0" borderId="69" xfId="0" applyNumberFormat="1" applyFont="1" applyFill="1" applyBorder="1" applyAlignment="1">
      <alignment horizontal="center" vertical="center" shrinkToFit="1"/>
    </xf>
    <xf numFmtId="177" fontId="45" fillId="0" borderId="53" xfId="0" applyNumberFormat="1" applyFont="1" applyFill="1" applyBorder="1" applyAlignment="1">
      <alignment horizontal="center" vertical="center" shrinkToFit="1"/>
    </xf>
    <xf numFmtId="177" fontId="45" fillId="0" borderId="56" xfId="0" applyNumberFormat="1" applyFont="1" applyFill="1" applyBorder="1" applyAlignment="1">
      <alignment horizontal="center" vertical="center"/>
    </xf>
    <xf numFmtId="177" fontId="45" fillId="0" borderId="71" xfId="0" applyNumberFormat="1" applyFont="1" applyFill="1" applyBorder="1" applyAlignment="1">
      <alignment horizontal="center" vertical="center"/>
    </xf>
    <xf numFmtId="177" fontId="45" fillId="0" borderId="33" xfId="0" applyNumberFormat="1" applyFont="1" applyFill="1" applyBorder="1" applyAlignment="1">
      <alignment horizontal="center" vertical="center"/>
    </xf>
    <xf numFmtId="177" fontId="67" fillId="0" borderId="44" xfId="0" applyNumberFormat="1" applyFont="1" applyFill="1" applyBorder="1" applyAlignment="1">
      <alignment horizontal="center" vertical="center"/>
    </xf>
    <xf numFmtId="177" fontId="67" fillId="0" borderId="2" xfId="0" applyNumberFormat="1" applyFont="1" applyFill="1" applyBorder="1" applyAlignment="1">
      <alignment horizontal="center" vertical="center"/>
    </xf>
    <xf numFmtId="177" fontId="45" fillId="0" borderId="72" xfId="0" applyNumberFormat="1" applyFont="1" applyFill="1" applyBorder="1" applyAlignment="1">
      <alignment horizontal="center" vertical="center"/>
    </xf>
    <xf numFmtId="177" fontId="67" fillId="0" borderId="73" xfId="0" applyNumberFormat="1" applyFont="1" applyFill="1" applyBorder="1" applyAlignment="1">
      <alignment horizontal="center" vertical="center"/>
    </xf>
    <xf numFmtId="177" fontId="67" fillId="0" borderId="62" xfId="0" applyNumberFormat="1" applyFont="1" applyFill="1" applyBorder="1" applyAlignment="1">
      <alignment horizontal="center" vertical="center"/>
    </xf>
    <xf numFmtId="177" fontId="45" fillId="0" borderId="74" xfId="0" applyNumberFormat="1" applyFont="1" applyFill="1" applyBorder="1" applyAlignment="1">
      <alignment horizontal="center" vertical="center" wrapText="1"/>
    </xf>
    <xf numFmtId="177" fontId="67" fillId="0" borderId="24" xfId="0" applyNumberFormat="1" applyFont="1" applyFill="1" applyBorder="1" applyAlignment="1">
      <alignment horizontal="center" vertical="center" wrapText="1"/>
    </xf>
    <xf numFmtId="177" fontId="45" fillId="0" borderId="59" xfId="0" applyNumberFormat="1" applyFont="1" applyFill="1" applyBorder="1" applyAlignment="1">
      <alignment horizontal="center" vertical="center" wrapText="1"/>
    </xf>
    <xf numFmtId="177" fontId="67" fillId="0" borderId="46" xfId="0" applyNumberFormat="1" applyFont="1" applyFill="1" applyBorder="1" applyAlignment="1">
      <alignment horizontal="center" vertical="center" wrapText="1"/>
    </xf>
    <xf numFmtId="177" fontId="45" fillId="0" borderId="27" xfId="0" applyNumberFormat="1" applyFont="1" applyFill="1" applyBorder="1" applyAlignment="1">
      <alignment horizontal="center" vertical="center" wrapText="1"/>
    </xf>
    <xf numFmtId="177" fontId="67" fillId="0" borderId="63" xfId="0" applyNumberFormat="1" applyFont="1" applyFill="1" applyBorder="1" applyAlignment="1">
      <alignment horizontal="center" vertical="center"/>
    </xf>
    <xf numFmtId="177" fontId="45" fillId="0" borderId="23" xfId="0" applyNumberFormat="1" applyFont="1" applyFill="1" applyBorder="1" applyAlignment="1">
      <alignment horizontal="center" vertical="center"/>
    </xf>
    <xf numFmtId="177" fontId="45" fillId="0" borderId="0" xfId="0" applyNumberFormat="1" applyFont="1" applyFill="1" applyBorder="1" applyAlignment="1">
      <alignment horizontal="center" vertical="center"/>
    </xf>
    <xf numFmtId="177" fontId="45" fillId="0" borderId="63" xfId="0" applyNumberFormat="1" applyFont="1" applyFill="1" applyBorder="1" applyAlignment="1">
      <alignment horizontal="center" vertical="center"/>
    </xf>
    <xf numFmtId="177" fontId="45" fillId="0" borderId="75" xfId="0" applyNumberFormat="1" applyFont="1" applyFill="1" applyBorder="1" applyAlignment="1">
      <alignment horizontal="center" vertical="center"/>
    </xf>
    <xf numFmtId="177" fontId="45" fillId="0" borderId="76" xfId="0" applyNumberFormat="1" applyFont="1" applyFill="1" applyBorder="1" applyAlignment="1">
      <alignment horizontal="center" vertical="center"/>
    </xf>
    <xf numFmtId="177" fontId="45" fillId="0" borderId="77" xfId="0" applyNumberFormat="1" applyFont="1" applyFill="1" applyBorder="1" applyAlignment="1">
      <alignment horizontal="center" vertical="center"/>
    </xf>
    <xf numFmtId="177" fontId="45" fillId="0" borderId="102" xfId="0" applyNumberFormat="1" applyFont="1" applyFill="1" applyBorder="1" applyAlignment="1">
      <alignment horizontal="center" vertical="center"/>
    </xf>
    <xf numFmtId="177" fontId="44" fillId="0" borderId="19" xfId="0" applyNumberFormat="1" applyFont="1" applyFill="1" applyBorder="1" applyAlignment="1">
      <alignment horizontal="center" vertical="center"/>
    </xf>
    <xf numFmtId="177" fontId="44" fillId="0" borderId="0" xfId="0" applyNumberFormat="1" applyFont="1" applyFill="1" applyAlignment="1">
      <alignment horizontal="left" vertical="center"/>
    </xf>
    <xf numFmtId="177" fontId="45" fillId="0" borderId="48" xfId="0" applyNumberFormat="1" applyFont="1" applyFill="1" applyBorder="1" applyAlignment="1">
      <alignment horizontal="center" vertical="center"/>
    </xf>
    <xf numFmtId="177" fontId="45" fillId="0" borderId="49" xfId="0" applyNumberFormat="1" applyFont="1" applyFill="1" applyBorder="1" applyAlignment="1">
      <alignment horizontal="center" vertical="center"/>
    </xf>
    <xf numFmtId="177" fontId="44" fillId="0" borderId="0" xfId="0" applyNumberFormat="1" applyFont="1" applyFill="1" applyBorder="1" applyAlignment="1">
      <alignment horizontal="left" vertical="center" wrapText="1" shrinkToFit="1"/>
    </xf>
    <xf numFmtId="177" fontId="45" fillId="0" borderId="24" xfId="0" applyNumberFormat="1" applyFont="1" applyFill="1" applyBorder="1" applyAlignment="1">
      <alignment horizontal="left" vertical="center"/>
    </xf>
    <xf numFmtId="177" fontId="45" fillId="0" borderId="3" xfId="0" applyNumberFormat="1" applyFont="1" applyFill="1" applyBorder="1" applyAlignment="1">
      <alignment horizontal="center" vertical="center"/>
    </xf>
    <xf numFmtId="177" fontId="45" fillId="0" borderId="44" xfId="0" applyNumberFormat="1" applyFont="1" applyFill="1" applyBorder="1" applyAlignment="1">
      <alignment horizontal="center" vertical="center"/>
    </xf>
    <xf numFmtId="177" fontId="45" fillId="0" borderId="45" xfId="0" applyNumberFormat="1" applyFont="1" applyFill="1" applyBorder="1" applyAlignment="1">
      <alignment horizontal="center" vertical="center"/>
    </xf>
    <xf numFmtId="177" fontId="45" fillId="0" borderId="46" xfId="0" applyNumberFormat="1" applyFont="1" applyFill="1" applyBorder="1" applyAlignment="1">
      <alignment horizontal="center" vertical="center"/>
    </xf>
    <xf numFmtId="177" fontId="45" fillId="0" borderId="78" xfId="0" applyNumberFormat="1" applyFont="1" applyFill="1" applyBorder="1" applyAlignment="1">
      <alignment horizontal="center" vertical="center"/>
    </xf>
    <xf numFmtId="177" fontId="69" fillId="0" borderId="79" xfId="0" applyNumberFormat="1" applyFont="1" applyFill="1" applyBorder="1" applyAlignment="1">
      <alignment horizontal="center" vertical="center"/>
    </xf>
    <xf numFmtId="177" fontId="45" fillId="0" borderId="28" xfId="0" applyNumberFormat="1" applyFont="1" applyFill="1" applyBorder="1" applyAlignment="1">
      <alignment horizontal="center" vertical="center"/>
    </xf>
    <xf numFmtId="177" fontId="69" fillId="0" borderId="21" xfId="0" applyNumberFormat="1" applyFont="1" applyFill="1" applyBorder="1" applyAlignment="1">
      <alignment horizontal="center" vertical="center"/>
    </xf>
    <xf numFmtId="177" fontId="45" fillId="0" borderId="47" xfId="0" applyNumberFormat="1" applyFont="1" applyFill="1" applyBorder="1" applyAlignment="1">
      <alignment horizontal="center" vertical="center"/>
    </xf>
    <xf numFmtId="177" fontId="69" fillId="0" borderId="45" xfId="0" applyNumberFormat="1" applyFont="1" applyFill="1" applyBorder="1" applyAlignment="1">
      <alignment horizontal="center" vertical="center"/>
    </xf>
    <xf numFmtId="177" fontId="45" fillId="0" borderId="25" xfId="0" applyNumberFormat="1" applyFont="1" applyFill="1" applyBorder="1" applyAlignment="1">
      <alignment horizontal="left" vertical="center"/>
    </xf>
    <xf numFmtId="177" fontId="45" fillId="0" borderId="3" xfId="0" applyNumberFormat="1" applyFont="1" applyFill="1" applyBorder="1" applyAlignment="1">
      <alignment horizontal="distributed" vertical="center" shrinkToFit="1"/>
    </xf>
    <xf numFmtId="177" fontId="45" fillId="0" borderId="33" xfId="0" applyNumberFormat="1" applyFont="1" applyFill="1" applyBorder="1" applyAlignment="1">
      <alignment horizontal="distributed" vertical="center" shrinkToFit="1"/>
    </xf>
    <xf numFmtId="177" fontId="45" fillId="0" borderId="80" xfId="0" applyNumberFormat="1" applyFont="1" applyFill="1" applyBorder="1" applyAlignment="1">
      <alignment horizontal="distributed" vertical="center" shrinkToFit="1"/>
    </xf>
    <xf numFmtId="177" fontId="45" fillId="0" borderId="25" xfId="0" applyNumberFormat="1" applyFont="1" applyFill="1" applyBorder="1" applyAlignment="1">
      <alignment horizontal="distributed" vertical="center" shrinkToFit="1"/>
    </xf>
    <xf numFmtId="177" fontId="45" fillId="0" borderId="80" xfId="0" applyNumberFormat="1" applyFont="1" applyFill="1" applyBorder="1" applyAlignment="1">
      <alignment horizontal="center" vertical="center" shrinkToFit="1"/>
    </xf>
    <xf numFmtId="177" fontId="45" fillId="0" borderId="3" xfId="0" applyNumberFormat="1" applyFont="1" applyFill="1" applyBorder="1" applyAlignment="1">
      <alignment horizontal="center" vertical="center" shrinkToFit="1"/>
    </xf>
    <xf numFmtId="177" fontId="45" fillId="0" borderId="81" xfId="0" applyNumberFormat="1" applyFont="1" applyFill="1" applyBorder="1" applyAlignment="1">
      <alignment horizontal="center" vertical="center"/>
    </xf>
    <xf numFmtId="177" fontId="45" fillId="0" borderId="78" xfId="0" applyNumberFormat="1" applyFont="1" applyFill="1" applyBorder="1" applyAlignment="1">
      <alignment horizontal="center" vertical="center" shrinkToFit="1"/>
    </xf>
    <xf numFmtId="177" fontId="67" fillId="0" borderId="79" xfId="0" applyNumberFormat="1" applyFont="1" applyFill="1" applyBorder="1" applyAlignment="1">
      <alignment horizontal="center" vertical="center" shrinkToFit="1"/>
    </xf>
    <xf numFmtId="177" fontId="45" fillId="0" borderId="28" xfId="0" applyNumberFormat="1" applyFont="1" applyFill="1" applyBorder="1" applyAlignment="1">
      <alignment horizontal="center" vertical="center" shrinkToFit="1"/>
    </xf>
    <xf numFmtId="177" fontId="67" fillId="0" borderId="21" xfId="0" applyNumberFormat="1" applyFont="1" applyFill="1" applyBorder="1" applyAlignment="1">
      <alignment horizontal="center" vertical="center" shrinkToFit="1"/>
    </xf>
    <xf numFmtId="177" fontId="45" fillId="0" borderId="47" xfId="0" applyNumberFormat="1" applyFont="1" applyFill="1" applyBorder="1" applyAlignment="1">
      <alignment horizontal="center" vertical="center" shrinkToFit="1"/>
    </xf>
    <xf numFmtId="177" fontId="67" fillId="0" borderId="45" xfId="0" applyNumberFormat="1" applyFont="1" applyFill="1" applyBorder="1" applyAlignment="1">
      <alignment horizontal="center" vertical="center" shrinkToFit="1"/>
    </xf>
    <xf numFmtId="0" fontId="45" fillId="0" borderId="24" xfId="73" applyNumberFormat="1" applyFont="1" applyBorder="1" applyAlignment="1">
      <alignment horizontal="center" vertical="center"/>
    </xf>
    <xf numFmtId="177" fontId="67" fillId="0" borderId="24" xfId="0" applyNumberFormat="1" applyFont="1" applyBorder="1" applyAlignment="1">
      <alignment horizontal="center" vertical="center"/>
    </xf>
    <xf numFmtId="0" fontId="45" fillId="0" borderId="25" xfId="73" applyNumberFormat="1" applyFont="1" applyBorder="1" applyAlignment="1">
      <alignment horizontal="center" vertical="center"/>
    </xf>
    <xf numFmtId="0" fontId="45" fillId="0" borderId="23" xfId="73" applyNumberFormat="1" applyFont="1" applyBorder="1" applyAlignment="1">
      <alignment horizontal="center" vertical="center"/>
    </xf>
    <xf numFmtId="177" fontId="67" fillId="0" borderId="79" xfId="0" applyNumberFormat="1" applyFont="1" applyBorder="1" applyAlignment="1">
      <alignment horizontal="center" vertical="center"/>
    </xf>
    <xf numFmtId="177" fontId="67" fillId="0" borderId="63" xfId="0" applyNumberFormat="1" applyFont="1" applyBorder="1" applyAlignment="1">
      <alignment horizontal="center" vertical="center"/>
    </xf>
    <xf numFmtId="177" fontId="67" fillId="0" borderId="45" xfId="0" applyNumberFormat="1" applyFont="1" applyBorder="1" applyAlignment="1">
      <alignment horizontal="center" vertical="center"/>
    </xf>
    <xf numFmtId="0" fontId="45" fillId="0" borderId="82" xfId="73" applyNumberFormat="1" applyFont="1" applyBorder="1" applyAlignment="1">
      <alignment horizontal="center" vertical="center"/>
    </xf>
    <xf numFmtId="177" fontId="67" fillId="0" borderId="46" xfId="0" applyNumberFormat="1" applyFont="1" applyBorder="1" applyAlignment="1">
      <alignment horizontal="center" vertical="center"/>
    </xf>
    <xf numFmtId="0" fontId="45" fillId="0" borderId="56" xfId="73" applyNumberFormat="1" applyFont="1" applyBorder="1" applyAlignment="1">
      <alignment horizontal="center" vertical="center"/>
    </xf>
    <xf numFmtId="0" fontId="45" fillId="0" borderId="65" xfId="73" applyNumberFormat="1" applyFont="1" applyBorder="1" applyAlignment="1">
      <alignment horizontal="center" vertical="center"/>
    </xf>
    <xf numFmtId="0" fontId="45" fillId="0" borderId="15" xfId="73" applyNumberFormat="1" applyFont="1" applyBorder="1" applyAlignment="1">
      <alignment horizontal="center" vertical="center"/>
    </xf>
    <xf numFmtId="0" fontId="45" fillId="0" borderId="16" xfId="73" applyNumberFormat="1" applyFont="1" applyBorder="1" applyAlignment="1">
      <alignment horizontal="center" vertical="center"/>
    </xf>
    <xf numFmtId="0" fontId="45" fillId="0" borderId="68" xfId="73" applyNumberFormat="1" applyFont="1" applyBorder="1" applyAlignment="1">
      <alignment horizontal="center" vertical="center"/>
    </xf>
    <xf numFmtId="0" fontId="45" fillId="0" borderId="69" xfId="73" applyNumberFormat="1" applyFont="1" applyBorder="1" applyAlignment="1">
      <alignment horizontal="center" vertical="center" wrapText="1"/>
    </xf>
    <xf numFmtId="0" fontId="45" fillId="0" borderId="69" xfId="73" applyFont="1" applyBorder="1" applyAlignment="1">
      <alignment horizontal="center" vertical="center" wrapText="1"/>
    </xf>
    <xf numFmtId="0" fontId="45" fillId="0" borderId="39" xfId="73" applyFont="1" applyBorder="1" applyAlignment="1">
      <alignment horizontal="center" vertical="center" wrapText="1"/>
    </xf>
    <xf numFmtId="0" fontId="45" fillId="0" borderId="75" xfId="73" applyNumberFormat="1" applyFont="1" applyBorder="1" applyAlignment="1">
      <alignment horizontal="center" vertical="center"/>
    </xf>
    <xf numFmtId="0" fontId="45" fillId="0" borderId="76" xfId="73" applyNumberFormat="1" applyFont="1" applyBorder="1" applyAlignment="1">
      <alignment horizontal="center" vertical="center"/>
    </xf>
    <xf numFmtId="0" fontId="45" fillId="0" borderId="83" xfId="73" applyNumberFormat="1" applyFont="1" applyBorder="1" applyAlignment="1">
      <alignment horizontal="center" vertical="center"/>
    </xf>
    <xf numFmtId="0" fontId="45" fillId="0" borderId="0" xfId="73" applyNumberFormat="1" applyFont="1" applyBorder="1" applyAlignment="1">
      <alignment horizontal="center" vertical="center"/>
    </xf>
    <xf numFmtId="0" fontId="45" fillId="0" borderId="27" xfId="73" applyNumberFormat="1" applyFont="1" applyBorder="1" applyAlignment="1">
      <alignment horizontal="center" vertical="center"/>
    </xf>
    <xf numFmtId="0" fontId="45" fillId="0" borderId="43" xfId="73" applyNumberFormat="1" applyFont="1" applyBorder="1" applyAlignment="1">
      <alignment horizontal="center" vertical="center"/>
    </xf>
    <xf numFmtId="0" fontId="45" fillId="0" borderId="13" xfId="73" applyNumberFormat="1" applyFont="1" applyBorder="1" applyAlignment="1">
      <alignment horizontal="center" vertical="center"/>
    </xf>
    <xf numFmtId="0" fontId="45" fillId="0" borderId="22" xfId="73" applyNumberFormat="1" applyFont="1" applyBorder="1" applyAlignment="1">
      <alignment horizontal="center" vertical="center"/>
    </xf>
    <xf numFmtId="0" fontId="45" fillId="0" borderId="63" xfId="73" applyNumberFormat="1" applyFont="1" applyBorder="1" applyAlignment="1">
      <alignment horizontal="center" vertical="center"/>
    </xf>
    <xf numFmtId="0" fontId="45" fillId="0" borderId="74" xfId="73" applyNumberFormat="1" applyFont="1" applyBorder="1" applyAlignment="1">
      <alignment horizontal="center" vertical="center"/>
    </xf>
    <xf numFmtId="0" fontId="45" fillId="0" borderId="84" xfId="73" applyNumberFormat="1" applyFont="1" applyBorder="1" applyAlignment="1">
      <alignment horizontal="center" vertical="center"/>
    </xf>
    <xf numFmtId="0" fontId="45" fillId="0" borderId="81" xfId="73" applyNumberFormat="1" applyFont="1" applyBorder="1" applyAlignment="1">
      <alignment horizontal="center" vertical="center"/>
    </xf>
    <xf numFmtId="0" fontId="45" fillId="0" borderId="38" xfId="73" applyNumberFormat="1" applyFont="1" applyBorder="1" applyAlignment="1">
      <alignment horizontal="center" vertical="center"/>
    </xf>
    <xf numFmtId="177" fontId="45" fillId="0" borderId="0" xfId="0" applyNumberFormat="1" applyFont="1" applyFill="1" applyBorder="1" applyAlignment="1">
      <alignment horizontal="center" vertical="center" wrapText="1"/>
    </xf>
    <xf numFmtId="177" fontId="45" fillId="0" borderId="36" xfId="0" applyNumberFormat="1" applyFont="1" applyFill="1" applyBorder="1" applyAlignment="1">
      <alignment horizontal="center" vertical="center" wrapText="1"/>
    </xf>
    <xf numFmtId="177" fontId="45" fillId="0" borderId="16" xfId="0" applyNumberFormat="1" applyFont="1" applyFill="1" applyBorder="1" applyAlignment="1">
      <alignment horizontal="center" vertical="center" wrapText="1"/>
    </xf>
    <xf numFmtId="38" fontId="57" fillId="0" borderId="46" xfId="53" applyFont="1" applyFill="1" applyBorder="1" applyAlignment="1">
      <alignment horizontal="center" vertical="center" wrapText="1"/>
    </xf>
    <xf numFmtId="38" fontId="57" fillId="0" borderId="59" xfId="53" applyFont="1" applyFill="1" applyBorder="1" applyAlignment="1">
      <alignment horizontal="center" vertical="center" wrapText="1"/>
    </xf>
    <xf numFmtId="178" fontId="49" fillId="0" borderId="3" xfId="0" applyNumberFormat="1" applyFont="1" applyFill="1" applyBorder="1" applyAlignment="1">
      <alignment horizontal="center" vertical="center" wrapText="1"/>
    </xf>
    <xf numFmtId="38" fontId="57" fillId="0" borderId="85" xfId="53" applyFont="1" applyFill="1" applyBorder="1" applyAlignment="1">
      <alignment horizontal="center" vertical="center" wrapText="1"/>
    </xf>
    <xf numFmtId="178" fontId="57" fillId="0" borderId="46" xfId="0" applyNumberFormat="1" applyFont="1" applyFill="1" applyBorder="1" applyAlignment="1">
      <alignment horizontal="center" vertical="center" wrapText="1"/>
    </xf>
    <xf numFmtId="178" fontId="49" fillId="0" borderId="28" xfId="0" applyNumberFormat="1" applyFont="1" applyFill="1" applyBorder="1" applyAlignment="1">
      <alignment horizontal="center" vertical="center" wrapText="1"/>
    </xf>
    <xf numFmtId="38" fontId="49" fillId="0" borderId="46" xfId="53" applyFont="1" applyFill="1" applyBorder="1" applyAlignment="1">
      <alignment horizontal="center" vertical="center" wrapText="1"/>
    </xf>
    <xf numFmtId="38" fontId="49" fillId="0" borderId="3" xfId="53" applyFont="1" applyFill="1" applyBorder="1" applyAlignment="1">
      <alignment horizontal="center" vertical="center" wrapText="1"/>
    </xf>
    <xf numFmtId="178" fontId="57" fillId="0" borderId="59" xfId="0" applyNumberFormat="1" applyFont="1" applyFill="1" applyBorder="1" applyAlignment="1">
      <alignment horizontal="center" vertical="center" wrapText="1"/>
    </xf>
    <xf numFmtId="177" fontId="49" fillId="0" borderId="86" xfId="0" applyNumberFormat="1" applyFont="1" applyFill="1" applyBorder="1" applyAlignment="1">
      <alignment horizontal="center" vertical="center" wrapText="1"/>
    </xf>
    <xf numFmtId="177" fontId="49" fillId="0" borderId="14" xfId="0" applyNumberFormat="1" applyFont="1" applyFill="1" applyBorder="1" applyAlignment="1">
      <alignment horizontal="center" vertical="center" wrapText="1"/>
    </xf>
    <xf numFmtId="177" fontId="49" fillId="0" borderId="42" xfId="0" applyNumberFormat="1" applyFont="1" applyFill="1" applyBorder="1" applyAlignment="1">
      <alignment horizontal="center" vertical="center" wrapText="1"/>
    </xf>
    <xf numFmtId="177" fontId="45" fillId="0" borderId="61" xfId="0" applyNumberFormat="1" applyFont="1" applyFill="1" applyBorder="1" applyAlignment="1">
      <alignment horizontal="center" vertical="center" wrapText="1"/>
    </xf>
    <xf numFmtId="177" fontId="45" fillId="0" borderId="69" xfId="0" applyNumberFormat="1" applyFont="1" applyFill="1" applyBorder="1" applyAlignment="1">
      <alignment horizontal="center" vertical="center" wrapText="1"/>
    </xf>
    <xf numFmtId="177" fontId="45" fillId="0" borderId="39" xfId="0" applyNumberFormat="1" applyFont="1" applyFill="1" applyBorder="1" applyAlignment="1">
      <alignment horizontal="center" vertical="center" wrapText="1"/>
    </xf>
    <xf numFmtId="177" fontId="45" fillId="0" borderId="65" xfId="0" applyNumberFormat="1" applyFont="1" applyFill="1" applyBorder="1" applyAlignment="1">
      <alignment horizontal="center" vertical="center"/>
    </xf>
    <xf numFmtId="177" fontId="45" fillId="0" borderId="87" xfId="0" applyNumberFormat="1" applyFont="1" applyFill="1" applyBorder="1" applyAlignment="1">
      <alignment horizontal="center" vertical="center"/>
    </xf>
    <xf numFmtId="177" fontId="45" fillId="0" borderId="39" xfId="0" applyNumberFormat="1" applyFont="1" applyFill="1" applyBorder="1" applyAlignment="1">
      <alignment horizontal="center" vertical="center"/>
    </xf>
    <xf numFmtId="177" fontId="45" fillId="0" borderId="50" xfId="0" applyNumberFormat="1" applyFont="1" applyFill="1" applyBorder="1" applyAlignment="1">
      <alignment horizontal="center" vertical="center"/>
    </xf>
    <xf numFmtId="177" fontId="45" fillId="0" borderId="36" xfId="0" applyNumberFormat="1" applyFont="1" applyFill="1" applyBorder="1" applyAlignment="1">
      <alignment horizontal="center" vertical="center"/>
    </xf>
    <xf numFmtId="177" fontId="45" fillId="0" borderId="37" xfId="0" applyNumberFormat="1" applyFont="1" applyFill="1" applyBorder="1" applyAlignment="1">
      <alignment horizontal="center" vertical="center"/>
    </xf>
    <xf numFmtId="177" fontId="49" fillId="0" borderId="61" xfId="0" applyNumberFormat="1" applyFont="1" applyFill="1" applyBorder="1" applyAlignment="1">
      <alignment horizontal="center" vertical="center" wrapText="1"/>
    </xf>
    <xf numFmtId="177" fontId="49" fillId="0" borderId="69" xfId="0" applyNumberFormat="1" applyFont="1" applyFill="1" applyBorder="1" applyAlignment="1">
      <alignment horizontal="center" vertical="center" wrapText="1"/>
    </xf>
    <xf numFmtId="177" fontId="49" fillId="0" borderId="39" xfId="0" applyNumberFormat="1" applyFont="1" applyFill="1" applyBorder="1" applyAlignment="1">
      <alignment horizontal="center" vertical="center" wrapText="1"/>
    </xf>
    <xf numFmtId="177" fontId="45" fillId="0" borderId="16" xfId="0" applyNumberFormat="1" applyFont="1" applyFill="1" applyBorder="1" applyAlignment="1">
      <alignment horizontal="center" vertical="center"/>
    </xf>
    <xf numFmtId="177" fontId="45" fillId="0" borderId="68" xfId="0" applyNumberFormat="1" applyFont="1" applyFill="1" applyBorder="1" applyAlignment="1">
      <alignment horizontal="center" vertical="center"/>
    </xf>
    <xf numFmtId="177" fontId="45" fillId="0" borderId="89" xfId="0" applyNumberFormat="1" applyFont="1" applyFill="1" applyBorder="1" applyAlignment="1">
      <alignment horizontal="center" vertical="center"/>
    </xf>
    <xf numFmtId="177" fontId="45" fillId="0" borderId="17" xfId="0" applyNumberFormat="1" applyFont="1" applyFill="1" applyBorder="1" applyAlignment="1">
      <alignment horizontal="center" vertical="center"/>
    </xf>
    <xf numFmtId="177" fontId="45" fillId="0" borderId="61" xfId="0" applyNumberFormat="1" applyFont="1" applyFill="1" applyBorder="1" applyAlignment="1">
      <alignment horizontal="center" vertical="center"/>
    </xf>
    <xf numFmtId="177" fontId="45" fillId="0" borderId="69" xfId="0" applyNumberFormat="1" applyFont="1" applyFill="1" applyBorder="1" applyAlignment="1">
      <alignment horizontal="center" vertical="center"/>
    </xf>
    <xf numFmtId="177" fontId="45" fillId="0" borderId="53" xfId="0" applyNumberFormat="1" applyFont="1" applyFill="1" applyBorder="1" applyAlignment="1">
      <alignment horizontal="center" vertical="center"/>
    </xf>
    <xf numFmtId="177" fontId="49" fillId="0" borderId="53" xfId="0" applyNumberFormat="1" applyFont="1" applyFill="1" applyBorder="1" applyAlignment="1">
      <alignment horizontal="center" vertical="center" wrapText="1"/>
    </xf>
    <xf numFmtId="177" fontId="45" fillId="0" borderId="51" xfId="0" applyNumberFormat="1" applyFont="1" applyFill="1" applyBorder="1" applyAlignment="1">
      <alignment horizontal="left" vertical="center"/>
    </xf>
    <xf numFmtId="177" fontId="45" fillId="0" borderId="88" xfId="0" applyNumberFormat="1" applyFont="1" applyFill="1" applyBorder="1" applyAlignment="1">
      <alignment horizontal="left" vertical="center"/>
    </xf>
    <xf numFmtId="177" fontId="45" fillId="0" borderId="53" xfId="0" applyNumberFormat="1" applyFont="1" applyFill="1" applyBorder="1" applyAlignment="1">
      <alignment horizontal="center" vertical="center" wrapText="1"/>
    </xf>
    <xf numFmtId="177" fontId="49" fillId="0" borderId="89" xfId="0" applyNumberFormat="1" applyFont="1" applyFill="1" applyBorder="1" applyAlignment="1">
      <alignment horizontal="center" vertical="center"/>
    </xf>
    <xf numFmtId="177" fontId="49" fillId="0" borderId="90" xfId="0" applyNumberFormat="1" applyFont="1" applyFill="1" applyBorder="1" applyAlignment="1">
      <alignment horizontal="center" vertical="center"/>
    </xf>
    <xf numFmtId="177" fontId="49" fillId="0" borderId="91" xfId="0" applyNumberFormat="1" applyFont="1" applyFill="1" applyBorder="1" applyAlignment="1">
      <alignment horizontal="center" vertical="center"/>
    </xf>
    <xf numFmtId="177" fontId="49" fillId="0" borderId="92" xfId="0" applyNumberFormat="1" applyFont="1" applyFill="1" applyBorder="1" applyAlignment="1">
      <alignment horizontal="center" vertical="center"/>
    </xf>
    <xf numFmtId="177" fontId="49" fillId="0" borderId="93" xfId="0" applyNumberFormat="1" applyFont="1" applyFill="1" applyBorder="1" applyAlignment="1">
      <alignment horizontal="center" vertical="center"/>
    </xf>
    <xf numFmtId="3" fontId="60" fillId="0" borderId="0" xfId="74" applyNumberFormat="1" applyFont="1" applyAlignment="1">
      <alignment horizontal="center" vertical="center"/>
    </xf>
    <xf numFmtId="3" fontId="45" fillId="0" borderId="75" xfId="74" applyNumberFormat="1" applyFont="1" applyBorder="1" applyAlignment="1">
      <alignment horizontal="center" vertical="center"/>
    </xf>
    <xf numFmtId="3" fontId="45" fillId="0" borderId="76" xfId="74" applyNumberFormat="1" applyFont="1" applyBorder="1" applyAlignment="1">
      <alignment horizontal="center" vertical="center"/>
    </xf>
    <xf numFmtId="3" fontId="45" fillId="0" borderId="83" xfId="74" applyNumberFormat="1" applyFont="1" applyBorder="1" applyAlignment="1">
      <alignment horizontal="center" vertical="center"/>
    </xf>
    <xf numFmtId="3" fontId="45" fillId="0" borderId="77" xfId="74" applyNumberFormat="1" applyFont="1" applyBorder="1" applyAlignment="1">
      <alignment horizontal="center" vertical="center"/>
    </xf>
    <xf numFmtId="3" fontId="45" fillId="0" borderId="68" xfId="74" applyNumberFormat="1" applyFont="1" applyBorder="1" applyAlignment="1">
      <alignment horizontal="center" vertical="center"/>
    </xf>
    <xf numFmtId="3" fontId="45" fillId="0" borderId="15" xfId="74" applyNumberFormat="1" applyFont="1" applyBorder="1" applyAlignment="1">
      <alignment horizontal="center" vertical="center"/>
    </xf>
    <xf numFmtId="0" fontId="45" fillId="0" borderId="16" xfId="74" applyFont="1" applyBorder="1" applyAlignment="1">
      <alignment horizontal="center" vertical="center"/>
    </xf>
    <xf numFmtId="0" fontId="45" fillId="0" borderId="68" xfId="74" applyFont="1" applyBorder="1" applyAlignment="1">
      <alignment horizontal="center" vertical="center"/>
    </xf>
    <xf numFmtId="0" fontId="45" fillId="0" borderId="75" xfId="74" applyFont="1" applyBorder="1" applyAlignment="1">
      <alignment horizontal="center" vertical="center"/>
    </xf>
    <xf numFmtId="0" fontId="45" fillId="0" borderId="76" xfId="74" applyFont="1" applyBorder="1" applyAlignment="1">
      <alignment horizontal="center" vertical="center"/>
    </xf>
    <xf numFmtId="0" fontId="45" fillId="0" borderId="83" xfId="74" applyFont="1" applyBorder="1" applyAlignment="1">
      <alignment horizontal="center" vertical="center"/>
    </xf>
    <xf numFmtId="3" fontId="50" fillId="0" borderId="0" xfId="74" applyNumberFormat="1" applyFont="1" applyAlignment="1">
      <alignment horizontal="center"/>
    </xf>
    <xf numFmtId="3" fontId="45" fillId="0" borderId="17" xfId="74" applyNumberFormat="1" applyFont="1" applyBorder="1" applyAlignment="1">
      <alignment horizontal="center" vertical="center"/>
    </xf>
    <xf numFmtId="177" fontId="63" fillId="0" borderId="17" xfId="0" applyNumberFormat="1" applyFont="1" applyFill="1" applyBorder="1" applyAlignment="1">
      <alignment horizontal="center" vertical="center"/>
    </xf>
    <xf numFmtId="177" fontId="63" fillId="0" borderId="68" xfId="0" applyNumberFormat="1" applyFont="1" applyFill="1" applyBorder="1" applyAlignment="1">
      <alignment horizontal="center" vertical="center"/>
    </xf>
    <xf numFmtId="177" fontId="63" fillId="0" borderId="69" xfId="0" applyNumberFormat="1" applyFont="1" applyFill="1" applyBorder="1" applyAlignment="1">
      <alignment horizontal="center" vertical="center" wrapText="1"/>
    </xf>
    <xf numFmtId="177" fontId="63" fillId="0" borderId="73" xfId="0" applyNumberFormat="1" applyFont="1" applyFill="1" applyBorder="1" applyAlignment="1">
      <alignment horizontal="center" vertical="center"/>
    </xf>
    <xf numFmtId="177" fontId="70" fillId="0" borderId="69" xfId="0" applyNumberFormat="1" applyFont="1" applyFill="1" applyBorder="1" applyAlignment="1">
      <alignment horizontal="center" vertical="center" wrapText="1"/>
    </xf>
    <xf numFmtId="177" fontId="70" fillId="0" borderId="39" xfId="0" applyNumberFormat="1" applyFont="1" applyFill="1" applyBorder="1" applyAlignment="1">
      <alignment horizontal="center" vertical="center" wrapText="1"/>
    </xf>
    <xf numFmtId="177" fontId="63" fillId="0" borderId="37" xfId="0" applyNumberFormat="1" applyFont="1" applyFill="1" applyBorder="1" applyAlignment="1">
      <alignment horizontal="center" vertical="center" wrapText="1"/>
    </xf>
    <xf numFmtId="177" fontId="63" fillId="0" borderId="17" xfId="0" applyNumberFormat="1" applyFont="1" applyFill="1" applyBorder="1" applyAlignment="1">
      <alignment horizontal="center" vertical="center" wrapText="1"/>
    </xf>
    <xf numFmtId="177" fontId="63" fillId="0" borderId="39" xfId="0" applyNumberFormat="1" applyFont="1" applyFill="1" applyBorder="1" applyAlignment="1">
      <alignment horizontal="center" vertical="center" wrapText="1"/>
    </xf>
    <xf numFmtId="177" fontId="63" fillId="0" borderId="61" xfId="0" applyNumberFormat="1" applyFont="1" applyFill="1" applyBorder="1" applyAlignment="1">
      <alignment horizontal="center" vertical="center" wrapText="1" shrinkToFit="1"/>
    </xf>
    <xf numFmtId="177" fontId="63" fillId="0" borderId="69" xfId="0" applyNumberFormat="1" applyFont="1" applyFill="1" applyBorder="1" applyAlignment="1">
      <alignment horizontal="center" vertical="center" wrapText="1" shrinkToFit="1"/>
    </xf>
    <xf numFmtId="177" fontId="63" fillId="0" borderId="39" xfId="0" applyNumberFormat="1" applyFont="1" applyFill="1" applyBorder="1" applyAlignment="1">
      <alignment horizontal="center" vertical="center" wrapText="1" shrinkToFit="1"/>
    </xf>
    <xf numFmtId="177" fontId="63" fillId="0" borderId="14" xfId="0" applyNumberFormat="1" applyFont="1" applyFill="1" applyBorder="1" applyAlignment="1">
      <alignment horizontal="center" vertical="center" shrinkToFit="1"/>
    </xf>
    <xf numFmtId="177" fontId="63" fillId="0" borderId="0" xfId="0" applyNumberFormat="1" applyFont="1" applyFill="1" applyBorder="1" applyAlignment="1">
      <alignment horizontal="center" vertical="center" shrinkToFit="1"/>
    </xf>
    <xf numFmtId="177" fontId="63" fillId="0" borderId="17" xfId="0" applyNumberFormat="1" applyFont="1" applyFill="1" applyBorder="1" applyAlignment="1">
      <alignment horizontal="center" vertical="center" shrinkToFit="1"/>
    </xf>
    <xf numFmtId="177" fontId="63" fillId="0" borderId="61" xfId="0" applyNumberFormat="1" applyFont="1" applyFill="1" applyBorder="1" applyAlignment="1">
      <alignment horizontal="center" vertical="center" shrinkToFit="1"/>
    </xf>
    <xf numFmtId="177" fontId="63" fillId="0" borderId="39" xfId="0" applyNumberFormat="1" applyFont="1" applyFill="1" applyBorder="1" applyAlignment="1">
      <alignment horizontal="center" vertical="center" shrinkToFit="1"/>
    </xf>
    <xf numFmtId="177" fontId="63" fillId="0" borderId="15" xfId="0" applyNumberFormat="1" applyFont="1" applyFill="1" applyBorder="1" applyAlignment="1">
      <alignment horizontal="center" vertical="center" shrinkToFit="1"/>
    </xf>
    <xf numFmtId="177" fontId="63" fillId="0" borderId="16" xfId="0" applyNumberFormat="1" applyFont="1" applyFill="1" applyBorder="1" applyAlignment="1">
      <alignment horizontal="center" vertical="center" shrinkToFit="1"/>
    </xf>
    <xf numFmtId="177" fontId="63" fillId="0" borderId="68" xfId="0" applyNumberFormat="1" applyFont="1" applyFill="1" applyBorder="1" applyAlignment="1">
      <alignment horizontal="center" vertical="center" shrinkToFit="1"/>
    </xf>
    <xf numFmtId="177" fontId="62" fillId="0" borderId="0" xfId="0" applyNumberFormat="1" applyFont="1" applyFill="1" applyAlignment="1">
      <alignment horizontal="center" vertical="center"/>
    </xf>
    <xf numFmtId="177" fontId="63" fillId="0" borderId="61" xfId="0" applyNumberFormat="1" applyFont="1" applyFill="1" applyBorder="1" applyAlignment="1">
      <alignment horizontal="center" vertical="center" wrapText="1"/>
    </xf>
    <xf numFmtId="177" fontId="64" fillId="0" borderId="61" xfId="0" applyNumberFormat="1" applyFont="1" applyFill="1" applyBorder="1" applyAlignment="1">
      <alignment horizontal="center" vertical="center" wrapText="1" shrinkToFit="1"/>
    </xf>
    <xf numFmtId="177" fontId="64" fillId="0" borderId="69" xfId="0" applyNumberFormat="1" applyFont="1" applyFill="1" applyBorder="1" applyAlignment="1">
      <alignment horizontal="center" vertical="center" wrapText="1" shrinkToFit="1"/>
    </xf>
    <xf numFmtId="177" fontId="64" fillId="0" borderId="64" xfId="0" applyNumberFormat="1" applyFont="1" applyFill="1" applyBorder="1" applyAlignment="1">
      <alignment horizontal="center" vertical="center" wrapText="1" shrinkToFit="1"/>
    </xf>
    <xf numFmtId="177" fontId="64" fillId="0" borderId="28" xfId="0" applyNumberFormat="1" applyFont="1" applyFill="1" applyBorder="1" applyAlignment="1">
      <alignment horizontal="center" vertical="center" wrapText="1" shrinkToFit="1"/>
    </xf>
    <xf numFmtId="177" fontId="63" fillId="0" borderId="85" xfId="0" applyNumberFormat="1" applyFont="1" applyFill="1" applyBorder="1" applyAlignment="1">
      <alignment horizontal="center" vertical="center"/>
    </xf>
    <xf numFmtId="177" fontId="70" fillId="0" borderId="61" xfId="0" applyNumberFormat="1" applyFont="1" applyFill="1" applyBorder="1" applyAlignment="1">
      <alignment horizontal="center" vertical="center" wrapText="1"/>
    </xf>
    <xf numFmtId="177" fontId="63" fillId="0" borderId="61" xfId="0" applyNumberFormat="1" applyFont="1" applyFill="1" applyBorder="1" applyAlignment="1">
      <alignment horizontal="center" vertical="center"/>
    </xf>
    <xf numFmtId="177" fontId="63" fillId="0" borderId="69" xfId="0" applyNumberFormat="1" applyFont="1" applyFill="1" applyBorder="1" applyAlignment="1">
      <alignment horizontal="center" vertical="center"/>
    </xf>
    <xf numFmtId="177" fontId="63" fillId="0" borderId="39" xfId="0" applyNumberFormat="1" applyFont="1" applyFill="1" applyBorder="1" applyAlignment="1">
      <alignment horizontal="center" vertical="center"/>
    </xf>
    <xf numFmtId="177" fontId="63" fillId="0" borderId="0" xfId="0" quotePrefix="1" applyNumberFormat="1" applyFont="1" applyFill="1" applyAlignment="1">
      <alignment horizontal="left" vertical="center"/>
    </xf>
    <xf numFmtId="177" fontId="63" fillId="0" borderId="17" xfId="0" applyNumberFormat="1" applyFont="1" applyFill="1" applyBorder="1" applyAlignment="1">
      <alignment horizontal="left" vertical="center"/>
    </xf>
    <xf numFmtId="177" fontId="63" fillId="0" borderId="49" xfId="0" applyNumberFormat="1" applyFont="1" applyFill="1" applyBorder="1" applyAlignment="1">
      <alignment horizontal="center" vertical="center"/>
    </xf>
    <xf numFmtId="177" fontId="63" fillId="0" borderId="89" xfId="0" applyNumberFormat="1" applyFont="1" applyFill="1" applyBorder="1" applyAlignment="1">
      <alignment horizontal="center" vertical="center"/>
    </xf>
    <xf numFmtId="177" fontId="63" fillId="0" borderId="0" xfId="0" applyNumberFormat="1" applyFont="1" applyFill="1" applyBorder="1" applyAlignment="1">
      <alignment horizontal="center" vertical="center"/>
    </xf>
    <xf numFmtId="177" fontId="63" fillId="0" borderId="16" xfId="0" applyNumberFormat="1" applyFont="1" applyFill="1" applyBorder="1" applyAlignment="1">
      <alignment horizontal="center" vertical="center"/>
    </xf>
    <xf numFmtId="177" fontId="63" fillId="0" borderId="91" xfId="0" applyNumberFormat="1" applyFont="1" applyFill="1" applyBorder="1" applyAlignment="1">
      <alignment horizontal="center" vertical="center"/>
    </xf>
    <xf numFmtId="177" fontId="63" fillId="0" borderId="92" xfId="0" applyNumberFormat="1" applyFont="1" applyFill="1" applyBorder="1" applyAlignment="1">
      <alignment horizontal="center" vertical="center"/>
    </xf>
    <xf numFmtId="177" fontId="63" fillId="0" borderId="0" xfId="0" applyNumberFormat="1" applyFont="1" applyFill="1" applyAlignment="1">
      <alignment horizontal="left" vertical="center"/>
    </xf>
    <xf numFmtId="177" fontId="63" fillId="0" borderId="50" xfId="0" applyNumberFormat="1" applyFont="1" applyFill="1" applyBorder="1" applyAlignment="1">
      <alignment horizontal="center" vertical="center" shrinkToFit="1"/>
    </xf>
    <xf numFmtId="177" fontId="63" fillId="0" borderId="36" xfId="0" applyNumberFormat="1" applyFont="1" applyFill="1" applyBorder="1" applyAlignment="1">
      <alignment horizontal="center" vertical="center" shrinkToFit="1"/>
    </xf>
    <xf numFmtId="177" fontId="63" fillId="0" borderId="37" xfId="0" applyNumberFormat="1" applyFont="1" applyFill="1" applyBorder="1" applyAlignment="1">
      <alignment horizontal="center" vertical="center" shrinkToFit="1"/>
    </xf>
    <xf numFmtId="177" fontId="63" fillId="0" borderId="53" xfId="0" applyNumberFormat="1" applyFont="1" applyFill="1" applyBorder="1" applyAlignment="1">
      <alignment horizontal="center" vertical="center" shrinkToFit="1"/>
    </xf>
    <xf numFmtId="177" fontId="63" fillId="0" borderId="69" xfId="0" applyNumberFormat="1" applyFont="1" applyFill="1" applyBorder="1" applyAlignment="1">
      <alignment horizontal="center" vertical="center" shrinkToFit="1"/>
    </xf>
    <xf numFmtId="177" fontId="57" fillId="0" borderId="0" xfId="0" applyNumberFormat="1" applyFont="1" applyFill="1" applyBorder="1" applyAlignment="1">
      <alignment horizontal="left" vertical="center"/>
    </xf>
    <xf numFmtId="177" fontId="57" fillId="0" borderId="21" xfId="0" applyNumberFormat="1" applyFont="1" applyFill="1" applyBorder="1" applyAlignment="1">
      <alignment horizontal="left" vertical="center"/>
    </xf>
    <xf numFmtId="177" fontId="57" fillId="0" borderId="0" xfId="0" quotePrefix="1" applyNumberFormat="1" applyFont="1" applyFill="1" applyBorder="1" applyAlignment="1">
      <alignment horizontal="left" vertical="center"/>
    </xf>
    <xf numFmtId="177" fontId="57" fillId="0" borderId="21" xfId="0" quotePrefix="1" applyNumberFormat="1" applyFont="1" applyFill="1" applyBorder="1" applyAlignment="1">
      <alignment horizontal="left" vertical="center"/>
    </xf>
    <xf numFmtId="177" fontId="57" fillId="0" borderId="49" xfId="0" applyNumberFormat="1" applyFont="1" applyFill="1" applyBorder="1" applyAlignment="1">
      <alignment horizontal="center" vertical="center" shrinkToFit="1"/>
    </xf>
    <xf numFmtId="177" fontId="57" fillId="0" borderId="0" xfId="0" applyNumberFormat="1" applyFont="1" applyFill="1" applyBorder="1" applyAlignment="1">
      <alignment horizontal="center" vertical="center" shrinkToFit="1"/>
    </xf>
    <xf numFmtId="177" fontId="57" fillId="0" borderId="17" xfId="0" applyNumberFormat="1" applyFont="1" applyFill="1" applyBorder="1" applyAlignment="1">
      <alignment horizontal="center" vertical="center" shrinkToFit="1"/>
    </xf>
    <xf numFmtId="177" fontId="57" fillId="0" borderId="63" xfId="0" applyNumberFormat="1" applyFont="1" applyFill="1" applyBorder="1" applyAlignment="1">
      <alignment horizontal="center" vertical="center" shrinkToFit="1"/>
    </xf>
    <xf numFmtId="177" fontId="57" fillId="0" borderId="90" xfId="0" applyNumberFormat="1" applyFont="1" applyFill="1" applyBorder="1" applyAlignment="1">
      <alignment horizontal="center" vertical="center" shrinkToFit="1"/>
    </xf>
    <xf numFmtId="177" fontId="57" fillId="0" borderId="69" xfId="0" applyNumberFormat="1" applyFont="1" applyFill="1" applyBorder="1" applyAlignment="1">
      <alignment horizontal="center" vertical="center" shrinkToFit="1"/>
    </xf>
    <xf numFmtId="177" fontId="67" fillId="0" borderId="53" xfId="0" applyNumberFormat="1" applyFont="1" applyFill="1" applyBorder="1" applyAlignment="1">
      <alignment horizontal="center" vertical="center" shrinkToFit="1"/>
    </xf>
    <xf numFmtId="177" fontId="57" fillId="0" borderId="25" xfId="0" applyNumberFormat="1" applyFont="1" applyFill="1" applyBorder="1" applyAlignment="1">
      <alignment horizontal="center" vertical="center" shrinkToFit="1"/>
    </xf>
    <xf numFmtId="177" fontId="67" fillId="0" borderId="24" xfId="0" applyNumberFormat="1" applyFont="1" applyFill="1" applyBorder="1" applyAlignment="1">
      <alignment horizontal="center" vertical="center" shrinkToFit="1"/>
    </xf>
    <xf numFmtId="177" fontId="67" fillId="0" borderId="81" xfId="0" applyNumberFormat="1" applyFont="1" applyFill="1" applyBorder="1" applyAlignment="1">
      <alignment horizontal="center" vertical="center" shrinkToFit="1"/>
    </xf>
    <xf numFmtId="177" fontId="57" fillId="0" borderId="87" xfId="0" applyNumberFormat="1" applyFont="1" applyFill="1" applyBorder="1" applyAlignment="1">
      <alignment horizontal="center" vertical="center" shrinkToFit="1"/>
    </xf>
    <xf numFmtId="0" fontId="57" fillId="0" borderId="25" xfId="0" applyNumberFormat="1" applyFont="1" applyFill="1" applyBorder="1" applyAlignment="1">
      <alignment horizontal="center" vertical="center"/>
    </xf>
    <xf numFmtId="0" fontId="57" fillId="0" borderId="24" xfId="0" applyNumberFormat="1" applyFont="1" applyFill="1" applyBorder="1" applyAlignment="1">
      <alignment horizontal="center" vertical="center"/>
    </xf>
    <xf numFmtId="0" fontId="57" fillId="0" borderId="81" xfId="0" applyNumberFormat="1" applyFont="1" applyFill="1" applyBorder="1" applyAlignment="1">
      <alignment horizontal="center" vertical="center"/>
    </xf>
    <xf numFmtId="3" fontId="49" fillId="0" borderId="17" xfId="74" applyNumberFormat="1" applyFont="1" applyBorder="1" applyAlignment="1">
      <alignment horizontal="center" vertical="center"/>
    </xf>
    <xf numFmtId="3" fontId="49" fillId="0" borderId="68" xfId="74" applyNumberFormat="1" applyFont="1" applyBorder="1" applyAlignment="1">
      <alignment horizontal="center" vertical="center"/>
    </xf>
    <xf numFmtId="3" fontId="49" fillId="0" borderId="14" xfId="74" applyNumberFormat="1" applyFont="1" applyBorder="1" applyAlignment="1">
      <alignment horizontal="center" vertical="distributed" textRotation="255"/>
    </xf>
    <xf numFmtId="3" fontId="49" fillId="0" borderId="15" xfId="74" applyNumberFormat="1" applyFont="1" applyBorder="1" applyAlignment="1">
      <alignment horizontal="center" vertical="distributed" textRotation="255"/>
    </xf>
    <xf numFmtId="3" fontId="49" fillId="0" borderId="69" xfId="74" applyNumberFormat="1" applyFont="1" applyBorder="1" applyAlignment="1">
      <alignment horizontal="center" vertical="distributed" textRotation="255"/>
    </xf>
    <xf numFmtId="3" fontId="49" fillId="0" borderId="39" xfId="74" applyNumberFormat="1" applyFont="1" applyBorder="1" applyAlignment="1">
      <alignment horizontal="center" vertical="distributed" textRotation="255"/>
    </xf>
    <xf numFmtId="3" fontId="49" fillId="0" borderId="69" xfId="74" applyNumberFormat="1" applyFont="1" applyBorder="1" applyAlignment="1">
      <alignment horizontal="center" vertical="distributed" textRotation="255" wrapText="1"/>
    </xf>
    <xf numFmtId="3" fontId="49" fillId="0" borderId="39" xfId="74" applyNumberFormat="1" applyFont="1" applyBorder="1" applyAlignment="1">
      <alignment horizontal="center" vertical="distributed" textRotation="255" wrapText="1"/>
    </xf>
    <xf numFmtId="3" fontId="49" fillId="0" borderId="17" xfId="74" applyNumberFormat="1" applyFont="1" applyBorder="1" applyAlignment="1">
      <alignment horizontal="left" vertical="center" textRotation="255" shrinkToFit="1"/>
    </xf>
    <xf numFmtId="3" fontId="49" fillId="0" borderId="68" xfId="74" applyNumberFormat="1" applyFont="1" applyBorder="1" applyAlignment="1">
      <alignment horizontal="left" vertical="center" textRotation="255" shrinkToFit="1"/>
    </xf>
    <xf numFmtId="3" fontId="49" fillId="0" borderId="94" xfId="74" applyNumberFormat="1" applyFont="1" applyBorder="1" applyAlignment="1">
      <alignment horizontal="right" vertical="distributed" textRotation="255" shrinkToFit="1"/>
    </xf>
    <xf numFmtId="3" fontId="49" fillId="0" borderId="15" xfId="74" applyNumberFormat="1" applyFont="1" applyBorder="1" applyAlignment="1">
      <alignment horizontal="right" vertical="distributed" textRotation="255" shrinkToFit="1"/>
    </xf>
    <xf numFmtId="3" fontId="49" fillId="0" borderId="77" xfId="74" applyNumberFormat="1" applyFont="1" applyBorder="1" applyAlignment="1">
      <alignment horizontal="left" vertical="distributed" textRotation="255" shrinkToFit="1"/>
    </xf>
    <xf numFmtId="3" fontId="49" fillId="0" borderId="68" xfId="74" applyNumberFormat="1" applyFont="1" applyBorder="1" applyAlignment="1">
      <alignment horizontal="left" vertical="distributed" textRotation="255" shrinkToFit="1"/>
    </xf>
    <xf numFmtId="3" fontId="49" fillId="0" borderId="69" xfId="74" applyNumberFormat="1" applyFont="1" applyBorder="1" applyAlignment="1">
      <alignment horizontal="center" vertical="distributed" textRotation="255" shrinkToFit="1"/>
    </xf>
    <xf numFmtId="3" fontId="49" fillId="0" borderId="39" xfId="74" applyNumberFormat="1" applyFont="1" applyBorder="1" applyAlignment="1">
      <alignment horizontal="center" vertical="distributed" textRotation="255" shrinkToFit="1"/>
    </xf>
    <xf numFmtId="3" fontId="49" fillId="0" borderId="14" xfId="74" applyNumberFormat="1" applyFont="1" applyBorder="1" applyAlignment="1">
      <alignment horizontal="right" vertical="distributed" textRotation="255" shrinkToFit="1"/>
    </xf>
    <xf numFmtId="3" fontId="63" fillId="0" borderId="69" xfId="74" applyNumberFormat="1" applyFont="1" applyBorder="1" applyAlignment="1">
      <alignment horizontal="center" vertical="distributed" textRotation="255" shrinkToFit="1"/>
    </xf>
    <xf numFmtId="3" fontId="63" fillId="0" borderId="39" xfId="74" applyNumberFormat="1" applyFont="1" applyBorder="1" applyAlignment="1">
      <alignment horizontal="center" vertical="distributed" textRotation="255" shrinkToFit="1"/>
    </xf>
    <xf numFmtId="3" fontId="49" fillId="0" borderId="14" xfId="74" applyNumberFormat="1" applyFont="1" applyBorder="1" applyAlignment="1">
      <alignment horizontal="center" vertical="distributed" textRotation="255" wrapText="1"/>
    </xf>
    <xf numFmtId="3" fontId="49" fillId="0" borderId="15" xfId="74" applyNumberFormat="1" applyFont="1" applyBorder="1" applyAlignment="1">
      <alignment horizontal="center" vertical="distributed" textRotation="255" wrapText="1"/>
    </xf>
    <xf numFmtId="3" fontId="63" fillId="0" borderId="69" xfId="74" applyNumberFormat="1" applyFont="1" applyBorder="1" applyAlignment="1">
      <alignment horizontal="center" vertical="distributed" textRotation="255"/>
    </xf>
    <xf numFmtId="3" fontId="63" fillId="0" borderId="39" xfId="74" applyNumberFormat="1" applyFont="1" applyBorder="1" applyAlignment="1">
      <alignment horizontal="center" vertical="distributed" textRotation="255"/>
    </xf>
    <xf numFmtId="183" fontId="49" fillId="0" borderId="36" xfId="74" applyNumberFormat="1" applyFont="1" applyBorder="1" applyAlignment="1">
      <alignment horizontal="right" vertical="center"/>
    </xf>
    <xf numFmtId="183" fontId="2" fillId="0" borderId="36" xfId="0" applyNumberFormat="1" applyFont="1" applyBorder="1" applyAlignment="1">
      <alignment horizontal="right" vertical="center"/>
    </xf>
    <xf numFmtId="183" fontId="49" fillId="0" borderId="13" xfId="74" applyNumberFormat="1" applyFont="1" applyBorder="1" applyAlignment="1">
      <alignment horizontal="right" vertical="center"/>
    </xf>
    <xf numFmtId="183" fontId="49" fillId="0" borderId="0" xfId="74" applyNumberFormat="1" applyFont="1" applyBorder="1" applyAlignment="1">
      <alignment horizontal="right" vertical="center"/>
    </xf>
    <xf numFmtId="3" fontId="57" fillId="0" borderId="69" xfId="74" applyNumberFormat="1" applyFont="1" applyBorder="1" applyAlignment="1">
      <alignment horizontal="center" vertical="distributed" textRotation="255" shrinkToFit="1"/>
    </xf>
    <xf numFmtId="3" fontId="57" fillId="0" borderId="39" xfId="74" applyNumberFormat="1" applyFont="1" applyBorder="1" applyAlignment="1">
      <alignment horizontal="center" vertical="distributed" textRotation="255" shrinkToFit="1"/>
    </xf>
    <xf numFmtId="3" fontId="50" fillId="0" borderId="0" xfId="74" applyNumberFormat="1" applyFont="1" applyAlignment="1">
      <alignment horizontal="center" vertical="center"/>
    </xf>
    <xf numFmtId="3" fontId="45" fillId="0" borderId="95" xfId="74" applyNumberFormat="1" applyFont="1" applyBorder="1" applyAlignment="1">
      <alignment horizontal="center" vertical="center" shrinkToFit="1"/>
    </xf>
    <xf numFmtId="3" fontId="45" fillId="0" borderId="96" xfId="74" applyNumberFormat="1" applyFont="1" applyBorder="1" applyAlignment="1">
      <alignment horizontal="center" vertical="center" shrinkToFit="1"/>
    </xf>
    <xf numFmtId="3" fontId="45" fillId="0" borderId="97" xfId="74" applyNumberFormat="1" applyFont="1" applyBorder="1" applyAlignment="1">
      <alignment horizontal="center" vertical="center" shrinkToFit="1"/>
    </xf>
    <xf numFmtId="3" fontId="45" fillId="0" borderId="98" xfId="74" applyNumberFormat="1" applyFont="1" applyBorder="1" applyAlignment="1">
      <alignment horizontal="center" vertical="center" shrinkToFit="1"/>
    </xf>
    <xf numFmtId="182" fontId="45" fillId="0" borderId="28" xfId="74" applyNumberFormat="1" applyFont="1" applyBorder="1" applyAlignment="1">
      <alignment horizontal="right" vertical="center"/>
    </xf>
    <xf numFmtId="182" fontId="45" fillId="0" borderId="0" xfId="74" applyNumberFormat="1" applyFont="1" applyBorder="1" applyAlignment="1">
      <alignment horizontal="right" vertical="center"/>
    </xf>
    <xf numFmtId="182" fontId="45" fillId="0" borderId="14" xfId="74" applyNumberFormat="1" applyFont="1" applyBorder="1" applyAlignment="1">
      <alignment horizontal="right" vertical="center"/>
    </xf>
    <xf numFmtId="182" fontId="45" fillId="0" borderId="34" xfId="74" applyNumberFormat="1" applyFont="1" applyBorder="1" applyAlignment="1">
      <alignment horizontal="right" vertical="center"/>
    </xf>
    <xf numFmtId="182" fontId="45" fillId="0" borderId="13" xfId="74" applyNumberFormat="1" applyFont="1" applyBorder="1" applyAlignment="1">
      <alignment horizontal="right" vertical="center"/>
    </xf>
    <xf numFmtId="0" fontId="71" fillId="0" borderId="0" xfId="0" applyFont="1" applyFill="1" applyAlignment="1">
      <alignment horizontal="center" vertical="center"/>
    </xf>
    <xf numFmtId="177" fontId="44" fillId="0" borderId="81" xfId="0" applyNumberFormat="1" applyFont="1" applyFill="1" applyBorder="1" applyAlignment="1">
      <alignment horizontal="center" vertical="center"/>
    </xf>
    <xf numFmtId="177" fontId="44" fillId="0" borderId="80" xfId="0" applyNumberFormat="1" applyFont="1" applyFill="1" applyBorder="1" applyAlignment="1">
      <alignment horizontal="center" vertical="center"/>
    </xf>
    <xf numFmtId="177" fontId="44" fillId="0" borderId="44" xfId="0" applyNumberFormat="1" applyFont="1" applyFill="1" applyBorder="1" applyAlignment="1">
      <alignment horizontal="center" vertical="center"/>
    </xf>
    <xf numFmtId="177" fontId="44" fillId="0" borderId="3" xfId="0" applyNumberFormat="1" applyFont="1" applyFill="1" applyBorder="1" applyAlignment="1">
      <alignment horizontal="center" vertical="center"/>
    </xf>
    <xf numFmtId="177" fontId="45" fillId="0" borderId="78" xfId="0" applyNumberFormat="1" applyFont="1" applyFill="1" applyBorder="1" applyAlignment="1">
      <alignment horizontal="center" vertical="center" wrapText="1"/>
    </xf>
    <xf numFmtId="177" fontId="2" fillId="0" borderId="79" xfId="0" applyNumberFormat="1" applyFont="1" applyBorder="1" applyAlignment="1">
      <alignment horizontal="center" vertical="center"/>
    </xf>
    <xf numFmtId="177" fontId="2" fillId="0" borderId="28" xfId="0" applyNumberFormat="1" applyFont="1" applyBorder="1" applyAlignment="1">
      <alignment horizontal="center" vertical="center"/>
    </xf>
    <xf numFmtId="177" fontId="2" fillId="0" borderId="21" xfId="0" applyNumberFormat="1" applyFont="1" applyBorder="1" applyAlignment="1">
      <alignment horizontal="center" vertical="center"/>
    </xf>
    <xf numFmtId="177" fontId="2" fillId="0" borderId="47" xfId="0" applyNumberFormat="1" applyFont="1" applyBorder="1" applyAlignment="1">
      <alignment horizontal="center" vertical="center"/>
    </xf>
    <xf numFmtId="177" fontId="2" fillId="0" borderId="45" xfId="0" applyNumberFormat="1" applyFont="1" applyBorder="1" applyAlignment="1">
      <alignment horizontal="center" vertical="center"/>
    </xf>
    <xf numFmtId="177" fontId="45" fillId="0" borderId="24" xfId="0" applyNumberFormat="1" applyFont="1" applyFill="1" applyBorder="1" applyAlignment="1">
      <alignment horizontal="center" vertical="center"/>
    </xf>
    <xf numFmtId="177" fontId="45" fillId="0" borderId="15" xfId="0" applyNumberFormat="1" applyFont="1" applyFill="1" applyBorder="1" applyAlignment="1">
      <alignment horizontal="center" vertical="center" wrapText="1"/>
    </xf>
    <xf numFmtId="189" fontId="45" fillId="0" borderId="14" xfId="0" applyNumberFormat="1" applyFont="1" applyFill="1" applyBorder="1" applyAlignment="1">
      <alignment horizontal="center" vertical="center"/>
    </xf>
    <xf numFmtId="177" fontId="2" fillId="0" borderId="0" xfId="0" applyNumberFormat="1" applyFont="1" applyAlignment="1">
      <alignment horizontal="center" vertical="center"/>
    </xf>
    <xf numFmtId="189" fontId="45" fillId="0" borderId="35" xfId="0" applyNumberFormat="1" applyFont="1" applyFill="1" applyBorder="1" applyAlignment="1">
      <alignment horizontal="center" vertical="center"/>
    </xf>
    <xf numFmtId="177" fontId="2" fillId="0" borderId="13" xfId="0" applyNumberFormat="1" applyFont="1" applyBorder="1" applyAlignment="1">
      <alignment horizontal="center" vertical="center"/>
    </xf>
    <xf numFmtId="177" fontId="45" fillId="0" borderId="0" xfId="0" applyNumberFormat="1" applyFont="1" applyFill="1" applyBorder="1" applyAlignment="1">
      <alignment horizontal="left" vertical="center"/>
    </xf>
    <xf numFmtId="189" fontId="45" fillId="0" borderId="101" xfId="0" applyNumberFormat="1" applyFont="1" applyFill="1" applyBorder="1" applyAlignment="1">
      <alignment horizontal="center" vertical="center"/>
    </xf>
    <xf numFmtId="189" fontId="45" fillId="0" borderId="0" xfId="0" applyNumberFormat="1" applyFont="1" applyFill="1" applyBorder="1" applyAlignment="1">
      <alignment horizontal="center" vertical="center"/>
    </xf>
    <xf numFmtId="177" fontId="45" fillId="0" borderId="0" xfId="0" quotePrefix="1" applyNumberFormat="1" applyFont="1" applyFill="1" applyBorder="1" applyAlignment="1">
      <alignment horizontal="left" vertical="center"/>
    </xf>
    <xf numFmtId="189" fontId="45" fillId="0" borderId="28" xfId="0" applyNumberFormat="1" applyFont="1" applyFill="1" applyBorder="1" applyAlignment="1">
      <alignment horizontal="center" vertical="center"/>
    </xf>
    <xf numFmtId="3" fontId="45" fillId="0" borderId="0" xfId="74" applyNumberFormat="1" applyFont="1" applyFill="1" applyBorder="1" applyAlignment="1">
      <alignment horizontal="right" vertical="center"/>
    </xf>
    <xf numFmtId="3" fontId="45" fillId="0" borderId="23" xfId="74" applyNumberFormat="1" applyFont="1" applyFill="1" applyBorder="1" applyAlignment="1">
      <alignment horizontal="center" vertical="center"/>
    </xf>
    <xf numFmtId="3" fontId="45" fillId="0" borderId="79" xfId="74" applyNumberFormat="1" applyFont="1" applyFill="1" applyBorder="1" applyAlignment="1">
      <alignment horizontal="center" vertical="center"/>
    </xf>
    <xf numFmtId="3" fontId="45" fillId="0" borderId="63" xfId="74" applyNumberFormat="1" applyFont="1" applyFill="1" applyBorder="1" applyAlignment="1">
      <alignment horizontal="center" vertical="center"/>
    </xf>
    <xf numFmtId="3" fontId="45" fillId="0" borderId="45" xfId="74" applyNumberFormat="1" applyFont="1" applyFill="1" applyBorder="1" applyAlignment="1">
      <alignment horizontal="center" vertical="center"/>
    </xf>
    <xf numFmtId="3" fontId="45" fillId="0" borderId="78" xfId="74" applyNumberFormat="1" applyFont="1" applyFill="1" applyBorder="1" applyAlignment="1">
      <alignment horizontal="center" vertical="center"/>
    </xf>
    <xf numFmtId="3" fontId="45" fillId="0" borderId="47" xfId="74" applyNumberFormat="1" applyFont="1" applyFill="1" applyBorder="1" applyAlignment="1">
      <alignment horizontal="center" vertical="center"/>
    </xf>
    <xf numFmtId="3" fontId="45" fillId="0" borderId="13" xfId="74" quotePrefix="1" applyNumberFormat="1" applyFont="1" applyFill="1" applyBorder="1" applyAlignment="1">
      <alignment vertical="center"/>
    </xf>
    <xf numFmtId="3" fontId="45" fillId="0" borderId="35" xfId="74" applyNumberFormat="1" applyFont="1" applyFill="1" applyBorder="1" applyAlignment="1">
      <alignment horizontal="right" vertical="center"/>
    </xf>
    <xf numFmtId="3" fontId="45" fillId="0" borderId="13" xfId="74" applyNumberFormat="1" applyFont="1" applyFill="1" applyBorder="1" applyAlignment="1">
      <alignment horizontal="right" vertical="center"/>
    </xf>
    <xf numFmtId="3" fontId="45" fillId="0" borderId="64" xfId="74" applyNumberFormat="1" applyFont="1" applyFill="1" applyBorder="1" applyAlignment="1">
      <alignment horizontal="right" vertical="center"/>
    </xf>
    <xf numFmtId="3" fontId="45" fillId="0" borderId="27" xfId="74" applyNumberFormat="1" applyFont="1" applyFill="1" applyBorder="1" applyAlignment="1">
      <alignment horizontal="right" vertical="center"/>
    </xf>
    <xf numFmtId="3" fontId="45" fillId="0" borderId="0" xfId="74" quotePrefix="1" applyNumberFormat="1" applyFont="1" applyFill="1" applyBorder="1" applyAlignment="1">
      <alignment vertical="center"/>
    </xf>
    <xf numFmtId="3" fontId="45" fillId="0" borderId="101" xfId="74" applyNumberFormat="1" applyFont="1" applyFill="1" applyBorder="1" applyAlignment="1">
      <alignment horizontal="right" vertical="center"/>
    </xf>
    <xf numFmtId="3" fontId="45" fillId="0" borderId="13" xfId="74" quotePrefix="1" applyNumberFormat="1" applyFont="1" applyFill="1" applyBorder="1" applyAlignment="1">
      <alignment horizontal="center" vertical="center"/>
    </xf>
    <xf numFmtId="3" fontId="45" fillId="0" borderId="74" xfId="74" applyNumberFormat="1" applyFont="1" applyFill="1" applyBorder="1" applyAlignment="1">
      <alignment horizontal="center" vertical="center"/>
    </xf>
    <xf numFmtId="3" fontId="45" fillId="0" borderId="24" xfId="74" applyNumberFormat="1" applyFont="1" applyFill="1" applyBorder="1" applyAlignment="1">
      <alignment horizontal="center" vertical="center"/>
    </xf>
    <xf numFmtId="3" fontId="45" fillId="0" borderId="84" xfId="74" applyNumberFormat="1" applyFont="1" applyFill="1" applyBorder="1" applyAlignment="1">
      <alignment horizontal="center" vertical="center"/>
    </xf>
    <xf numFmtId="3" fontId="45" fillId="0" borderId="33" xfId="74" applyNumberFormat="1" applyFont="1" applyFill="1" applyBorder="1" applyAlignment="1">
      <alignment horizontal="center" vertical="center"/>
    </xf>
    <xf numFmtId="3" fontId="45" fillId="0" borderId="44" xfId="74" applyNumberFormat="1" applyFont="1" applyFill="1" applyBorder="1" applyAlignment="1">
      <alignment horizontal="center" vertical="center"/>
    </xf>
    <xf numFmtId="3" fontId="45" fillId="0" borderId="0" xfId="74" applyNumberFormat="1" applyFont="1" applyFill="1" applyBorder="1" applyAlignment="1">
      <alignment horizontal="center" vertical="center"/>
    </xf>
    <xf numFmtId="3" fontId="45" fillId="0" borderId="17" xfId="74" quotePrefix="1" applyNumberFormat="1" applyFont="1" applyFill="1" applyBorder="1" applyAlignment="1">
      <alignment horizontal="center" vertical="center"/>
    </xf>
    <xf numFmtId="3" fontId="45" fillId="0" borderId="0" xfId="74" quotePrefix="1" applyNumberFormat="1" applyFont="1" applyFill="1" applyBorder="1" applyAlignment="1">
      <alignment horizontal="center" vertical="center"/>
    </xf>
    <xf numFmtId="3" fontId="45" fillId="0" borderId="21" xfId="74" quotePrefix="1" applyNumberFormat="1" applyFont="1" applyFill="1" applyBorder="1" applyAlignment="1">
      <alignment horizontal="center" vertical="center"/>
    </xf>
    <xf numFmtId="3" fontId="45" fillId="0" borderId="2" xfId="74" applyNumberFormat="1" applyFont="1" applyFill="1" applyBorder="1" applyAlignment="1">
      <alignment horizontal="center" vertical="center"/>
    </xf>
    <xf numFmtId="3" fontId="45" fillId="0" borderId="28" xfId="74" applyNumberFormat="1" applyFont="1" applyFill="1" applyBorder="1" applyAlignment="1">
      <alignment horizontal="right" vertical="center"/>
    </xf>
    <xf numFmtId="3" fontId="71" fillId="0" borderId="0" xfId="74" applyNumberFormat="1" applyFont="1" applyAlignment="1">
      <alignment horizontal="center" vertical="center"/>
    </xf>
    <xf numFmtId="3" fontId="45" fillId="0" borderId="70" xfId="74" applyNumberFormat="1" applyFont="1" applyBorder="1" applyAlignment="1">
      <alignment horizontal="center" vertical="center"/>
    </xf>
    <xf numFmtId="3" fontId="45" fillId="0" borderId="39" xfId="74" applyNumberFormat="1" applyFont="1" applyBorder="1" applyAlignment="1">
      <alignment horizontal="center" vertical="center"/>
    </xf>
    <xf numFmtId="3" fontId="45" fillId="0" borderId="94" xfId="74" applyNumberFormat="1" applyFont="1" applyBorder="1" applyAlignment="1">
      <alignment horizontal="center" vertical="center"/>
    </xf>
    <xf numFmtId="3" fontId="45" fillId="0" borderId="69" xfId="74" applyNumberFormat="1" applyFont="1" applyBorder="1" applyAlignment="1">
      <alignment horizontal="center" vertical="center"/>
    </xf>
    <xf numFmtId="3" fontId="45" fillId="0" borderId="47" xfId="74" applyNumberFormat="1" applyFont="1" applyBorder="1" applyAlignment="1">
      <alignment horizontal="center" vertical="center"/>
    </xf>
    <xf numFmtId="3" fontId="45" fillId="0" borderId="63" xfId="74" applyNumberFormat="1" applyFont="1" applyBorder="1" applyAlignment="1">
      <alignment horizontal="center" vertical="center"/>
    </xf>
    <xf numFmtId="3" fontId="45" fillId="0" borderId="14" xfId="74" applyNumberFormat="1" applyFont="1" applyBorder="1" applyAlignment="1">
      <alignment horizontal="center" vertical="center"/>
    </xf>
    <xf numFmtId="3" fontId="45" fillId="0" borderId="0" xfId="74" applyNumberFormat="1" applyFont="1" applyBorder="1" applyAlignment="1">
      <alignment horizontal="center" vertical="center"/>
    </xf>
    <xf numFmtId="3" fontId="45" fillId="0" borderId="21" xfId="74" applyNumberFormat="1" applyFont="1" applyBorder="1" applyAlignment="1">
      <alignment horizontal="center" vertical="center"/>
    </xf>
    <xf numFmtId="3" fontId="45" fillId="0" borderId="16" xfId="74" applyNumberFormat="1" applyFont="1" applyBorder="1" applyAlignment="1">
      <alignment horizontal="center" vertical="center"/>
    </xf>
    <xf numFmtId="3" fontId="71" fillId="0" borderId="0" xfId="74" applyNumberFormat="1" applyFont="1" applyBorder="1" applyAlignment="1">
      <alignment horizontal="center" vertical="center"/>
    </xf>
    <xf numFmtId="3" fontId="45" fillId="0" borderId="56" xfId="74" applyNumberFormat="1" applyFont="1" applyBorder="1" applyAlignment="1">
      <alignment horizontal="center" vertical="center"/>
    </xf>
    <xf numFmtId="3" fontId="45" fillId="0" borderId="71" xfId="74" applyNumberFormat="1" applyFont="1" applyBorder="1" applyAlignment="1">
      <alignment horizontal="center" vertical="center"/>
    </xf>
    <xf numFmtId="3" fontId="45" fillId="0" borderId="65" xfId="74" applyNumberFormat="1" applyFont="1" applyBorder="1" applyAlignment="1">
      <alignment horizontal="center" vertical="center"/>
    </xf>
    <xf numFmtId="3" fontId="45" fillId="0" borderId="61" xfId="74" applyNumberFormat="1" applyFont="1" applyBorder="1" applyAlignment="1">
      <alignment horizontal="center" vertical="center"/>
    </xf>
    <xf numFmtId="3" fontId="45" fillId="0" borderId="14" xfId="74" applyNumberFormat="1" applyFont="1" applyBorder="1" applyAlignment="1">
      <alignment horizontal="center" vertical="center" wrapText="1"/>
    </xf>
    <xf numFmtId="3" fontId="45" fillId="0" borderId="0" xfId="74" applyNumberFormat="1" applyFont="1" applyBorder="1" applyAlignment="1">
      <alignment horizontal="center" vertical="center" wrapText="1"/>
    </xf>
    <xf numFmtId="3" fontId="45" fillId="0" borderId="42" xfId="74" applyNumberFormat="1" applyFont="1" applyBorder="1" applyAlignment="1">
      <alignment horizontal="center" vertical="center" wrapText="1"/>
    </xf>
    <xf numFmtId="3" fontId="45" fillId="0" borderId="63" xfId="74" applyNumberFormat="1" applyFont="1" applyBorder="1" applyAlignment="1">
      <alignment horizontal="center" vertical="center" wrapText="1"/>
    </xf>
    <xf numFmtId="3" fontId="45" fillId="0" borderId="56" xfId="74" applyNumberFormat="1" applyFont="1" applyBorder="1" applyAlignment="1">
      <alignment horizontal="center" vertical="center" wrapText="1"/>
    </xf>
    <xf numFmtId="3" fontId="45" fillId="0" borderId="71" xfId="74" applyNumberFormat="1" applyFont="1" applyBorder="1" applyAlignment="1">
      <alignment horizontal="center" vertical="center" wrapText="1"/>
    </xf>
    <xf numFmtId="3" fontId="45" fillId="0" borderId="65" xfId="74" applyNumberFormat="1" applyFont="1" applyBorder="1" applyAlignment="1">
      <alignment horizontal="center" vertical="center" wrapText="1"/>
    </xf>
    <xf numFmtId="3" fontId="45" fillId="0" borderId="42" xfId="74" applyNumberFormat="1" applyFont="1" applyBorder="1" applyAlignment="1">
      <alignment horizontal="center" vertical="center"/>
    </xf>
    <xf numFmtId="3" fontId="45" fillId="0" borderId="0" xfId="74" applyNumberFormat="1" applyFont="1" applyAlignment="1">
      <alignment vertical="top"/>
    </xf>
    <xf numFmtId="177" fontId="69" fillId="0" borderId="0" xfId="0" applyNumberFormat="1" applyFont="1" applyAlignment="1">
      <alignment vertical="top"/>
    </xf>
    <xf numFmtId="177" fontId="69" fillId="0" borderId="13" xfId="0" applyNumberFormat="1" applyFont="1" applyBorder="1" applyAlignment="1">
      <alignment vertical="top"/>
    </xf>
    <xf numFmtId="3" fontId="45" fillId="0" borderId="23" xfId="74" applyNumberFormat="1" applyFont="1" applyBorder="1" applyAlignment="1">
      <alignment horizontal="center" vertical="center"/>
    </xf>
    <xf numFmtId="3" fontId="45" fillId="0" borderId="33" xfId="74" applyNumberFormat="1" applyFont="1" applyBorder="1" applyAlignment="1">
      <alignment horizontal="center" vertical="center"/>
    </xf>
    <xf numFmtId="3" fontId="45" fillId="0" borderId="2" xfId="74" applyNumberFormat="1" applyFont="1" applyBorder="1" applyAlignment="1">
      <alignment horizontal="center" vertical="center"/>
    </xf>
    <xf numFmtId="3" fontId="45" fillId="0" borderId="44" xfId="74" applyNumberFormat="1" applyFont="1" applyBorder="1" applyAlignment="1">
      <alignment horizontal="center" vertical="center"/>
    </xf>
    <xf numFmtId="3" fontId="41" fillId="0" borderId="94" xfId="74" applyNumberFormat="1" applyFont="1" applyFill="1" applyBorder="1" applyAlignment="1">
      <alignment horizontal="center" vertical="center"/>
    </xf>
    <xf numFmtId="177" fontId="2" fillId="0" borderId="23" xfId="0" applyNumberFormat="1" applyFont="1" applyFill="1" applyBorder="1" applyAlignment="1">
      <alignment horizontal="center" vertical="center"/>
    </xf>
    <xf numFmtId="3" fontId="6" fillId="0" borderId="0" xfId="74" applyNumberFormat="1" applyFont="1" applyFill="1" applyBorder="1" applyAlignment="1">
      <alignment horizontal="distributed" vertical="center"/>
    </xf>
    <xf numFmtId="3" fontId="41" fillId="0" borderId="0" xfId="74" applyNumberFormat="1" applyFont="1" applyFill="1" applyBorder="1" applyAlignment="1">
      <alignment horizontal="distributed" vertical="center"/>
    </xf>
    <xf numFmtId="3" fontId="41" fillId="0" borderId="21" xfId="74" applyNumberFormat="1" applyFont="1" applyFill="1" applyBorder="1" applyAlignment="1">
      <alignment horizontal="distributed" vertical="center"/>
    </xf>
    <xf numFmtId="3" fontId="6" fillId="0" borderId="21" xfId="74" applyNumberFormat="1" applyFont="1" applyFill="1" applyBorder="1" applyAlignment="1">
      <alignment horizontal="distributed" vertical="center"/>
    </xf>
    <xf numFmtId="3" fontId="40" fillId="0" borderId="0" xfId="74" applyNumberFormat="1" applyFont="1" applyFill="1" applyBorder="1" applyAlignment="1">
      <alignment horizontal="center" vertical="center"/>
    </xf>
    <xf numFmtId="3" fontId="41" fillId="0" borderId="23" xfId="74" applyNumberFormat="1" applyFont="1" applyFill="1" applyBorder="1" applyAlignment="1">
      <alignment horizontal="center" vertical="center" shrinkToFit="1"/>
    </xf>
    <xf numFmtId="3" fontId="41" fillId="0" borderId="77" xfId="74" applyNumberFormat="1" applyFont="1" applyFill="1" applyBorder="1" applyAlignment="1">
      <alignment horizontal="center" vertical="center" shrinkToFit="1"/>
    </xf>
    <xf numFmtId="3" fontId="41" fillId="0" borderId="16" xfId="74" applyNumberFormat="1" applyFont="1" applyFill="1" applyBorder="1" applyAlignment="1">
      <alignment horizontal="center" vertical="center" shrinkToFit="1"/>
    </xf>
    <xf numFmtId="3" fontId="41" fillId="0" borderId="68" xfId="74" applyNumberFormat="1" applyFont="1" applyFill="1" applyBorder="1" applyAlignment="1">
      <alignment horizontal="center" vertical="center" shrinkToFit="1"/>
    </xf>
    <xf numFmtId="3" fontId="41" fillId="0" borderId="70" xfId="74" applyNumberFormat="1" applyFont="1" applyFill="1" applyBorder="1" applyAlignment="1">
      <alignment horizontal="center" vertical="center" shrinkToFit="1"/>
    </xf>
    <xf numFmtId="3" fontId="41" fillId="0" borderId="39" xfId="74" applyNumberFormat="1" applyFont="1" applyFill="1" applyBorder="1" applyAlignment="1">
      <alignment horizontal="center" vertical="center" shrinkToFit="1"/>
    </xf>
    <xf numFmtId="3" fontId="41" fillId="0" borderId="13" xfId="74" applyNumberFormat="1" applyFont="1" applyFill="1" applyBorder="1" applyAlignment="1">
      <alignment horizontal="distributed" vertical="center"/>
    </xf>
    <xf numFmtId="3" fontId="6" fillId="0" borderId="0" xfId="74" applyNumberFormat="1" applyFont="1" applyFill="1" applyBorder="1" applyAlignment="1">
      <alignment vertical="center" shrinkToFit="1"/>
    </xf>
    <xf numFmtId="3" fontId="41" fillId="0" borderId="0" xfId="74" applyNumberFormat="1" applyFont="1" applyFill="1" applyBorder="1" applyAlignment="1">
      <alignment vertical="center" shrinkToFit="1"/>
    </xf>
    <xf numFmtId="3" fontId="41" fillId="0" borderId="13" xfId="74" applyNumberFormat="1" applyFont="1" applyBorder="1" applyAlignment="1">
      <alignment horizontal="distributed" vertical="center"/>
    </xf>
    <xf numFmtId="3" fontId="41" fillId="0" borderId="0" xfId="74" applyNumberFormat="1" applyFont="1" applyAlignment="1">
      <alignment horizontal="distributed" vertical="center"/>
    </xf>
    <xf numFmtId="3" fontId="41" fillId="0" borderId="17" xfId="74" applyNumberFormat="1" applyFont="1" applyBorder="1" applyAlignment="1">
      <alignment horizontal="distributed" vertical="center"/>
    </xf>
    <xf numFmtId="3" fontId="41" fillId="0" borderId="0" xfId="74" applyNumberFormat="1" applyFont="1" applyBorder="1" applyAlignment="1">
      <alignment horizontal="distributed" vertical="center"/>
    </xf>
    <xf numFmtId="3" fontId="6" fillId="0" borderId="0" xfId="74" applyNumberFormat="1" applyFont="1" applyAlignment="1">
      <alignment vertical="center" shrinkToFit="1"/>
    </xf>
    <xf numFmtId="3" fontId="41" fillId="0" borderId="0" xfId="74" applyNumberFormat="1" applyFont="1" applyAlignment="1">
      <alignment vertical="center" shrinkToFit="1"/>
    </xf>
    <xf numFmtId="3" fontId="41" fillId="0" borderId="21" xfId="74" applyNumberFormat="1" applyFont="1" applyBorder="1" applyAlignment="1">
      <alignment vertical="center" shrinkToFit="1"/>
    </xf>
    <xf numFmtId="3" fontId="41" fillId="0" borderId="78" xfId="74" applyNumberFormat="1" applyFont="1" applyBorder="1" applyAlignment="1">
      <alignment horizontal="center" vertical="center" wrapText="1"/>
    </xf>
    <xf numFmtId="3" fontId="41" fillId="0" borderId="28" xfId="74" applyNumberFormat="1" applyFont="1" applyBorder="1" applyAlignment="1">
      <alignment horizontal="center" vertical="center" wrapText="1"/>
    </xf>
    <xf numFmtId="3" fontId="41" fillId="0" borderId="47" xfId="74" applyNumberFormat="1" applyFont="1" applyBorder="1" applyAlignment="1">
      <alignment horizontal="center" vertical="center" wrapText="1"/>
    </xf>
    <xf numFmtId="3" fontId="41" fillId="0" borderId="0" xfId="74" applyNumberFormat="1" applyFont="1" applyBorder="1" applyAlignment="1">
      <alignment horizontal="center" vertical="center"/>
    </xf>
    <xf numFmtId="3" fontId="41" fillId="0" borderId="17" xfId="74" applyNumberFormat="1" applyFont="1" applyBorder="1" applyAlignment="1">
      <alignment horizontal="center" vertical="center"/>
    </xf>
    <xf numFmtId="3" fontId="41" fillId="0" borderId="0" xfId="74" applyNumberFormat="1" applyFont="1" applyAlignment="1">
      <alignment horizontal="center" vertical="center"/>
    </xf>
    <xf numFmtId="3" fontId="41" fillId="0" borderId="16" xfId="74" applyNumberFormat="1" applyFont="1" applyBorder="1" applyAlignment="1">
      <alignment horizontal="center" vertical="center"/>
    </xf>
    <xf numFmtId="3" fontId="41" fillId="0" borderId="68" xfId="74" applyNumberFormat="1" applyFont="1" applyBorder="1" applyAlignment="1">
      <alignment horizontal="center" vertical="center"/>
    </xf>
    <xf numFmtId="3" fontId="6" fillId="0" borderId="0" xfId="74" applyNumberFormat="1" applyFont="1" applyAlignment="1">
      <alignment horizontal="distributed" vertical="center"/>
    </xf>
    <xf numFmtId="3" fontId="41" fillId="0" borderId="61" xfId="74" applyNumberFormat="1" applyFont="1" applyBorder="1" applyAlignment="1">
      <alignment horizontal="center" vertical="center"/>
    </xf>
    <xf numFmtId="3" fontId="41" fillId="0" borderId="39" xfId="74" applyNumberFormat="1" applyFont="1" applyBorder="1" applyAlignment="1">
      <alignment horizontal="center" vertical="center"/>
    </xf>
    <xf numFmtId="3" fontId="41" fillId="0" borderId="99" xfId="74" applyNumberFormat="1" applyFont="1" applyBorder="1" applyAlignment="1">
      <alignment horizontal="center" vertical="center"/>
    </xf>
    <xf numFmtId="3" fontId="41" fillId="0" borderId="100" xfId="74" applyNumberFormat="1" applyFont="1" applyBorder="1" applyAlignment="1">
      <alignment horizontal="center" vertical="center"/>
    </xf>
    <xf numFmtId="3" fontId="41" fillId="0" borderId="69" xfId="74" applyNumberFormat="1" applyFont="1" applyBorder="1" applyAlignment="1">
      <alignment horizontal="center" vertical="center"/>
    </xf>
    <xf numFmtId="3" fontId="6" fillId="0" borderId="0" xfId="74" applyNumberFormat="1" applyFont="1" applyBorder="1" applyAlignment="1">
      <alignment horizontal="distributed" vertical="center"/>
    </xf>
    <xf numFmtId="3" fontId="6" fillId="0" borderId="17" xfId="74" applyNumberFormat="1" applyFont="1" applyBorder="1" applyAlignment="1">
      <alignment horizontal="distributed" vertical="center"/>
    </xf>
    <xf numFmtId="0" fontId="81" fillId="0" borderId="0" xfId="77" applyFont="1" applyAlignment="1">
      <alignment vertical="center"/>
    </xf>
  </cellXfs>
  <cellStyles count="7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Comma [0]_Full Year FY96" xfId="20"/>
    <cellStyle name="Comma_Full Year FY96" xfId="21"/>
    <cellStyle name="Currency [0]_CCOCPX" xfId="22"/>
    <cellStyle name="Currency_CCOCPX" xfId="23"/>
    <cellStyle name="entry" xfId="24"/>
    <cellStyle name="Grey" xfId="25"/>
    <cellStyle name="Header1" xfId="26"/>
    <cellStyle name="Header2" xfId="27"/>
    <cellStyle name="Input [yellow]" xfId="28"/>
    <cellStyle name="Normal - Style1" xfId="29"/>
    <cellStyle name="Normal_#18-Internet" xfId="30"/>
    <cellStyle name="Percent [2]" xfId="31"/>
    <cellStyle name="price" xfId="32"/>
    <cellStyle name="revised" xfId="33"/>
    <cellStyle name="section" xfId="34"/>
    <cellStyle name="subhead" xfId="35"/>
    <cellStyle name="title" xfId="36"/>
    <cellStyle name="アクセント 1 2" xfId="37"/>
    <cellStyle name="アクセント 2 2" xfId="38"/>
    <cellStyle name="アクセント 3 2" xfId="39"/>
    <cellStyle name="アクセント 4 2" xfId="40"/>
    <cellStyle name="アクセント 5 2" xfId="41"/>
    <cellStyle name="アクセント 6 2" xfId="42"/>
    <cellStyle name="センター" xfId="43"/>
    <cellStyle name="タイトル 2" xfId="44"/>
    <cellStyle name="チェック セル 2" xfId="45"/>
    <cellStyle name="どちらでもない 2" xfId="46"/>
    <cellStyle name="ハイパーリンク" xfId="47" builtinId="8"/>
    <cellStyle name="メモ 2" xfId="48"/>
    <cellStyle name="リンク セル 2" xfId="49"/>
    <cellStyle name="悪い 2" xfId="50"/>
    <cellStyle name="計算 2" xfId="51"/>
    <cellStyle name="警告文 2" xfId="52"/>
    <cellStyle name="桁区切り" xfId="53" builtinId="6"/>
    <cellStyle name="見出し 1 2" xfId="54"/>
    <cellStyle name="見出し 2 2" xfId="55"/>
    <cellStyle name="見出し 3 2" xfId="56"/>
    <cellStyle name="見出し 4 2" xfId="57"/>
    <cellStyle name="集計 2" xfId="58"/>
    <cellStyle name="出力 2" xfId="59"/>
    <cellStyle name="説明文 2" xfId="60"/>
    <cellStyle name="入力 2" xfId="61"/>
    <cellStyle name="標準" xfId="0" builtinId="0"/>
    <cellStyle name="標準 10" xfId="62"/>
    <cellStyle name="標準 11" xfId="63"/>
    <cellStyle name="標準 12" xfId="64"/>
    <cellStyle name="標準 2" xfId="65"/>
    <cellStyle name="標準 2 2" xfId="77"/>
    <cellStyle name="標準 3" xfId="66"/>
    <cellStyle name="標準 4" xfId="67"/>
    <cellStyle name="標準 5" xfId="68"/>
    <cellStyle name="標準 6" xfId="69"/>
    <cellStyle name="標準 7" xfId="70"/>
    <cellStyle name="標準 8" xfId="71"/>
    <cellStyle name="標準 9" xfId="72"/>
    <cellStyle name="標準_印刷用表203～表208(3)" xfId="73"/>
    <cellStyle name="標準_印刷用表209～表221" xfId="74"/>
    <cellStyle name="未定義" xfId="75"/>
    <cellStyle name="良い 2" xfId="7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66675</xdr:colOff>
      <xdr:row>5</xdr:row>
      <xdr:rowOff>133350</xdr:rowOff>
    </xdr:from>
    <xdr:to>
      <xdr:col>2</xdr:col>
      <xdr:colOff>142875</xdr:colOff>
      <xdr:row>9</xdr:row>
      <xdr:rowOff>0</xdr:rowOff>
    </xdr:to>
    <xdr:sp macro="" textlink="">
      <xdr:nvSpPr>
        <xdr:cNvPr id="50930" name="AutoShape 1"/>
        <xdr:cNvSpPr>
          <a:spLocks/>
        </xdr:cNvSpPr>
      </xdr:nvSpPr>
      <xdr:spPr bwMode="auto">
        <a:xfrm>
          <a:off x="2209800" y="1200150"/>
          <a:ext cx="76200" cy="628650"/>
        </a:xfrm>
        <a:prstGeom prst="leftBrace">
          <a:avLst>
            <a:gd name="adj1" fmla="val 6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10</xdr:row>
      <xdr:rowOff>180975</xdr:rowOff>
    </xdr:from>
    <xdr:to>
      <xdr:col>2</xdr:col>
      <xdr:colOff>152400</xdr:colOff>
      <xdr:row>13</xdr:row>
      <xdr:rowOff>228600</xdr:rowOff>
    </xdr:to>
    <xdr:sp macro="" textlink="">
      <xdr:nvSpPr>
        <xdr:cNvPr id="50931" name="AutoShape 2"/>
        <xdr:cNvSpPr>
          <a:spLocks/>
        </xdr:cNvSpPr>
      </xdr:nvSpPr>
      <xdr:spPr bwMode="auto">
        <a:xfrm>
          <a:off x="2209800" y="2200275"/>
          <a:ext cx="85725" cy="581025"/>
        </a:xfrm>
        <a:prstGeom prst="leftBrace">
          <a:avLst>
            <a:gd name="adj1" fmla="val 5648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15</xdr:row>
      <xdr:rowOff>161925</xdr:rowOff>
    </xdr:from>
    <xdr:to>
      <xdr:col>2</xdr:col>
      <xdr:colOff>152400</xdr:colOff>
      <xdr:row>17</xdr:row>
      <xdr:rowOff>209550</xdr:rowOff>
    </xdr:to>
    <xdr:sp macro="" textlink="">
      <xdr:nvSpPr>
        <xdr:cNvPr id="50932" name="AutoShape 3"/>
        <xdr:cNvSpPr>
          <a:spLocks/>
        </xdr:cNvSpPr>
      </xdr:nvSpPr>
      <xdr:spPr bwMode="auto">
        <a:xfrm>
          <a:off x="2219325" y="3133725"/>
          <a:ext cx="76200" cy="409575"/>
        </a:xfrm>
        <a:prstGeom prst="leftBrace">
          <a:avLst>
            <a:gd name="adj1" fmla="val 4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21</xdr:row>
      <xdr:rowOff>152400</xdr:rowOff>
    </xdr:from>
    <xdr:to>
      <xdr:col>2</xdr:col>
      <xdr:colOff>152400</xdr:colOff>
      <xdr:row>23</xdr:row>
      <xdr:rowOff>180975</xdr:rowOff>
    </xdr:to>
    <xdr:sp macro="" textlink="">
      <xdr:nvSpPr>
        <xdr:cNvPr id="50933" name="AutoShape 4"/>
        <xdr:cNvSpPr>
          <a:spLocks/>
        </xdr:cNvSpPr>
      </xdr:nvSpPr>
      <xdr:spPr bwMode="auto">
        <a:xfrm>
          <a:off x="2209800" y="4267200"/>
          <a:ext cx="85725" cy="409575"/>
        </a:xfrm>
        <a:prstGeom prst="leftBrace">
          <a:avLst>
            <a:gd name="adj1" fmla="val 398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25</xdr:row>
      <xdr:rowOff>123825</xdr:rowOff>
    </xdr:from>
    <xdr:to>
      <xdr:col>2</xdr:col>
      <xdr:colOff>152400</xdr:colOff>
      <xdr:row>28</xdr:row>
      <xdr:rowOff>190500</xdr:rowOff>
    </xdr:to>
    <xdr:sp macro="" textlink="">
      <xdr:nvSpPr>
        <xdr:cNvPr id="50934" name="AutoShape 5"/>
        <xdr:cNvSpPr>
          <a:spLocks/>
        </xdr:cNvSpPr>
      </xdr:nvSpPr>
      <xdr:spPr bwMode="auto">
        <a:xfrm>
          <a:off x="2200275" y="5000625"/>
          <a:ext cx="95250" cy="638175"/>
        </a:xfrm>
        <a:prstGeom prst="leftBrace">
          <a:avLst>
            <a:gd name="adj1" fmla="val 55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35</xdr:row>
      <xdr:rowOff>133350</xdr:rowOff>
    </xdr:from>
    <xdr:to>
      <xdr:col>2</xdr:col>
      <xdr:colOff>152400</xdr:colOff>
      <xdr:row>38</xdr:row>
      <xdr:rowOff>219075</xdr:rowOff>
    </xdr:to>
    <xdr:sp macro="" textlink="">
      <xdr:nvSpPr>
        <xdr:cNvPr id="50935" name="AutoShape 6"/>
        <xdr:cNvSpPr>
          <a:spLocks/>
        </xdr:cNvSpPr>
      </xdr:nvSpPr>
      <xdr:spPr bwMode="auto">
        <a:xfrm>
          <a:off x="2209800" y="5962650"/>
          <a:ext cx="85725" cy="628650"/>
        </a:xfrm>
        <a:prstGeom prst="leftBrace">
          <a:avLst>
            <a:gd name="adj1" fmla="val 61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42</xdr:row>
      <xdr:rowOff>133350</xdr:rowOff>
    </xdr:from>
    <xdr:to>
      <xdr:col>2</xdr:col>
      <xdr:colOff>161925</xdr:colOff>
      <xdr:row>44</xdr:row>
      <xdr:rowOff>180975</xdr:rowOff>
    </xdr:to>
    <xdr:sp macro="" textlink="">
      <xdr:nvSpPr>
        <xdr:cNvPr id="50936" name="AutoShape 7"/>
        <xdr:cNvSpPr>
          <a:spLocks/>
        </xdr:cNvSpPr>
      </xdr:nvSpPr>
      <xdr:spPr bwMode="auto">
        <a:xfrm>
          <a:off x="2228850" y="7296150"/>
          <a:ext cx="76200" cy="428625"/>
        </a:xfrm>
        <a:prstGeom prst="leftBrace">
          <a:avLst>
            <a:gd name="adj1" fmla="val 46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46</xdr:row>
      <xdr:rowOff>123825</xdr:rowOff>
    </xdr:from>
    <xdr:to>
      <xdr:col>2</xdr:col>
      <xdr:colOff>152400</xdr:colOff>
      <xdr:row>48</xdr:row>
      <xdr:rowOff>180975</xdr:rowOff>
    </xdr:to>
    <xdr:sp macro="" textlink="">
      <xdr:nvSpPr>
        <xdr:cNvPr id="50937" name="AutoShape 8"/>
        <xdr:cNvSpPr>
          <a:spLocks/>
        </xdr:cNvSpPr>
      </xdr:nvSpPr>
      <xdr:spPr bwMode="auto">
        <a:xfrm>
          <a:off x="2219325" y="8048625"/>
          <a:ext cx="76200" cy="438150"/>
        </a:xfrm>
        <a:prstGeom prst="leftBrace">
          <a:avLst>
            <a:gd name="adj1" fmla="val 47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30</xdr:row>
      <xdr:rowOff>123825</xdr:rowOff>
    </xdr:from>
    <xdr:to>
      <xdr:col>2</xdr:col>
      <xdr:colOff>152400</xdr:colOff>
      <xdr:row>33</xdr:row>
      <xdr:rowOff>190500</xdr:rowOff>
    </xdr:to>
    <xdr:sp macro="" textlink="">
      <xdr:nvSpPr>
        <xdr:cNvPr id="10" name="AutoShape 5"/>
        <xdr:cNvSpPr>
          <a:spLocks/>
        </xdr:cNvSpPr>
      </xdr:nvSpPr>
      <xdr:spPr bwMode="auto">
        <a:xfrm>
          <a:off x="2200275" y="5000625"/>
          <a:ext cx="95250" cy="638175"/>
        </a:xfrm>
        <a:prstGeom prst="leftBrace">
          <a:avLst>
            <a:gd name="adj1" fmla="val 55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409575</xdr:colOff>
      <xdr:row>5</xdr:row>
      <xdr:rowOff>200025</xdr:rowOff>
    </xdr:from>
    <xdr:to>
      <xdr:col>2</xdr:col>
      <xdr:colOff>38100</xdr:colOff>
      <xdr:row>9</xdr:row>
      <xdr:rowOff>47625</xdr:rowOff>
    </xdr:to>
    <xdr:sp macro="" textlink="">
      <xdr:nvSpPr>
        <xdr:cNvPr id="46402" name="AutoShape 1"/>
        <xdr:cNvSpPr>
          <a:spLocks/>
        </xdr:cNvSpPr>
      </xdr:nvSpPr>
      <xdr:spPr bwMode="auto">
        <a:xfrm>
          <a:off x="1428750" y="1400175"/>
          <a:ext cx="76200" cy="685800"/>
        </a:xfrm>
        <a:prstGeom prst="leftBrace">
          <a:avLst>
            <a:gd name="adj1" fmla="val 7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15</xdr:row>
      <xdr:rowOff>200025</xdr:rowOff>
    </xdr:from>
    <xdr:to>
      <xdr:col>2</xdr:col>
      <xdr:colOff>38100</xdr:colOff>
      <xdr:row>19</xdr:row>
      <xdr:rowOff>47625</xdr:rowOff>
    </xdr:to>
    <xdr:sp macro="" textlink="">
      <xdr:nvSpPr>
        <xdr:cNvPr id="46404" name="AutoShape 1"/>
        <xdr:cNvSpPr>
          <a:spLocks/>
        </xdr:cNvSpPr>
      </xdr:nvSpPr>
      <xdr:spPr bwMode="auto">
        <a:xfrm>
          <a:off x="1428750" y="3467100"/>
          <a:ext cx="76200" cy="685800"/>
        </a:xfrm>
        <a:prstGeom prst="leftBrace">
          <a:avLst>
            <a:gd name="adj1" fmla="val 7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523875</xdr:colOff>
      <xdr:row>8</xdr:row>
      <xdr:rowOff>66675</xdr:rowOff>
    </xdr:from>
    <xdr:to>
      <xdr:col>1</xdr:col>
      <xdr:colOff>600075</xdr:colOff>
      <xdr:row>10</xdr:row>
      <xdr:rowOff>219075</xdr:rowOff>
    </xdr:to>
    <xdr:sp macro="" textlink="">
      <xdr:nvSpPr>
        <xdr:cNvPr id="51435" name="AutoShape 4"/>
        <xdr:cNvSpPr>
          <a:spLocks/>
        </xdr:cNvSpPr>
      </xdr:nvSpPr>
      <xdr:spPr bwMode="auto">
        <a:xfrm>
          <a:off x="1543050" y="1990725"/>
          <a:ext cx="76200" cy="685800"/>
        </a:xfrm>
        <a:prstGeom prst="leftBrace">
          <a:avLst>
            <a:gd name="adj1" fmla="val 7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533400</xdr:colOff>
      <xdr:row>18</xdr:row>
      <xdr:rowOff>76200</xdr:rowOff>
    </xdr:from>
    <xdr:to>
      <xdr:col>1</xdr:col>
      <xdr:colOff>609600</xdr:colOff>
      <xdr:row>20</xdr:row>
      <xdr:rowOff>257175</xdr:rowOff>
    </xdr:to>
    <xdr:sp macro="" textlink="">
      <xdr:nvSpPr>
        <xdr:cNvPr id="51436" name="AutoShape 5"/>
        <xdr:cNvSpPr>
          <a:spLocks/>
        </xdr:cNvSpPr>
      </xdr:nvSpPr>
      <xdr:spPr bwMode="auto">
        <a:xfrm>
          <a:off x="1552575" y="5019675"/>
          <a:ext cx="76200" cy="714375"/>
        </a:xfrm>
        <a:prstGeom prst="leftBrace">
          <a:avLst>
            <a:gd name="adj1" fmla="val 781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542925</xdr:colOff>
      <xdr:row>28</xdr:row>
      <xdr:rowOff>0</xdr:rowOff>
    </xdr:from>
    <xdr:to>
      <xdr:col>1</xdr:col>
      <xdr:colOff>619125</xdr:colOff>
      <xdr:row>30</xdr:row>
      <xdr:rowOff>238125</xdr:rowOff>
    </xdr:to>
    <xdr:sp macro="" textlink="">
      <xdr:nvSpPr>
        <xdr:cNvPr id="51437" name="AutoShape 6"/>
        <xdr:cNvSpPr>
          <a:spLocks/>
        </xdr:cNvSpPr>
      </xdr:nvSpPr>
      <xdr:spPr bwMode="auto">
        <a:xfrm>
          <a:off x="1562100" y="7858125"/>
          <a:ext cx="76200" cy="771525"/>
        </a:xfrm>
        <a:prstGeom prst="leftBrace">
          <a:avLst>
            <a:gd name="adj1" fmla="val 843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142875</xdr:colOff>
      <xdr:row>26</xdr:row>
      <xdr:rowOff>9525</xdr:rowOff>
    </xdr:from>
    <xdr:to>
      <xdr:col>2</xdr:col>
      <xdr:colOff>9525</xdr:colOff>
      <xdr:row>37</xdr:row>
      <xdr:rowOff>9525</xdr:rowOff>
    </xdr:to>
    <xdr:sp macro="" textlink="">
      <xdr:nvSpPr>
        <xdr:cNvPr id="40387" name="AutoShape 2"/>
        <xdr:cNvSpPr>
          <a:spLocks/>
        </xdr:cNvSpPr>
      </xdr:nvSpPr>
      <xdr:spPr bwMode="auto">
        <a:xfrm>
          <a:off x="266700" y="5572125"/>
          <a:ext cx="38100" cy="2724150"/>
        </a:xfrm>
        <a:prstGeom prst="leftBrace">
          <a:avLst>
            <a:gd name="adj1" fmla="val 2750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200025</xdr:colOff>
      <xdr:row>38</xdr:row>
      <xdr:rowOff>0</xdr:rowOff>
    </xdr:from>
    <xdr:to>
      <xdr:col>2</xdr:col>
      <xdr:colOff>38100</xdr:colOff>
      <xdr:row>42</xdr:row>
      <xdr:rowOff>0</xdr:rowOff>
    </xdr:to>
    <xdr:sp macro="" textlink="">
      <xdr:nvSpPr>
        <xdr:cNvPr id="40388" name="AutoShape 3"/>
        <xdr:cNvSpPr>
          <a:spLocks/>
        </xdr:cNvSpPr>
      </xdr:nvSpPr>
      <xdr:spPr bwMode="auto">
        <a:xfrm>
          <a:off x="295275" y="8448675"/>
          <a:ext cx="38100" cy="990600"/>
        </a:xfrm>
        <a:prstGeom prst="leftBrace">
          <a:avLst>
            <a:gd name="adj1" fmla="val 216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15</xdr:row>
      <xdr:rowOff>133350</xdr:rowOff>
    </xdr:from>
    <xdr:to>
      <xdr:col>2</xdr:col>
      <xdr:colOff>19050</xdr:colOff>
      <xdr:row>24</xdr:row>
      <xdr:rowOff>171450</xdr:rowOff>
    </xdr:to>
    <xdr:sp macro="" textlink="">
      <xdr:nvSpPr>
        <xdr:cNvPr id="40389" name="AutoShape 5"/>
        <xdr:cNvSpPr>
          <a:spLocks/>
        </xdr:cNvSpPr>
      </xdr:nvSpPr>
      <xdr:spPr bwMode="auto">
        <a:xfrm>
          <a:off x="238125" y="3057525"/>
          <a:ext cx="76200" cy="2266950"/>
        </a:xfrm>
        <a:prstGeom prst="leftBrace">
          <a:avLst>
            <a:gd name="adj1" fmla="val 1166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190500</xdr:colOff>
      <xdr:row>13</xdr:row>
      <xdr:rowOff>104775</xdr:rowOff>
    </xdr:from>
    <xdr:to>
      <xdr:col>3</xdr:col>
      <xdr:colOff>47625</xdr:colOff>
      <xdr:row>22</xdr:row>
      <xdr:rowOff>200025</xdr:rowOff>
    </xdr:to>
    <xdr:sp macro="" textlink="">
      <xdr:nvSpPr>
        <xdr:cNvPr id="41408" name="AutoShape 5"/>
        <xdr:cNvSpPr>
          <a:spLocks/>
        </xdr:cNvSpPr>
      </xdr:nvSpPr>
      <xdr:spPr bwMode="auto">
        <a:xfrm>
          <a:off x="466725" y="2924175"/>
          <a:ext cx="95250" cy="2324100"/>
        </a:xfrm>
        <a:prstGeom prst="leftBrace">
          <a:avLst>
            <a:gd name="adj1" fmla="val 12437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228600</xdr:colOff>
      <xdr:row>36</xdr:row>
      <xdr:rowOff>76200</xdr:rowOff>
    </xdr:from>
    <xdr:to>
      <xdr:col>3</xdr:col>
      <xdr:colOff>57150</xdr:colOff>
      <xdr:row>38</xdr:row>
      <xdr:rowOff>152400</xdr:rowOff>
    </xdr:to>
    <xdr:sp macro="" textlink="">
      <xdr:nvSpPr>
        <xdr:cNvPr id="41409" name="AutoShape 5"/>
        <xdr:cNvSpPr>
          <a:spLocks/>
        </xdr:cNvSpPr>
      </xdr:nvSpPr>
      <xdr:spPr bwMode="auto">
        <a:xfrm>
          <a:off x="504825" y="8420100"/>
          <a:ext cx="66675" cy="571500"/>
        </a:xfrm>
        <a:prstGeom prst="leftBrace">
          <a:avLst>
            <a:gd name="adj1" fmla="val 13365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24</xdr:row>
      <xdr:rowOff>28575</xdr:rowOff>
    </xdr:from>
    <xdr:to>
      <xdr:col>3</xdr:col>
      <xdr:colOff>28575</xdr:colOff>
      <xdr:row>34</xdr:row>
      <xdr:rowOff>190500</xdr:rowOff>
    </xdr:to>
    <xdr:sp macro="" textlink="">
      <xdr:nvSpPr>
        <xdr:cNvPr id="41410" name="AutoShape 5"/>
        <xdr:cNvSpPr>
          <a:spLocks/>
        </xdr:cNvSpPr>
      </xdr:nvSpPr>
      <xdr:spPr bwMode="auto">
        <a:xfrm>
          <a:off x="457200" y="5486400"/>
          <a:ext cx="85725" cy="2638425"/>
        </a:xfrm>
        <a:prstGeom prst="leftBrace">
          <a:avLst>
            <a:gd name="adj1" fmla="val 1243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28575</xdr:colOff>
      <xdr:row>5</xdr:row>
      <xdr:rowOff>114300</xdr:rowOff>
    </xdr:from>
    <xdr:to>
      <xdr:col>2</xdr:col>
      <xdr:colOff>114300</xdr:colOff>
      <xdr:row>7</xdr:row>
      <xdr:rowOff>142875</xdr:rowOff>
    </xdr:to>
    <xdr:sp macro="" textlink="">
      <xdr:nvSpPr>
        <xdr:cNvPr id="45613" name="AutoShape 1"/>
        <xdr:cNvSpPr>
          <a:spLocks/>
        </xdr:cNvSpPr>
      </xdr:nvSpPr>
      <xdr:spPr bwMode="auto">
        <a:xfrm>
          <a:off x="2238375" y="1076325"/>
          <a:ext cx="85725" cy="371475"/>
        </a:xfrm>
        <a:prstGeom prst="leftBrace">
          <a:avLst>
            <a:gd name="adj1" fmla="val 5216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9</xdr:row>
      <xdr:rowOff>95250</xdr:rowOff>
    </xdr:from>
    <xdr:to>
      <xdr:col>2</xdr:col>
      <xdr:colOff>104775</xdr:colOff>
      <xdr:row>11</xdr:row>
      <xdr:rowOff>142875</xdr:rowOff>
    </xdr:to>
    <xdr:sp macro="" textlink="">
      <xdr:nvSpPr>
        <xdr:cNvPr id="45614" name="AutoShape 2"/>
        <xdr:cNvSpPr>
          <a:spLocks/>
        </xdr:cNvSpPr>
      </xdr:nvSpPr>
      <xdr:spPr bwMode="auto">
        <a:xfrm>
          <a:off x="2228850" y="1647825"/>
          <a:ext cx="85725" cy="390525"/>
        </a:xfrm>
        <a:prstGeom prst="leftBrace">
          <a:avLst>
            <a:gd name="adj1" fmla="val 536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abSelected="1" workbookViewId="0">
      <selection activeCell="H1" sqref="H1"/>
    </sheetView>
  </sheetViews>
  <sheetFormatPr defaultRowHeight="9.75"/>
  <cols>
    <col min="1" max="1" width="3.75" style="546" customWidth="1"/>
    <col min="2" max="2" width="2.75" style="546" customWidth="1"/>
    <col min="3" max="3" width="32" style="546" customWidth="1"/>
    <col min="4" max="4" width="7.375" style="546" customWidth="1"/>
    <col min="5" max="5" width="3.75" style="546" customWidth="1"/>
    <col min="6" max="6" width="2.75" style="546" customWidth="1"/>
    <col min="7" max="7" width="28.375" style="546" customWidth="1"/>
    <col min="8" max="256" width="9" style="546"/>
    <col min="257" max="257" width="3.75" style="546" customWidth="1"/>
    <col min="258" max="258" width="2.75" style="546" customWidth="1"/>
    <col min="259" max="259" width="32" style="546" customWidth="1"/>
    <col min="260" max="260" width="7.375" style="546" customWidth="1"/>
    <col min="261" max="261" width="3.75" style="546" customWidth="1"/>
    <col min="262" max="262" width="2.75" style="546" customWidth="1"/>
    <col min="263" max="263" width="28.375" style="546" customWidth="1"/>
    <col min="264" max="512" width="9" style="546"/>
    <col min="513" max="513" width="3.75" style="546" customWidth="1"/>
    <col min="514" max="514" width="2.75" style="546" customWidth="1"/>
    <col min="515" max="515" width="32" style="546" customWidth="1"/>
    <col min="516" max="516" width="7.375" style="546" customWidth="1"/>
    <col min="517" max="517" width="3.75" style="546" customWidth="1"/>
    <col min="518" max="518" width="2.75" style="546" customWidth="1"/>
    <col min="519" max="519" width="28.375" style="546" customWidth="1"/>
    <col min="520" max="768" width="9" style="546"/>
    <col min="769" max="769" width="3.75" style="546" customWidth="1"/>
    <col min="770" max="770" width="2.75" style="546" customWidth="1"/>
    <col min="771" max="771" width="32" style="546" customWidth="1"/>
    <col min="772" max="772" width="7.375" style="546" customWidth="1"/>
    <col min="773" max="773" width="3.75" style="546" customWidth="1"/>
    <col min="774" max="774" width="2.75" style="546" customWidth="1"/>
    <col min="775" max="775" width="28.375" style="546" customWidth="1"/>
    <col min="776" max="1024" width="9" style="546"/>
    <col min="1025" max="1025" width="3.75" style="546" customWidth="1"/>
    <col min="1026" max="1026" width="2.75" style="546" customWidth="1"/>
    <col min="1027" max="1027" width="32" style="546" customWidth="1"/>
    <col min="1028" max="1028" width="7.375" style="546" customWidth="1"/>
    <col min="1029" max="1029" width="3.75" style="546" customWidth="1"/>
    <col min="1030" max="1030" width="2.75" style="546" customWidth="1"/>
    <col min="1031" max="1031" width="28.375" style="546" customWidth="1"/>
    <col min="1032" max="1280" width="9" style="546"/>
    <col min="1281" max="1281" width="3.75" style="546" customWidth="1"/>
    <col min="1282" max="1282" width="2.75" style="546" customWidth="1"/>
    <col min="1283" max="1283" width="32" style="546" customWidth="1"/>
    <col min="1284" max="1284" width="7.375" style="546" customWidth="1"/>
    <col min="1285" max="1285" width="3.75" style="546" customWidth="1"/>
    <col min="1286" max="1286" width="2.75" style="546" customWidth="1"/>
    <col min="1287" max="1287" width="28.375" style="546" customWidth="1"/>
    <col min="1288" max="1536" width="9" style="546"/>
    <col min="1537" max="1537" width="3.75" style="546" customWidth="1"/>
    <col min="1538" max="1538" width="2.75" style="546" customWidth="1"/>
    <col min="1539" max="1539" width="32" style="546" customWidth="1"/>
    <col min="1540" max="1540" width="7.375" style="546" customWidth="1"/>
    <col min="1541" max="1541" width="3.75" style="546" customWidth="1"/>
    <col min="1542" max="1542" width="2.75" style="546" customWidth="1"/>
    <col min="1543" max="1543" width="28.375" style="546" customWidth="1"/>
    <col min="1544" max="1792" width="9" style="546"/>
    <col min="1793" max="1793" width="3.75" style="546" customWidth="1"/>
    <col min="1794" max="1794" width="2.75" style="546" customWidth="1"/>
    <col min="1795" max="1795" width="32" style="546" customWidth="1"/>
    <col min="1796" max="1796" width="7.375" style="546" customWidth="1"/>
    <col min="1797" max="1797" width="3.75" style="546" customWidth="1"/>
    <col min="1798" max="1798" width="2.75" style="546" customWidth="1"/>
    <col min="1799" max="1799" width="28.375" style="546" customWidth="1"/>
    <col min="1800" max="2048" width="9" style="546"/>
    <col min="2049" max="2049" width="3.75" style="546" customWidth="1"/>
    <col min="2050" max="2050" width="2.75" style="546" customWidth="1"/>
    <col min="2051" max="2051" width="32" style="546" customWidth="1"/>
    <col min="2052" max="2052" width="7.375" style="546" customWidth="1"/>
    <col min="2053" max="2053" width="3.75" style="546" customWidth="1"/>
    <col min="2054" max="2054" width="2.75" style="546" customWidth="1"/>
    <col min="2055" max="2055" width="28.375" style="546" customWidth="1"/>
    <col min="2056" max="2304" width="9" style="546"/>
    <col min="2305" max="2305" width="3.75" style="546" customWidth="1"/>
    <col min="2306" max="2306" width="2.75" style="546" customWidth="1"/>
    <col min="2307" max="2307" width="32" style="546" customWidth="1"/>
    <col min="2308" max="2308" width="7.375" style="546" customWidth="1"/>
    <col min="2309" max="2309" width="3.75" style="546" customWidth="1"/>
    <col min="2310" max="2310" width="2.75" style="546" customWidth="1"/>
    <col min="2311" max="2311" width="28.375" style="546" customWidth="1"/>
    <col min="2312" max="2560" width="9" style="546"/>
    <col min="2561" max="2561" width="3.75" style="546" customWidth="1"/>
    <col min="2562" max="2562" width="2.75" style="546" customWidth="1"/>
    <col min="2563" max="2563" width="32" style="546" customWidth="1"/>
    <col min="2564" max="2564" width="7.375" style="546" customWidth="1"/>
    <col min="2565" max="2565" width="3.75" style="546" customWidth="1"/>
    <col min="2566" max="2566" width="2.75" style="546" customWidth="1"/>
    <col min="2567" max="2567" width="28.375" style="546" customWidth="1"/>
    <col min="2568" max="2816" width="9" style="546"/>
    <col min="2817" max="2817" width="3.75" style="546" customWidth="1"/>
    <col min="2818" max="2818" width="2.75" style="546" customWidth="1"/>
    <col min="2819" max="2819" width="32" style="546" customWidth="1"/>
    <col min="2820" max="2820" width="7.375" style="546" customWidth="1"/>
    <col min="2821" max="2821" width="3.75" style="546" customWidth="1"/>
    <col min="2822" max="2822" width="2.75" style="546" customWidth="1"/>
    <col min="2823" max="2823" width="28.375" style="546" customWidth="1"/>
    <col min="2824" max="3072" width="9" style="546"/>
    <col min="3073" max="3073" width="3.75" style="546" customWidth="1"/>
    <col min="3074" max="3074" width="2.75" style="546" customWidth="1"/>
    <col min="3075" max="3075" width="32" style="546" customWidth="1"/>
    <col min="3076" max="3076" width="7.375" style="546" customWidth="1"/>
    <col min="3077" max="3077" width="3.75" style="546" customWidth="1"/>
    <col min="3078" max="3078" width="2.75" style="546" customWidth="1"/>
    <col min="3079" max="3079" width="28.375" style="546" customWidth="1"/>
    <col min="3080" max="3328" width="9" style="546"/>
    <col min="3329" max="3329" width="3.75" style="546" customWidth="1"/>
    <col min="3330" max="3330" width="2.75" style="546" customWidth="1"/>
    <col min="3331" max="3331" width="32" style="546" customWidth="1"/>
    <col min="3332" max="3332" width="7.375" style="546" customWidth="1"/>
    <col min="3333" max="3333" width="3.75" style="546" customWidth="1"/>
    <col min="3334" max="3334" width="2.75" style="546" customWidth="1"/>
    <col min="3335" max="3335" width="28.375" style="546" customWidth="1"/>
    <col min="3336" max="3584" width="9" style="546"/>
    <col min="3585" max="3585" width="3.75" style="546" customWidth="1"/>
    <col min="3586" max="3586" width="2.75" style="546" customWidth="1"/>
    <col min="3587" max="3587" width="32" style="546" customWidth="1"/>
    <col min="3588" max="3588" width="7.375" style="546" customWidth="1"/>
    <col min="3589" max="3589" width="3.75" style="546" customWidth="1"/>
    <col min="3590" max="3590" width="2.75" style="546" customWidth="1"/>
    <col min="3591" max="3591" width="28.375" style="546" customWidth="1"/>
    <col min="3592" max="3840" width="9" style="546"/>
    <col min="3841" max="3841" width="3.75" style="546" customWidth="1"/>
    <col min="3842" max="3842" width="2.75" style="546" customWidth="1"/>
    <col min="3843" max="3843" width="32" style="546" customWidth="1"/>
    <col min="3844" max="3844" width="7.375" style="546" customWidth="1"/>
    <col min="3845" max="3845" width="3.75" style="546" customWidth="1"/>
    <col min="3846" max="3846" width="2.75" style="546" customWidth="1"/>
    <col min="3847" max="3847" width="28.375" style="546" customWidth="1"/>
    <col min="3848" max="4096" width="9" style="546"/>
    <col min="4097" max="4097" width="3.75" style="546" customWidth="1"/>
    <col min="4098" max="4098" width="2.75" style="546" customWidth="1"/>
    <col min="4099" max="4099" width="32" style="546" customWidth="1"/>
    <col min="4100" max="4100" width="7.375" style="546" customWidth="1"/>
    <col min="4101" max="4101" width="3.75" style="546" customWidth="1"/>
    <col min="4102" max="4102" width="2.75" style="546" customWidth="1"/>
    <col min="4103" max="4103" width="28.375" style="546" customWidth="1"/>
    <col min="4104" max="4352" width="9" style="546"/>
    <col min="4353" max="4353" width="3.75" style="546" customWidth="1"/>
    <col min="4354" max="4354" width="2.75" style="546" customWidth="1"/>
    <col min="4355" max="4355" width="32" style="546" customWidth="1"/>
    <col min="4356" max="4356" width="7.375" style="546" customWidth="1"/>
    <col min="4357" max="4357" width="3.75" style="546" customWidth="1"/>
    <col min="4358" max="4358" width="2.75" style="546" customWidth="1"/>
    <col min="4359" max="4359" width="28.375" style="546" customWidth="1"/>
    <col min="4360" max="4608" width="9" style="546"/>
    <col min="4609" max="4609" width="3.75" style="546" customWidth="1"/>
    <col min="4610" max="4610" width="2.75" style="546" customWidth="1"/>
    <col min="4611" max="4611" width="32" style="546" customWidth="1"/>
    <col min="4612" max="4612" width="7.375" style="546" customWidth="1"/>
    <col min="4613" max="4613" width="3.75" style="546" customWidth="1"/>
    <col min="4614" max="4614" width="2.75" style="546" customWidth="1"/>
    <col min="4615" max="4615" width="28.375" style="546" customWidth="1"/>
    <col min="4616" max="4864" width="9" style="546"/>
    <col min="4865" max="4865" width="3.75" style="546" customWidth="1"/>
    <col min="4866" max="4866" width="2.75" style="546" customWidth="1"/>
    <col min="4867" max="4867" width="32" style="546" customWidth="1"/>
    <col min="4868" max="4868" width="7.375" style="546" customWidth="1"/>
    <col min="4869" max="4869" width="3.75" style="546" customWidth="1"/>
    <col min="4870" max="4870" width="2.75" style="546" customWidth="1"/>
    <col min="4871" max="4871" width="28.375" style="546" customWidth="1"/>
    <col min="4872" max="5120" width="9" style="546"/>
    <col min="5121" max="5121" width="3.75" style="546" customWidth="1"/>
    <col min="5122" max="5122" width="2.75" style="546" customWidth="1"/>
    <col min="5123" max="5123" width="32" style="546" customWidth="1"/>
    <col min="5124" max="5124" width="7.375" style="546" customWidth="1"/>
    <col min="5125" max="5125" width="3.75" style="546" customWidth="1"/>
    <col min="5126" max="5126" width="2.75" style="546" customWidth="1"/>
    <col min="5127" max="5127" width="28.375" style="546" customWidth="1"/>
    <col min="5128" max="5376" width="9" style="546"/>
    <col min="5377" max="5377" width="3.75" style="546" customWidth="1"/>
    <col min="5378" max="5378" width="2.75" style="546" customWidth="1"/>
    <col min="5379" max="5379" width="32" style="546" customWidth="1"/>
    <col min="5380" max="5380" width="7.375" style="546" customWidth="1"/>
    <col min="5381" max="5381" width="3.75" style="546" customWidth="1"/>
    <col min="5382" max="5382" width="2.75" style="546" customWidth="1"/>
    <col min="5383" max="5383" width="28.375" style="546" customWidth="1"/>
    <col min="5384" max="5632" width="9" style="546"/>
    <col min="5633" max="5633" width="3.75" style="546" customWidth="1"/>
    <col min="5634" max="5634" width="2.75" style="546" customWidth="1"/>
    <col min="5635" max="5635" width="32" style="546" customWidth="1"/>
    <col min="5636" max="5636" width="7.375" style="546" customWidth="1"/>
    <col min="5637" max="5637" width="3.75" style="546" customWidth="1"/>
    <col min="5638" max="5638" width="2.75" style="546" customWidth="1"/>
    <col min="5639" max="5639" width="28.375" style="546" customWidth="1"/>
    <col min="5640" max="5888" width="9" style="546"/>
    <col min="5889" max="5889" width="3.75" style="546" customWidth="1"/>
    <col min="5890" max="5890" width="2.75" style="546" customWidth="1"/>
    <col min="5891" max="5891" width="32" style="546" customWidth="1"/>
    <col min="5892" max="5892" width="7.375" style="546" customWidth="1"/>
    <col min="5893" max="5893" width="3.75" style="546" customWidth="1"/>
    <col min="5894" max="5894" width="2.75" style="546" customWidth="1"/>
    <col min="5895" max="5895" width="28.375" style="546" customWidth="1"/>
    <col min="5896" max="6144" width="9" style="546"/>
    <col min="6145" max="6145" width="3.75" style="546" customWidth="1"/>
    <col min="6146" max="6146" width="2.75" style="546" customWidth="1"/>
    <col min="6147" max="6147" width="32" style="546" customWidth="1"/>
    <col min="6148" max="6148" width="7.375" style="546" customWidth="1"/>
    <col min="6149" max="6149" width="3.75" style="546" customWidth="1"/>
    <col min="6150" max="6150" width="2.75" style="546" customWidth="1"/>
    <col min="6151" max="6151" width="28.375" style="546" customWidth="1"/>
    <col min="6152" max="6400" width="9" style="546"/>
    <col min="6401" max="6401" width="3.75" style="546" customWidth="1"/>
    <col min="6402" max="6402" width="2.75" style="546" customWidth="1"/>
    <col min="6403" max="6403" width="32" style="546" customWidth="1"/>
    <col min="6404" max="6404" width="7.375" style="546" customWidth="1"/>
    <col min="6405" max="6405" width="3.75" style="546" customWidth="1"/>
    <col min="6406" max="6406" width="2.75" style="546" customWidth="1"/>
    <col min="6407" max="6407" width="28.375" style="546" customWidth="1"/>
    <col min="6408" max="6656" width="9" style="546"/>
    <col min="6657" max="6657" width="3.75" style="546" customWidth="1"/>
    <col min="6658" max="6658" width="2.75" style="546" customWidth="1"/>
    <col min="6659" max="6659" width="32" style="546" customWidth="1"/>
    <col min="6660" max="6660" width="7.375" style="546" customWidth="1"/>
    <col min="6661" max="6661" width="3.75" style="546" customWidth="1"/>
    <col min="6662" max="6662" width="2.75" style="546" customWidth="1"/>
    <col min="6663" max="6663" width="28.375" style="546" customWidth="1"/>
    <col min="6664" max="6912" width="9" style="546"/>
    <col min="6913" max="6913" width="3.75" style="546" customWidth="1"/>
    <col min="6914" max="6914" width="2.75" style="546" customWidth="1"/>
    <col min="6915" max="6915" width="32" style="546" customWidth="1"/>
    <col min="6916" max="6916" width="7.375" style="546" customWidth="1"/>
    <col min="6917" max="6917" width="3.75" style="546" customWidth="1"/>
    <col min="6918" max="6918" width="2.75" style="546" customWidth="1"/>
    <col min="6919" max="6919" width="28.375" style="546" customWidth="1"/>
    <col min="6920" max="7168" width="9" style="546"/>
    <col min="7169" max="7169" width="3.75" style="546" customWidth="1"/>
    <col min="7170" max="7170" width="2.75" style="546" customWidth="1"/>
    <col min="7171" max="7171" width="32" style="546" customWidth="1"/>
    <col min="7172" max="7172" width="7.375" style="546" customWidth="1"/>
    <col min="7173" max="7173" width="3.75" style="546" customWidth="1"/>
    <col min="7174" max="7174" width="2.75" style="546" customWidth="1"/>
    <col min="7175" max="7175" width="28.375" style="546" customWidth="1"/>
    <col min="7176" max="7424" width="9" style="546"/>
    <col min="7425" max="7425" width="3.75" style="546" customWidth="1"/>
    <col min="7426" max="7426" width="2.75" style="546" customWidth="1"/>
    <col min="7427" max="7427" width="32" style="546" customWidth="1"/>
    <col min="7428" max="7428" width="7.375" style="546" customWidth="1"/>
    <col min="7429" max="7429" width="3.75" style="546" customWidth="1"/>
    <col min="7430" max="7430" width="2.75" style="546" customWidth="1"/>
    <col min="7431" max="7431" width="28.375" style="546" customWidth="1"/>
    <col min="7432" max="7680" width="9" style="546"/>
    <col min="7681" max="7681" width="3.75" style="546" customWidth="1"/>
    <col min="7682" max="7682" width="2.75" style="546" customWidth="1"/>
    <col min="7683" max="7683" width="32" style="546" customWidth="1"/>
    <col min="7684" max="7684" width="7.375" style="546" customWidth="1"/>
    <col min="7685" max="7685" width="3.75" style="546" customWidth="1"/>
    <col min="7686" max="7686" width="2.75" style="546" customWidth="1"/>
    <col min="7687" max="7687" width="28.375" style="546" customWidth="1"/>
    <col min="7688" max="7936" width="9" style="546"/>
    <col min="7937" max="7937" width="3.75" style="546" customWidth="1"/>
    <col min="7938" max="7938" width="2.75" style="546" customWidth="1"/>
    <col min="7939" max="7939" width="32" style="546" customWidth="1"/>
    <col min="7940" max="7940" width="7.375" style="546" customWidth="1"/>
    <col min="7941" max="7941" width="3.75" style="546" customWidth="1"/>
    <col min="7942" max="7942" width="2.75" style="546" customWidth="1"/>
    <col min="7943" max="7943" width="28.375" style="546" customWidth="1"/>
    <col min="7944" max="8192" width="9" style="546"/>
    <col min="8193" max="8193" width="3.75" style="546" customWidth="1"/>
    <col min="8194" max="8194" width="2.75" style="546" customWidth="1"/>
    <col min="8195" max="8195" width="32" style="546" customWidth="1"/>
    <col min="8196" max="8196" width="7.375" style="546" customWidth="1"/>
    <col min="8197" max="8197" width="3.75" style="546" customWidth="1"/>
    <col min="8198" max="8198" width="2.75" style="546" customWidth="1"/>
    <col min="8199" max="8199" width="28.375" style="546" customWidth="1"/>
    <col min="8200" max="8448" width="9" style="546"/>
    <col min="8449" max="8449" width="3.75" style="546" customWidth="1"/>
    <col min="8450" max="8450" width="2.75" style="546" customWidth="1"/>
    <col min="8451" max="8451" width="32" style="546" customWidth="1"/>
    <col min="8452" max="8452" width="7.375" style="546" customWidth="1"/>
    <col min="8453" max="8453" width="3.75" style="546" customWidth="1"/>
    <col min="8454" max="8454" width="2.75" style="546" customWidth="1"/>
    <col min="8455" max="8455" width="28.375" style="546" customWidth="1"/>
    <col min="8456" max="8704" width="9" style="546"/>
    <col min="8705" max="8705" width="3.75" style="546" customWidth="1"/>
    <col min="8706" max="8706" width="2.75" style="546" customWidth="1"/>
    <col min="8707" max="8707" width="32" style="546" customWidth="1"/>
    <col min="8708" max="8708" width="7.375" style="546" customWidth="1"/>
    <col min="8709" max="8709" width="3.75" style="546" customWidth="1"/>
    <col min="8710" max="8710" width="2.75" style="546" customWidth="1"/>
    <col min="8711" max="8711" width="28.375" style="546" customWidth="1"/>
    <col min="8712" max="8960" width="9" style="546"/>
    <col min="8961" max="8961" width="3.75" style="546" customWidth="1"/>
    <col min="8962" max="8962" width="2.75" style="546" customWidth="1"/>
    <col min="8963" max="8963" width="32" style="546" customWidth="1"/>
    <col min="8964" max="8964" width="7.375" style="546" customWidth="1"/>
    <col min="8965" max="8965" width="3.75" style="546" customWidth="1"/>
    <col min="8966" max="8966" width="2.75" style="546" customWidth="1"/>
    <col min="8967" max="8967" width="28.375" style="546" customWidth="1"/>
    <col min="8968" max="9216" width="9" style="546"/>
    <col min="9217" max="9217" width="3.75" style="546" customWidth="1"/>
    <col min="9218" max="9218" width="2.75" style="546" customWidth="1"/>
    <col min="9219" max="9219" width="32" style="546" customWidth="1"/>
    <col min="9220" max="9220" width="7.375" style="546" customWidth="1"/>
    <col min="9221" max="9221" width="3.75" style="546" customWidth="1"/>
    <col min="9222" max="9222" width="2.75" style="546" customWidth="1"/>
    <col min="9223" max="9223" width="28.375" style="546" customWidth="1"/>
    <col min="9224" max="9472" width="9" style="546"/>
    <col min="9473" max="9473" width="3.75" style="546" customWidth="1"/>
    <col min="9474" max="9474" width="2.75" style="546" customWidth="1"/>
    <col min="9475" max="9475" width="32" style="546" customWidth="1"/>
    <col min="9476" max="9476" width="7.375" style="546" customWidth="1"/>
    <col min="9477" max="9477" width="3.75" style="546" customWidth="1"/>
    <col min="9478" max="9478" width="2.75" style="546" customWidth="1"/>
    <col min="9479" max="9479" width="28.375" style="546" customWidth="1"/>
    <col min="9480" max="9728" width="9" style="546"/>
    <col min="9729" max="9729" width="3.75" style="546" customWidth="1"/>
    <col min="9730" max="9730" width="2.75" style="546" customWidth="1"/>
    <col min="9731" max="9731" width="32" style="546" customWidth="1"/>
    <col min="9732" max="9732" width="7.375" style="546" customWidth="1"/>
    <col min="9733" max="9733" width="3.75" style="546" customWidth="1"/>
    <col min="9734" max="9734" width="2.75" style="546" customWidth="1"/>
    <col min="9735" max="9735" width="28.375" style="546" customWidth="1"/>
    <col min="9736" max="9984" width="9" style="546"/>
    <col min="9985" max="9985" width="3.75" style="546" customWidth="1"/>
    <col min="9986" max="9986" width="2.75" style="546" customWidth="1"/>
    <col min="9987" max="9987" width="32" style="546" customWidth="1"/>
    <col min="9988" max="9988" width="7.375" style="546" customWidth="1"/>
    <col min="9989" max="9989" width="3.75" style="546" customWidth="1"/>
    <col min="9990" max="9990" width="2.75" style="546" customWidth="1"/>
    <col min="9991" max="9991" width="28.375" style="546" customWidth="1"/>
    <col min="9992" max="10240" width="9" style="546"/>
    <col min="10241" max="10241" width="3.75" style="546" customWidth="1"/>
    <col min="10242" max="10242" width="2.75" style="546" customWidth="1"/>
    <col min="10243" max="10243" width="32" style="546" customWidth="1"/>
    <col min="10244" max="10244" width="7.375" style="546" customWidth="1"/>
    <col min="10245" max="10245" width="3.75" style="546" customWidth="1"/>
    <col min="10246" max="10246" width="2.75" style="546" customWidth="1"/>
    <col min="10247" max="10247" width="28.375" style="546" customWidth="1"/>
    <col min="10248" max="10496" width="9" style="546"/>
    <col min="10497" max="10497" width="3.75" style="546" customWidth="1"/>
    <col min="10498" max="10498" width="2.75" style="546" customWidth="1"/>
    <col min="10499" max="10499" width="32" style="546" customWidth="1"/>
    <col min="10500" max="10500" width="7.375" style="546" customWidth="1"/>
    <col min="10501" max="10501" width="3.75" style="546" customWidth="1"/>
    <col min="10502" max="10502" width="2.75" style="546" customWidth="1"/>
    <col min="10503" max="10503" width="28.375" style="546" customWidth="1"/>
    <col min="10504" max="10752" width="9" style="546"/>
    <col min="10753" max="10753" width="3.75" style="546" customWidth="1"/>
    <col min="10754" max="10754" width="2.75" style="546" customWidth="1"/>
    <col min="10755" max="10755" width="32" style="546" customWidth="1"/>
    <col min="10756" max="10756" width="7.375" style="546" customWidth="1"/>
    <col min="10757" max="10757" width="3.75" style="546" customWidth="1"/>
    <col min="10758" max="10758" width="2.75" style="546" customWidth="1"/>
    <col min="10759" max="10759" width="28.375" style="546" customWidth="1"/>
    <col min="10760" max="11008" width="9" style="546"/>
    <col min="11009" max="11009" width="3.75" style="546" customWidth="1"/>
    <col min="11010" max="11010" width="2.75" style="546" customWidth="1"/>
    <col min="11011" max="11011" width="32" style="546" customWidth="1"/>
    <col min="11012" max="11012" width="7.375" style="546" customWidth="1"/>
    <col min="11013" max="11013" width="3.75" style="546" customWidth="1"/>
    <col min="11014" max="11014" width="2.75" style="546" customWidth="1"/>
    <col min="11015" max="11015" width="28.375" style="546" customWidth="1"/>
    <col min="11016" max="11264" width="9" style="546"/>
    <col min="11265" max="11265" width="3.75" style="546" customWidth="1"/>
    <col min="11266" max="11266" width="2.75" style="546" customWidth="1"/>
    <col min="11267" max="11267" width="32" style="546" customWidth="1"/>
    <col min="11268" max="11268" width="7.375" style="546" customWidth="1"/>
    <col min="11269" max="11269" width="3.75" style="546" customWidth="1"/>
    <col min="11270" max="11270" width="2.75" style="546" customWidth="1"/>
    <col min="11271" max="11271" width="28.375" style="546" customWidth="1"/>
    <col min="11272" max="11520" width="9" style="546"/>
    <col min="11521" max="11521" width="3.75" style="546" customWidth="1"/>
    <col min="11522" max="11522" width="2.75" style="546" customWidth="1"/>
    <col min="11523" max="11523" width="32" style="546" customWidth="1"/>
    <col min="11524" max="11524" width="7.375" style="546" customWidth="1"/>
    <col min="11525" max="11525" width="3.75" style="546" customWidth="1"/>
    <col min="11526" max="11526" width="2.75" style="546" customWidth="1"/>
    <col min="11527" max="11527" width="28.375" style="546" customWidth="1"/>
    <col min="11528" max="11776" width="9" style="546"/>
    <col min="11777" max="11777" width="3.75" style="546" customWidth="1"/>
    <col min="11778" max="11778" width="2.75" style="546" customWidth="1"/>
    <col min="11779" max="11779" width="32" style="546" customWidth="1"/>
    <col min="11780" max="11780" width="7.375" style="546" customWidth="1"/>
    <col min="11781" max="11781" width="3.75" style="546" customWidth="1"/>
    <col min="11782" max="11782" width="2.75" style="546" customWidth="1"/>
    <col min="11783" max="11783" width="28.375" style="546" customWidth="1"/>
    <col min="11784" max="12032" width="9" style="546"/>
    <col min="12033" max="12033" width="3.75" style="546" customWidth="1"/>
    <col min="12034" max="12034" width="2.75" style="546" customWidth="1"/>
    <col min="12035" max="12035" width="32" style="546" customWidth="1"/>
    <col min="12036" max="12036" width="7.375" style="546" customWidth="1"/>
    <col min="12037" max="12037" width="3.75" style="546" customWidth="1"/>
    <col min="12038" max="12038" width="2.75" style="546" customWidth="1"/>
    <col min="12039" max="12039" width="28.375" style="546" customWidth="1"/>
    <col min="12040" max="12288" width="9" style="546"/>
    <col min="12289" max="12289" width="3.75" style="546" customWidth="1"/>
    <col min="12290" max="12290" width="2.75" style="546" customWidth="1"/>
    <col min="12291" max="12291" width="32" style="546" customWidth="1"/>
    <col min="12292" max="12292" width="7.375" style="546" customWidth="1"/>
    <col min="12293" max="12293" width="3.75" style="546" customWidth="1"/>
    <col min="12294" max="12294" width="2.75" style="546" customWidth="1"/>
    <col min="12295" max="12295" width="28.375" style="546" customWidth="1"/>
    <col min="12296" max="12544" width="9" style="546"/>
    <col min="12545" max="12545" width="3.75" style="546" customWidth="1"/>
    <col min="12546" max="12546" width="2.75" style="546" customWidth="1"/>
    <col min="12547" max="12547" width="32" style="546" customWidth="1"/>
    <col min="12548" max="12548" width="7.375" style="546" customWidth="1"/>
    <col min="12549" max="12549" width="3.75" style="546" customWidth="1"/>
    <col min="12550" max="12550" width="2.75" style="546" customWidth="1"/>
    <col min="12551" max="12551" width="28.375" style="546" customWidth="1"/>
    <col min="12552" max="12800" width="9" style="546"/>
    <col min="12801" max="12801" width="3.75" style="546" customWidth="1"/>
    <col min="12802" max="12802" width="2.75" style="546" customWidth="1"/>
    <col min="12803" max="12803" width="32" style="546" customWidth="1"/>
    <col min="12804" max="12804" width="7.375" style="546" customWidth="1"/>
    <col min="12805" max="12805" width="3.75" style="546" customWidth="1"/>
    <col min="12806" max="12806" width="2.75" style="546" customWidth="1"/>
    <col min="12807" max="12807" width="28.375" style="546" customWidth="1"/>
    <col min="12808" max="13056" width="9" style="546"/>
    <col min="13057" max="13057" width="3.75" style="546" customWidth="1"/>
    <col min="13058" max="13058" width="2.75" style="546" customWidth="1"/>
    <col min="13059" max="13059" width="32" style="546" customWidth="1"/>
    <col min="13060" max="13060" width="7.375" style="546" customWidth="1"/>
    <col min="13061" max="13061" width="3.75" style="546" customWidth="1"/>
    <col min="13062" max="13062" width="2.75" style="546" customWidth="1"/>
    <col min="13063" max="13063" width="28.375" style="546" customWidth="1"/>
    <col min="13064" max="13312" width="9" style="546"/>
    <col min="13313" max="13313" width="3.75" style="546" customWidth="1"/>
    <col min="13314" max="13314" width="2.75" style="546" customWidth="1"/>
    <col min="13315" max="13315" width="32" style="546" customWidth="1"/>
    <col min="13316" max="13316" width="7.375" style="546" customWidth="1"/>
    <col min="13317" max="13317" width="3.75" style="546" customWidth="1"/>
    <col min="13318" max="13318" width="2.75" style="546" customWidth="1"/>
    <col min="13319" max="13319" width="28.375" style="546" customWidth="1"/>
    <col min="13320" max="13568" width="9" style="546"/>
    <col min="13569" max="13569" width="3.75" style="546" customWidth="1"/>
    <col min="13570" max="13570" width="2.75" style="546" customWidth="1"/>
    <col min="13571" max="13571" width="32" style="546" customWidth="1"/>
    <col min="13572" max="13572" width="7.375" style="546" customWidth="1"/>
    <col min="13573" max="13573" width="3.75" style="546" customWidth="1"/>
    <col min="13574" max="13574" width="2.75" style="546" customWidth="1"/>
    <col min="13575" max="13575" width="28.375" style="546" customWidth="1"/>
    <col min="13576" max="13824" width="9" style="546"/>
    <col min="13825" max="13825" width="3.75" style="546" customWidth="1"/>
    <col min="13826" max="13826" width="2.75" style="546" customWidth="1"/>
    <col min="13827" max="13827" width="32" style="546" customWidth="1"/>
    <col min="13828" max="13828" width="7.375" style="546" customWidth="1"/>
    <col min="13829" max="13829" width="3.75" style="546" customWidth="1"/>
    <col min="13830" max="13830" width="2.75" style="546" customWidth="1"/>
    <col min="13831" max="13831" width="28.375" style="546" customWidth="1"/>
    <col min="13832" max="14080" width="9" style="546"/>
    <col min="14081" max="14081" width="3.75" style="546" customWidth="1"/>
    <col min="14082" max="14082" width="2.75" style="546" customWidth="1"/>
    <col min="14083" max="14083" width="32" style="546" customWidth="1"/>
    <col min="14084" max="14084" width="7.375" style="546" customWidth="1"/>
    <col min="14085" max="14085" width="3.75" style="546" customWidth="1"/>
    <col min="14086" max="14086" width="2.75" style="546" customWidth="1"/>
    <col min="14087" max="14087" width="28.375" style="546" customWidth="1"/>
    <col min="14088" max="14336" width="9" style="546"/>
    <col min="14337" max="14337" width="3.75" style="546" customWidth="1"/>
    <col min="14338" max="14338" width="2.75" style="546" customWidth="1"/>
    <col min="14339" max="14339" width="32" style="546" customWidth="1"/>
    <col min="14340" max="14340" width="7.375" style="546" customWidth="1"/>
    <col min="14341" max="14341" width="3.75" style="546" customWidth="1"/>
    <col min="14342" max="14342" width="2.75" style="546" customWidth="1"/>
    <col min="14343" max="14343" width="28.375" style="546" customWidth="1"/>
    <col min="14344" max="14592" width="9" style="546"/>
    <col min="14593" max="14593" width="3.75" style="546" customWidth="1"/>
    <col min="14594" max="14594" width="2.75" style="546" customWidth="1"/>
    <col min="14595" max="14595" width="32" style="546" customWidth="1"/>
    <col min="14596" max="14596" width="7.375" style="546" customWidth="1"/>
    <col min="14597" max="14597" width="3.75" style="546" customWidth="1"/>
    <col min="14598" max="14598" width="2.75" style="546" customWidth="1"/>
    <col min="14599" max="14599" width="28.375" style="546" customWidth="1"/>
    <col min="14600" max="14848" width="9" style="546"/>
    <col min="14849" max="14849" width="3.75" style="546" customWidth="1"/>
    <col min="14850" max="14850" width="2.75" style="546" customWidth="1"/>
    <col min="14851" max="14851" width="32" style="546" customWidth="1"/>
    <col min="14852" max="14852" width="7.375" style="546" customWidth="1"/>
    <col min="14853" max="14853" width="3.75" style="546" customWidth="1"/>
    <col min="14854" max="14854" width="2.75" style="546" customWidth="1"/>
    <col min="14855" max="14855" width="28.375" style="546" customWidth="1"/>
    <col min="14856" max="15104" width="9" style="546"/>
    <col min="15105" max="15105" width="3.75" style="546" customWidth="1"/>
    <col min="15106" max="15106" width="2.75" style="546" customWidth="1"/>
    <col min="15107" max="15107" width="32" style="546" customWidth="1"/>
    <col min="15108" max="15108" width="7.375" style="546" customWidth="1"/>
    <col min="15109" max="15109" width="3.75" style="546" customWidth="1"/>
    <col min="15110" max="15110" width="2.75" style="546" customWidth="1"/>
    <col min="15111" max="15111" width="28.375" style="546" customWidth="1"/>
    <col min="15112" max="15360" width="9" style="546"/>
    <col min="15361" max="15361" width="3.75" style="546" customWidth="1"/>
    <col min="15362" max="15362" width="2.75" style="546" customWidth="1"/>
    <col min="15363" max="15363" width="32" style="546" customWidth="1"/>
    <col min="15364" max="15364" width="7.375" style="546" customWidth="1"/>
    <col min="15365" max="15365" width="3.75" style="546" customWidth="1"/>
    <col min="15366" max="15366" width="2.75" style="546" customWidth="1"/>
    <col min="15367" max="15367" width="28.375" style="546" customWidth="1"/>
    <col min="15368" max="15616" width="9" style="546"/>
    <col min="15617" max="15617" width="3.75" style="546" customWidth="1"/>
    <col min="15618" max="15618" width="2.75" style="546" customWidth="1"/>
    <col min="15619" max="15619" width="32" style="546" customWidth="1"/>
    <col min="15620" max="15620" width="7.375" style="546" customWidth="1"/>
    <col min="15621" max="15621" width="3.75" style="546" customWidth="1"/>
    <col min="15622" max="15622" width="2.75" style="546" customWidth="1"/>
    <col min="15623" max="15623" width="28.375" style="546" customWidth="1"/>
    <col min="15624" max="15872" width="9" style="546"/>
    <col min="15873" max="15873" width="3.75" style="546" customWidth="1"/>
    <col min="15874" max="15874" width="2.75" style="546" customWidth="1"/>
    <col min="15875" max="15875" width="32" style="546" customWidth="1"/>
    <col min="15876" max="15876" width="7.375" style="546" customWidth="1"/>
    <col min="15877" max="15877" width="3.75" style="546" customWidth="1"/>
    <col min="15878" max="15878" width="2.75" style="546" customWidth="1"/>
    <col min="15879" max="15879" width="28.375" style="546" customWidth="1"/>
    <col min="15880" max="16128" width="9" style="546"/>
    <col min="16129" max="16129" width="3.75" style="546" customWidth="1"/>
    <col min="16130" max="16130" width="2.75" style="546" customWidth="1"/>
    <col min="16131" max="16131" width="32" style="546" customWidth="1"/>
    <col min="16132" max="16132" width="7.375" style="546" customWidth="1"/>
    <col min="16133" max="16133" width="3.75" style="546" customWidth="1"/>
    <col min="16134" max="16134" width="2.75" style="546" customWidth="1"/>
    <col min="16135" max="16135" width="28.375" style="546" customWidth="1"/>
    <col min="16136" max="16384" width="9" style="546"/>
  </cols>
  <sheetData>
    <row r="1" spans="1:7" ht="19.5" customHeight="1">
      <c r="A1" s="557" t="s">
        <v>641</v>
      </c>
      <c r="B1" s="558"/>
      <c r="C1" s="558"/>
      <c r="E1" s="547"/>
      <c r="F1" s="547"/>
      <c r="G1" s="547"/>
    </row>
    <row r="2" spans="1:7" ht="14.25">
      <c r="A2" s="548"/>
      <c r="B2" s="549"/>
      <c r="C2" s="932"/>
      <c r="E2" s="547"/>
      <c r="F2" s="547"/>
      <c r="G2" s="553"/>
    </row>
    <row r="3" spans="1:7" ht="14.25">
      <c r="A3" s="550">
        <v>196</v>
      </c>
      <c r="B3" s="551"/>
      <c r="C3" s="552" t="s">
        <v>642</v>
      </c>
      <c r="D3" s="553"/>
      <c r="E3" s="554">
        <v>205</v>
      </c>
      <c r="F3" s="555"/>
      <c r="G3" s="552" t="s">
        <v>643</v>
      </c>
    </row>
    <row r="4" spans="1:7" ht="14.25">
      <c r="A4" s="550">
        <v>197</v>
      </c>
      <c r="B4" s="551"/>
      <c r="C4" s="555" t="s">
        <v>644</v>
      </c>
      <c r="D4" s="553"/>
      <c r="E4" s="554">
        <v>206</v>
      </c>
      <c r="F4" s="555"/>
      <c r="G4" s="552" t="s">
        <v>645</v>
      </c>
    </row>
    <row r="5" spans="1:7" ht="14.25">
      <c r="A5" s="550"/>
      <c r="B5" s="556" t="s">
        <v>646</v>
      </c>
      <c r="C5" s="552" t="s">
        <v>647</v>
      </c>
      <c r="D5" s="553"/>
      <c r="E5" s="554">
        <v>207</v>
      </c>
      <c r="F5" s="555"/>
      <c r="G5" s="552" t="s">
        <v>648</v>
      </c>
    </row>
    <row r="6" spans="1:7" ht="14.25">
      <c r="A6" s="550"/>
      <c r="B6" s="556" t="s">
        <v>679</v>
      </c>
      <c r="C6" s="552" t="s">
        <v>682</v>
      </c>
      <c r="D6" s="553"/>
      <c r="E6" s="554">
        <v>208</v>
      </c>
      <c r="F6" s="555"/>
      <c r="G6" s="552" t="s">
        <v>651</v>
      </c>
    </row>
    <row r="7" spans="1:7" ht="14.25">
      <c r="A7" s="550"/>
      <c r="B7" s="556" t="s">
        <v>680</v>
      </c>
      <c r="C7" s="552" t="s">
        <v>650</v>
      </c>
      <c r="D7" s="553"/>
      <c r="E7" s="554">
        <v>209</v>
      </c>
      <c r="F7" s="555"/>
      <c r="G7" s="552" t="s">
        <v>654</v>
      </c>
    </row>
    <row r="8" spans="1:7" ht="14.25">
      <c r="A8" s="550"/>
      <c r="B8" s="556" t="s">
        <v>681</v>
      </c>
      <c r="C8" s="552" t="s">
        <v>653</v>
      </c>
      <c r="D8" s="553"/>
      <c r="E8" s="554">
        <v>210</v>
      </c>
      <c r="F8" s="555"/>
      <c r="G8" s="552" t="s">
        <v>656</v>
      </c>
    </row>
    <row r="9" spans="1:7" ht="14.25">
      <c r="A9" s="550">
        <v>198</v>
      </c>
      <c r="B9" s="551"/>
      <c r="C9" s="552" t="s">
        <v>655</v>
      </c>
      <c r="D9" s="553"/>
      <c r="E9" s="554">
        <v>211</v>
      </c>
      <c r="F9" s="555"/>
      <c r="G9" s="552" t="s">
        <v>658</v>
      </c>
    </row>
    <row r="10" spans="1:7" ht="14.25">
      <c r="A10" s="550">
        <v>199</v>
      </c>
      <c r="B10" s="551"/>
      <c r="C10" s="552" t="s">
        <v>657</v>
      </c>
      <c r="D10" s="553"/>
      <c r="E10" s="554">
        <v>212</v>
      </c>
      <c r="F10" s="555"/>
      <c r="G10" s="552" t="s">
        <v>660</v>
      </c>
    </row>
    <row r="11" spans="1:7" ht="14.25">
      <c r="A11" s="550">
        <v>200</v>
      </c>
      <c r="B11" s="551"/>
      <c r="C11" s="552" t="s">
        <v>659</v>
      </c>
      <c r="D11" s="553"/>
      <c r="E11" s="554">
        <v>213</v>
      </c>
      <c r="F11" s="555"/>
      <c r="G11" s="552" t="s">
        <v>662</v>
      </c>
    </row>
    <row r="12" spans="1:7" ht="14.25">
      <c r="A12" s="550">
        <v>201</v>
      </c>
      <c r="B12" s="551"/>
      <c r="C12" s="555" t="s">
        <v>661</v>
      </c>
      <c r="D12" s="553"/>
      <c r="E12" s="554">
        <v>214</v>
      </c>
      <c r="F12" s="555"/>
      <c r="G12" s="552" t="s">
        <v>664</v>
      </c>
    </row>
    <row r="13" spans="1:7" ht="14.25">
      <c r="A13" s="550"/>
      <c r="B13" s="556" t="s">
        <v>646</v>
      </c>
      <c r="C13" s="552" t="s">
        <v>663</v>
      </c>
      <c r="D13" s="553"/>
      <c r="E13" s="553"/>
      <c r="F13" s="553"/>
      <c r="G13" s="552" t="s">
        <v>666</v>
      </c>
    </row>
    <row r="14" spans="1:7" ht="14.25">
      <c r="A14" s="550"/>
      <c r="B14" s="556" t="s">
        <v>649</v>
      </c>
      <c r="C14" s="552" t="s">
        <v>665</v>
      </c>
      <c r="D14" s="553"/>
      <c r="E14" s="553"/>
      <c r="F14" s="553"/>
      <c r="G14" s="553"/>
    </row>
    <row r="15" spans="1:7" ht="14.25">
      <c r="A15" s="550"/>
      <c r="B15" s="556" t="s">
        <v>652</v>
      </c>
      <c r="C15" s="552" t="s">
        <v>667</v>
      </c>
      <c r="D15" s="553"/>
      <c r="E15" s="553"/>
      <c r="F15" s="553"/>
      <c r="G15" s="553"/>
    </row>
    <row r="16" spans="1:7" ht="14.25">
      <c r="A16" s="550">
        <v>202</v>
      </c>
      <c r="B16" s="551"/>
      <c r="C16" s="555" t="s">
        <v>668</v>
      </c>
      <c r="D16" s="553"/>
      <c r="E16" s="553"/>
      <c r="F16" s="553"/>
      <c r="G16" s="553"/>
    </row>
    <row r="17" spans="1:7" ht="14.25">
      <c r="A17" s="550"/>
      <c r="B17" s="556" t="s">
        <v>646</v>
      </c>
      <c r="C17" s="552" t="s">
        <v>669</v>
      </c>
      <c r="D17" s="553"/>
      <c r="E17" s="553"/>
      <c r="F17" s="553"/>
      <c r="G17" s="553"/>
    </row>
    <row r="18" spans="1:7" ht="14.25">
      <c r="A18" s="550"/>
      <c r="B18" s="556"/>
      <c r="C18" s="552" t="s">
        <v>670</v>
      </c>
      <c r="D18" s="553"/>
      <c r="E18" s="553"/>
      <c r="F18" s="553"/>
      <c r="G18" s="553"/>
    </row>
    <row r="19" spans="1:7" ht="14.25">
      <c r="A19" s="550"/>
      <c r="B19" s="556" t="s">
        <v>649</v>
      </c>
      <c r="C19" s="552" t="s">
        <v>671</v>
      </c>
      <c r="D19" s="553"/>
      <c r="E19" s="553"/>
      <c r="F19" s="553"/>
      <c r="G19" s="553"/>
    </row>
    <row r="20" spans="1:7" ht="14.25">
      <c r="A20" s="550"/>
      <c r="B20" s="556" t="s">
        <v>652</v>
      </c>
      <c r="C20" s="552" t="s">
        <v>672</v>
      </c>
      <c r="D20" s="553"/>
      <c r="E20" s="553"/>
      <c r="F20" s="553"/>
      <c r="G20" s="553"/>
    </row>
    <row r="21" spans="1:7" ht="14.25">
      <c r="A21" s="550"/>
      <c r="B21" s="556" t="s">
        <v>673</v>
      </c>
      <c r="C21" s="552" t="s">
        <v>674</v>
      </c>
      <c r="D21" s="553"/>
      <c r="E21" s="553"/>
      <c r="F21" s="553"/>
      <c r="G21" s="553"/>
    </row>
    <row r="22" spans="1:7" ht="14.25">
      <c r="A22" s="550"/>
      <c r="B22" s="556" t="s">
        <v>675</v>
      </c>
      <c r="C22" s="552" t="s">
        <v>676</v>
      </c>
      <c r="D22" s="553"/>
      <c r="E22" s="553"/>
      <c r="F22" s="553"/>
      <c r="G22" s="553"/>
    </row>
    <row r="23" spans="1:7" ht="14.25">
      <c r="A23" s="550">
        <v>203</v>
      </c>
      <c r="B23" s="551"/>
      <c r="C23" s="552" t="s">
        <v>677</v>
      </c>
      <c r="D23" s="553"/>
      <c r="E23" s="553"/>
      <c r="F23" s="553"/>
      <c r="G23" s="553"/>
    </row>
    <row r="24" spans="1:7" ht="14.25">
      <c r="A24" s="550">
        <v>204</v>
      </c>
      <c r="B24" s="551"/>
      <c r="C24" s="552" t="s">
        <v>678</v>
      </c>
      <c r="D24" s="553"/>
    </row>
  </sheetData>
  <mergeCells count="1">
    <mergeCell ref="A1:C1"/>
  </mergeCells>
  <phoneticPr fontId="4"/>
  <hyperlinks>
    <hyperlink ref="C3" location="'196'!A1" display="学校総覧"/>
    <hyperlink ref="C5" location="'197(1)'!A1" display="幼 稚 園"/>
    <hyperlink ref="C7" location="'197(3)'!A1" display="小 学 校"/>
    <hyperlink ref="C8" location="'197(4)'!A1" display="中 学 校"/>
    <hyperlink ref="C9" location="'198'!A1" display="高等学校学科別学校数"/>
    <hyperlink ref="C10" location="'199'!A1" display="高等学校学年別生徒数"/>
    <hyperlink ref="C11" location="'200'!A1" display="高等学校学科別本科生徒数"/>
    <hyperlink ref="C13" location="'201(1)'!A1" display="進路別卒業者数"/>
    <hyperlink ref="C14" location="'201(2)'!A1" display="高等学校等への進学者数"/>
    <hyperlink ref="C15" location="'201(3)'!A1" display="就職先別・産業別就職者数"/>
    <hyperlink ref="C17" location="'202(1)-1'!A1" display="高等学校卒業者の職業別学科別就職者数　その１"/>
    <hyperlink ref="C19" location="'202(2)'!A1" display="学科別・進路別卒業者数"/>
    <hyperlink ref="C20" location="'202(3)'!A1" display="大学・短期大学等への学科別進学者数"/>
    <hyperlink ref="C21" location="'202(4)'!A1" display="産業別就職者数"/>
    <hyperlink ref="C22" location="'202(5)'!A1" display="都道府県別県外就職者数"/>
    <hyperlink ref="C23" location="'203'!A1" display="各種学校設置者別学校数及び生徒数"/>
    <hyperlink ref="C24" location="'204'!A1" display="各種学校卒業者数"/>
    <hyperlink ref="G3" location="'205 '!A1" display="各種学校教員数・職員数"/>
    <hyperlink ref="G4" location="'206'!A1" display="専修学校設置者別学校数"/>
    <hyperlink ref="G5" location="'207 '!A1" display="専修学校過程別生徒数"/>
    <hyperlink ref="G6" location="'208'!A1" display="専修学校卒業者数"/>
    <hyperlink ref="G7" location="'209 '!A1" display="専修学校教員数及び職員数"/>
    <hyperlink ref="G8" location="'210 '!A1" display="大学・大学院等の学生数"/>
    <hyperlink ref="G9" location="'211'!A1" display="大学・大学院等の教員数及び職員数"/>
    <hyperlink ref="G10" location="'212 '!A1" display="大学・短期大学の卒業後の状況調査"/>
    <hyperlink ref="G11" location="'213 '!A1" display="大学院・高等専門学校の卒業者数"/>
    <hyperlink ref="G12" location="'214-1'!A1" display="地方教育費　-1"/>
    <hyperlink ref="G13" location="'214-2'!A1" display="地方教育費　-2"/>
    <hyperlink ref="C18" location="'202(1)-2'!A1" display="高等学校卒業者の職業別学科別就職者数　その２"/>
    <hyperlink ref="C6" location="'197(2)'!A1" display="幼 保 連 携 型 認 定 子 ど も 園"/>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62"/>
  <sheetViews>
    <sheetView showGridLines="0" zoomScaleNormal="100" zoomScaleSheetLayoutView="100" workbookViewId="0"/>
  </sheetViews>
  <sheetFormatPr defaultColWidth="8" defaultRowHeight="13.5"/>
  <cols>
    <col min="1" max="1" width="4.125" style="172" customWidth="1"/>
    <col min="2" max="2" width="11.25" style="172" customWidth="1"/>
    <col min="3" max="3" width="6.375" style="433" customWidth="1"/>
    <col min="4" max="4" width="6.75" style="433" customWidth="1"/>
    <col min="5" max="10" width="4.625" style="433" customWidth="1"/>
    <col min="11" max="11" width="5.75" style="433" customWidth="1"/>
    <col min="12" max="16" width="4.625" style="172" customWidth="1"/>
    <col min="17" max="17" width="6.75" style="172" customWidth="1"/>
    <col min="18" max="18" width="6.375" style="172" customWidth="1"/>
    <col min="19" max="19" width="6.625" style="172" customWidth="1"/>
    <col min="20" max="16384" width="8" style="172"/>
  </cols>
  <sheetData>
    <row r="2" spans="2:18" s="154" customFormat="1" ht="28.5" customHeight="1">
      <c r="B2" s="570" t="s">
        <v>320</v>
      </c>
      <c r="C2" s="570"/>
      <c r="D2" s="570"/>
      <c r="E2" s="570"/>
      <c r="F2" s="570"/>
      <c r="G2" s="570"/>
      <c r="H2" s="570"/>
      <c r="I2" s="570"/>
      <c r="J2" s="570"/>
      <c r="K2" s="570"/>
      <c r="L2" s="570"/>
      <c r="M2" s="570"/>
      <c r="N2" s="570"/>
      <c r="O2" s="570"/>
      <c r="P2" s="570"/>
      <c r="Q2" s="570"/>
      <c r="R2" s="570"/>
    </row>
    <row r="3" spans="2:18" s="157" customFormat="1" ht="20.100000000000001" customHeight="1" thickBot="1">
      <c r="B3" s="231" t="s">
        <v>487</v>
      </c>
      <c r="C3" s="423"/>
      <c r="D3" s="423"/>
      <c r="E3" s="423"/>
      <c r="F3" s="423"/>
      <c r="G3" s="423"/>
      <c r="H3" s="423"/>
      <c r="I3" s="423"/>
      <c r="J3" s="423"/>
      <c r="K3" s="423"/>
      <c r="L3" s="178"/>
      <c r="M3" s="178"/>
      <c r="N3" s="178"/>
      <c r="O3" s="178"/>
      <c r="P3" s="178"/>
      <c r="Q3" s="178"/>
      <c r="R3" s="141" t="s">
        <v>89</v>
      </c>
    </row>
    <row r="4" spans="2:18" s="232" customFormat="1" ht="39.950000000000003" customHeight="1">
      <c r="B4" s="655" t="s">
        <v>93</v>
      </c>
      <c r="C4" s="664" t="s">
        <v>33</v>
      </c>
      <c r="D4" s="658" t="s">
        <v>56</v>
      </c>
      <c r="E4" s="658" t="s">
        <v>57</v>
      </c>
      <c r="F4" s="658" t="s">
        <v>58</v>
      </c>
      <c r="G4" s="658" t="s">
        <v>59</v>
      </c>
      <c r="H4" s="661" t="s">
        <v>348</v>
      </c>
      <c r="I4" s="661" t="s">
        <v>61</v>
      </c>
      <c r="J4" s="661" t="s">
        <v>285</v>
      </c>
      <c r="K4" s="661" t="s">
        <v>284</v>
      </c>
      <c r="L4" s="662" t="s">
        <v>349</v>
      </c>
      <c r="M4" s="662"/>
      <c r="N4" s="662"/>
      <c r="O4" s="662"/>
      <c r="P4" s="662"/>
      <c r="Q4" s="662" t="s">
        <v>62</v>
      </c>
      <c r="R4" s="663" t="s">
        <v>63</v>
      </c>
    </row>
    <row r="5" spans="2:18" s="232" customFormat="1" ht="39.950000000000003" customHeight="1">
      <c r="B5" s="656"/>
      <c r="C5" s="665"/>
      <c r="D5" s="659"/>
      <c r="E5" s="659"/>
      <c r="F5" s="659"/>
      <c r="G5" s="659"/>
      <c r="H5" s="661"/>
      <c r="I5" s="661"/>
      <c r="J5" s="661"/>
      <c r="K5" s="661"/>
      <c r="L5" s="660" t="s">
        <v>33</v>
      </c>
      <c r="M5" s="660" t="s">
        <v>67</v>
      </c>
      <c r="N5" s="660" t="s">
        <v>68</v>
      </c>
      <c r="O5" s="660" t="s">
        <v>69</v>
      </c>
      <c r="P5" s="660" t="s">
        <v>70</v>
      </c>
      <c r="Q5" s="666"/>
      <c r="R5" s="663"/>
    </row>
    <row r="6" spans="2:18" s="232" customFormat="1" ht="39.950000000000003" customHeight="1">
      <c r="B6" s="657"/>
      <c r="C6" s="665"/>
      <c r="D6" s="452" t="s">
        <v>64</v>
      </c>
      <c r="E6" s="452" t="s">
        <v>65</v>
      </c>
      <c r="F6" s="452" t="s">
        <v>66</v>
      </c>
      <c r="G6" s="452" t="s">
        <v>92</v>
      </c>
      <c r="H6" s="658"/>
      <c r="I6" s="658"/>
      <c r="J6" s="658"/>
      <c r="K6" s="658"/>
      <c r="L6" s="660"/>
      <c r="M6" s="660"/>
      <c r="N6" s="660"/>
      <c r="O6" s="660"/>
      <c r="P6" s="660"/>
      <c r="Q6" s="233" t="s">
        <v>71</v>
      </c>
      <c r="R6" s="234" t="s">
        <v>71</v>
      </c>
    </row>
    <row r="7" spans="2:18" s="165" customFormat="1" ht="20.100000000000001" customHeight="1">
      <c r="B7" s="235" t="s">
        <v>488</v>
      </c>
      <c r="C7" s="424">
        <v>7021</v>
      </c>
      <c r="D7" s="425">
        <v>6962</v>
      </c>
      <c r="E7" s="425">
        <v>8</v>
      </c>
      <c r="F7" s="425">
        <v>3</v>
      </c>
      <c r="G7" s="425">
        <v>9</v>
      </c>
      <c r="H7" s="425">
        <v>12</v>
      </c>
      <c r="I7" s="425">
        <v>27</v>
      </c>
      <c r="J7" s="426" t="s">
        <v>192</v>
      </c>
      <c r="K7" s="425">
        <v>119</v>
      </c>
      <c r="L7" s="237" t="s">
        <v>192</v>
      </c>
      <c r="M7" s="237" t="s">
        <v>192</v>
      </c>
      <c r="N7" s="237" t="s">
        <v>192</v>
      </c>
      <c r="O7" s="237" t="s">
        <v>192</v>
      </c>
      <c r="P7" s="237" t="s">
        <v>192</v>
      </c>
      <c r="Q7" s="238">
        <v>99.159663865546221</v>
      </c>
      <c r="R7" s="470">
        <v>0.17091582395670132</v>
      </c>
    </row>
    <row r="8" spans="2:18" s="165" customFormat="1" ht="20.100000000000001" customHeight="1">
      <c r="B8" s="487" t="s">
        <v>455</v>
      </c>
      <c r="C8" s="424">
        <v>7159</v>
      </c>
      <c r="D8" s="425">
        <v>7056</v>
      </c>
      <c r="E8" s="425">
        <v>24</v>
      </c>
      <c r="F8" s="425">
        <v>7</v>
      </c>
      <c r="G8" s="425">
        <v>11</v>
      </c>
      <c r="H8" s="425">
        <v>23</v>
      </c>
      <c r="I8" s="425">
        <v>38</v>
      </c>
      <c r="J8" s="426" t="s">
        <v>192</v>
      </c>
      <c r="K8" s="425">
        <v>146</v>
      </c>
      <c r="L8" s="237">
        <v>1</v>
      </c>
      <c r="M8" s="237">
        <v>1</v>
      </c>
      <c r="N8" s="237" t="s">
        <v>192</v>
      </c>
      <c r="O8" s="237" t="s">
        <v>192</v>
      </c>
      <c r="P8" s="237" t="s">
        <v>192</v>
      </c>
      <c r="Q8" s="238">
        <v>98.561251571448523</v>
      </c>
      <c r="R8" s="470">
        <v>0.33524235228383853</v>
      </c>
    </row>
    <row r="9" spans="2:18" s="165" customFormat="1" ht="20.100000000000001" customHeight="1">
      <c r="B9" s="487" t="s">
        <v>489</v>
      </c>
      <c r="C9" s="424">
        <v>6928</v>
      </c>
      <c r="D9" s="425">
        <v>6842</v>
      </c>
      <c r="E9" s="425">
        <v>29</v>
      </c>
      <c r="F9" s="425">
        <v>4</v>
      </c>
      <c r="G9" s="425">
        <v>9</v>
      </c>
      <c r="H9" s="425">
        <v>18</v>
      </c>
      <c r="I9" s="425">
        <v>26</v>
      </c>
      <c r="J9" s="426" t="s">
        <v>192</v>
      </c>
      <c r="K9" s="425">
        <v>139</v>
      </c>
      <c r="L9" s="425">
        <v>2</v>
      </c>
      <c r="M9" s="425">
        <v>2</v>
      </c>
      <c r="N9" s="237" t="s">
        <v>192</v>
      </c>
      <c r="O9" s="237" t="s">
        <v>192</v>
      </c>
      <c r="P9" s="237" t="s">
        <v>192</v>
      </c>
      <c r="Q9" s="493">
        <v>98.758660508083139</v>
      </c>
      <c r="R9" s="494">
        <v>0.28868360277136257</v>
      </c>
    </row>
    <row r="10" spans="2:18" s="165" customFormat="1" ht="11.25" customHeight="1">
      <c r="B10" s="239"/>
      <c r="C10" s="424"/>
      <c r="D10" s="425"/>
      <c r="E10" s="425"/>
      <c r="F10" s="425"/>
      <c r="G10" s="425"/>
      <c r="H10" s="425"/>
      <c r="I10" s="425"/>
      <c r="J10" s="426"/>
      <c r="K10" s="425"/>
      <c r="L10" s="237"/>
      <c r="M10" s="237"/>
      <c r="N10" s="237"/>
      <c r="O10" s="237"/>
      <c r="P10" s="237"/>
      <c r="Q10" s="238"/>
      <c r="R10" s="470"/>
    </row>
    <row r="11" spans="2:18" s="165" customFormat="1" ht="20.100000000000001" customHeight="1">
      <c r="B11" s="167" t="s">
        <v>39</v>
      </c>
      <c r="C11" s="424">
        <v>157</v>
      </c>
      <c r="D11" s="427">
        <v>157</v>
      </c>
      <c r="E11" s="426" t="s">
        <v>192</v>
      </c>
      <c r="F11" s="426" t="s">
        <v>192</v>
      </c>
      <c r="G11" s="426" t="s">
        <v>192</v>
      </c>
      <c r="H11" s="426" t="s">
        <v>192</v>
      </c>
      <c r="I11" s="426" t="s">
        <v>192</v>
      </c>
      <c r="J11" s="426" t="s">
        <v>192</v>
      </c>
      <c r="K11" s="427">
        <v>10</v>
      </c>
      <c r="L11" s="237" t="s">
        <v>192</v>
      </c>
      <c r="M11" s="237" t="s">
        <v>192</v>
      </c>
      <c r="N11" s="237" t="s">
        <v>192</v>
      </c>
      <c r="O11" s="237" t="s">
        <v>192</v>
      </c>
      <c r="P11" s="237" t="s">
        <v>192</v>
      </c>
      <c r="Q11" s="238">
        <v>100</v>
      </c>
      <c r="R11" s="471">
        <v>0</v>
      </c>
    </row>
    <row r="12" spans="2:18" s="165" customFormat="1" ht="20.100000000000001" customHeight="1">
      <c r="B12" s="167" t="s">
        <v>83</v>
      </c>
      <c r="C12" s="424">
        <f>C9-(C11+C13)</f>
        <v>6637</v>
      </c>
      <c r="D12" s="425">
        <f>D9-(D11+D13)</f>
        <v>6551</v>
      </c>
      <c r="E12" s="425">
        <v>29</v>
      </c>
      <c r="F12" s="425">
        <v>4</v>
      </c>
      <c r="G12" s="425">
        <v>9</v>
      </c>
      <c r="H12" s="425">
        <v>18</v>
      </c>
      <c r="I12" s="425">
        <v>26</v>
      </c>
      <c r="J12" s="426" t="s">
        <v>192</v>
      </c>
      <c r="K12" s="425">
        <f>K9-(K11+K13)</f>
        <v>126</v>
      </c>
      <c r="L12" s="237" t="s">
        <v>192</v>
      </c>
      <c r="M12" s="237" t="s">
        <v>192</v>
      </c>
      <c r="N12" s="237" t="s">
        <v>192</v>
      </c>
      <c r="O12" s="237" t="s">
        <v>192</v>
      </c>
      <c r="P12" s="237" t="s">
        <v>192</v>
      </c>
      <c r="Q12" s="238">
        <v>98.7</v>
      </c>
      <c r="R12" s="470">
        <v>0.3</v>
      </c>
    </row>
    <row r="13" spans="2:18" s="165" customFormat="1" ht="20.100000000000001" customHeight="1">
      <c r="B13" s="167" t="s">
        <v>40</v>
      </c>
      <c r="C13" s="428">
        <v>134</v>
      </c>
      <c r="D13" s="427">
        <v>134</v>
      </c>
      <c r="E13" s="426" t="s">
        <v>192</v>
      </c>
      <c r="F13" s="426" t="s">
        <v>192</v>
      </c>
      <c r="G13" s="426" t="s">
        <v>192</v>
      </c>
      <c r="H13" s="426" t="s">
        <v>192</v>
      </c>
      <c r="I13" s="426" t="s">
        <v>192</v>
      </c>
      <c r="J13" s="426" t="s">
        <v>192</v>
      </c>
      <c r="K13" s="427">
        <v>3</v>
      </c>
      <c r="L13" s="237" t="s">
        <v>192</v>
      </c>
      <c r="M13" s="237" t="s">
        <v>192</v>
      </c>
      <c r="N13" s="237" t="s">
        <v>192</v>
      </c>
      <c r="O13" s="237" t="s">
        <v>192</v>
      </c>
      <c r="P13" s="237" t="s">
        <v>192</v>
      </c>
      <c r="Q13" s="238">
        <v>100</v>
      </c>
      <c r="R13" s="471">
        <v>0</v>
      </c>
    </row>
    <row r="14" spans="2:18" s="165" customFormat="1" ht="11.25" customHeight="1">
      <c r="B14" s="167"/>
      <c r="C14" s="424"/>
      <c r="D14" s="425"/>
      <c r="E14" s="425"/>
      <c r="F14" s="425"/>
      <c r="G14" s="425"/>
      <c r="H14" s="425"/>
      <c r="I14" s="425"/>
      <c r="J14" s="426"/>
      <c r="K14" s="425"/>
      <c r="L14" s="237"/>
      <c r="M14" s="237"/>
      <c r="N14" s="237"/>
      <c r="O14" s="237"/>
      <c r="P14" s="237"/>
      <c r="Q14" s="238"/>
      <c r="R14" s="238"/>
    </row>
    <row r="15" spans="2:18" s="165" customFormat="1" ht="18.75" customHeight="1">
      <c r="B15" s="168" t="s">
        <v>41</v>
      </c>
      <c r="C15" s="424">
        <v>2389</v>
      </c>
      <c r="D15" s="425">
        <v>2353</v>
      </c>
      <c r="E15" s="425">
        <v>18</v>
      </c>
      <c r="F15" s="425">
        <v>1</v>
      </c>
      <c r="G15" s="425">
        <v>3</v>
      </c>
      <c r="H15" s="425">
        <v>4</v>
      </c>
      <c r="I15" s="425">
        <v>10</v>
      </c>
      <c r="J15" s="426" t="s">
        <v>192</v>
      </c>
      <c r="K15" s="425">
        <v>56</v>
      </c>
      <c r="L15" s="237" t="s">
        <v>192</v>
      </c>
      <c r="M15" s="237" t="s">
        <v>192</v>
      </c>
      <c r="N15" s="237" t="s">
        <v>192</v>
      </c>
      <c r="O15" s="237" t="s">
        <v>192</v>
      </c>
      <c r="P15" s="237" t="s">
        <v>192</v>
      </c>
      <c r="Q15" s="238">
        <v>98.493093344495605</v>
      </c>
      <c r="R15" s="470">
        <v>0.1674340728338217</v>
      </c>
    </row>
    <row r="16" spans="2:18" s="165" customFormat="1" ht="18.75" customHeight="1">
      <c r="B16" s="168" t="s">
        <v>42</v>
      </c>
      <c r="C16" s="424">
        <v>517</v>
      </c>
      <c r="D16" s="425">
        <v>509</v>
      </c>
      <c r="E16" s="426" t="s">
        <v>192</v>
      </c>
      <c r="F16" s="426">
        <v>3</v>
      </c>
      <c r="G16" s="426" t="s">
        <v>192</v>
      </c>
      <c r="H16" s="426">
        <v>3</v>
      </c>
      <c r="I16" s="425">
        <v>2</v>
      </c>
      <c r="J16" s="426" t="s">
        <v>192</v>
      </c>
      <c r="K16" s="425">
        <v>7</v>
      </c>
      <c r="L16" s="237" t="s">
        <v>192</v>
      </c>
      <c r="M16" s="237" t="s">
        <v>192</v>
      </c>
      <c r="N16" s="237" t="s">
        <v>192</v>
      </c>
      <c r="O16" s="237" t="s">
        <v>192</v>
      </c>
      <c r="P16" s="237" t="s">
        <v>192</v>
      </c>
      <c r="Q16" s="238">
        <v>98.452611218568663</v>
      </c>
      <c r="R16" s="470">
        <v>0.58027079303675055</v>
      </c>
    </row>
    <row r="17" spans="2:18" s="165" customFormat="1" ht="18.75" customHeight="1">
      <c r="B17" s="168" t="s">
        <v>43</v>
      </c>
      <c r="C17" s="424">
        <v>316</v>
      </c>
      <c r="D17" s="425">
        <v>314</v>
      </c>
      <c r="E17" s="426" t="s">
        <v>192</v>
      </c>
      <c r="F17" s="426" t="s">
        <v>192</v>
      </c>
      <c r="G17" s="426" t="s">
        <v>192</v>
      </c>
      <c r="H17" s="426">
        <v>1</v>
      </c>
      <c r="I17" s="426">
        <v>1</v>
      </c>
      <c r="J17" s="426" t="s">
        <v>192</v>
      </c>
      <c r="K17" s="425">
        <v>5</v>
      </c>
      <c r="L17" s="237" t="s">
        <v>192</v>
      </c>
      <c r="M17" s="237" t="s">
        <v>192</v>
      </c>
      <c r="N17" s="237" t="s">
        <v>192</v>
      </c>
      <c r="O17" s="237" t="s">
        <v>192</v>
      </c>
      <c r="P17" s="237" t="s">
        <v>192</v>
      </c>
      <c r="Q17" s="238">
        <v>99.367088607594937</v>
      </c>
      <c r="R17" s="470">
        <v>0.31645569620253167</v>
      </c>
    </row>
    <row r="18" spans="2:18" s="165" customFormat="1" ht="18.75" customHeight="1">
      <c r="B18" s="168" t="s">
        <v>44</v>
      </c>
      <c r="C18" s="424">
        <v>812</v>
      </c>
      <c r="D18" s="425">
        <v>806</v>
      </c>
      <c r="E18" s="426">
        <v>1</v>
      </c>
      <c r="F18" s="426" t="s">
        <v>192</v>
      </c>
      <c r="G18" s="426">
        <v>2</v>
      </c>
      <c r="H18" s="425">
        <v>1</v>
      </c>
      <c r="I18" s="425">
        <v>2</v>
      </c>
      <c r="J18" s="426" t="s">
        <v>192</v>
      </c>
      <c r="K18" s="425">
        <v>7</v>
      </c>
      <c r="L18" s="237" t="s">
        <v>192</v>
      </c>
      <c r="M18" s="237" t="s">
        <v>192</v>
      </c>
      <c r="N18" s="237" t="s">
        <v>192</v>
      </c>
      <c r="O18" s="237" t="s">
        <v>192</v>
      </c>
      <c r="P18" s="237" t="s">
        <v>192</v>
      </c>
      <c r="Q18" s="238">
        <v>99.261083743842363</v>
      </c>
      <c r="R18" s="470">
        <v>0.12315270935960591</v>
      </c>
    </row>
    <row r="19" spans="2:18" s="165" customFormat="1" ht="18.75" customHeight="1">
      <c r="B19" s="168" t="s">
        <v>239</v>
      </c>
      <c r="C19" s="424">
        <v>362</v>
      </c>
      <c r="D19" s="425">
        <v>356</v>
      </c>
      <c r="E19" s="426">
        <v>1</v>
      </c>
      <c r="F19" s="426" t="s">
        <v>192</v>
      </c>
      <c r="G19" s="426" t="s">
        <v>192</v>
      </c>
      <c r="H19" s="426">
        <v>3</v>
      </c>
      <c r="I19" s="425">
        <v>2</v>
      </c>
      <c r="J19" s="426" t="s">
        <v>192</v>
      </c>
      <c r="K19" s="425">
        <v>3</v>
      </c>
      <c r="L19" s="237" t="s">
        <v>192</v>
      </c>
      <c r="M19" s="237" t="s">
        <v>192</v>
      </c>
      <c r="N19" s="237" t="s">
        <v>192</v>
      </c>
      <c r="O19" s="237" t="s">
        <v>192</v>
      </c>
      <c r="P19" s="237" t="s">
        <v>192</v>
      </c>
      <c r="Q19" s="238">
        <v>98.342541436464089</v>
      </c>
      <c r="R19" s="470">
        <v>0.82872928176795579</v>
      </c>
    </row>
    <row r="20" spans="2:18" s="165" customFormat="1" ht="18.75" customHeight="1">
      <c r="B20" s="168" t="s">
        <v>240</v>
      </c>
      <c r="C20" s="424">
        <v>316</v>
      </c>
      <c r="D20" s="425">
        <v>314</v>
      </c>
      <c r="E20" s="426">
        <v>1</v>
      </c>
      <c r="F20" s="426" t="s">
        <v>192</v>
      </c>
      <c r="G20" s="426" t="s">
        <v>192</v>
      </c>
      <c r="H20" s="426" t="s">
        <v>192</v>
      </c>
      <c r="I20" s="425">
        <v>1</v>
      </c>
      <c r="J20" s="426" t="s">
        <v>192</v>
      </c>
      <c r="K20" s="425">
        <v>7</v>
      </c>
      <c r="L20" s="237" t="s">
        <v>192</v>
      </c>
      <c r="M20" s="237" t="s">
        <v>192</v>
      </c>
      <c r="N20" s="237" t="s">
        <v>192</v>
      </c>
      <c r="O20" s="237" t="s">
        <v>192</v>
      </c>
      <c r="P20" s="237" t="s">
        <v>192</v>
      </c>
      <c r="Q20" s="238">
        <v>99.367088607594937</v>
      </c>
      <c r="R20" s="470">
        <v>0</v>
      </c>
    </row>
    <row r="21" spans="2:18" s="165" customFormat="1" ht="18.75" customHeight="1">
      <c r="B21" s="168" t="s">
        <v>241</v>
      </c>
      <c r="C21" s="424">
        <v>245</v>
      </c>
      <c r="D21" s="425">
        <v>245</v>
      </c>
      <c r="E21" s="426" t="s">
        <v>192</v>
      </c>
      <c r="F21" s="426" t="s">
        <v>192</v>
      </c>
      <c r="G21" s="426" t="s">
        <v>192</v>
      </c>
      <c r="H21" s="426" t="s">
        <v>192</v>
      </c>
      <c r="I21" s="426" t="s">
        <v>192</v>
      </c>
      <c r="J21" s="426" t="s">
        <v>192</v>
      </c>
      <c r="K21" s="425">
        <v>5</v>
      </c>
      <c r="L21" s="237" t="s">
        <v>192</v>
      </c>
      <c r="M21" s="237" t="s">
        <v>192</v>
      </c>
      <c r="N21" s="237" t="s">
        <v>192</v>
      </c>
      <c r="O21" s="237" t="s">
        <v>192</v>
      </c>
      <c r="P21" s="237" t="s">
        <v>192</v>
      </c>
      <c r="Q21" s="238">
        <v>100</v>
      </c>
      <c r="R21" s="471">
        <v>0</v>
      </c>
    </row>
    <row r="22" spans="2:18" s="165" customFormat="1" ht="18.75" customHeight="1">
      <c r="B22" s="168" t="s">
        <v>242</v>
      </c>
      <c r="C22" s="424">
        <v>230</v>
      </c>
      <c r="D22" s="425">
        <v>230</v>
      </c>
      <c r="E22" s="426" t="s">
        <v>192</v>
      </c>
      <c r="F22" s="426" t="s">
        <v>192</v>
      </c>
      <c r="G22" s="426" t="s">
        <v>192</v>
      </c>
      <c r="H22" s="426" t="s">
        <v>192</v>
      </c>
      <c r="I22" s="426" t="s">
        <v>192</v>
      </c>
      <c r="J22" s="426" t="s">
        <v>192</v>
      </c>
      <c r="K22" s="425">
        <v>9</v>
      </c>
      <c r="L22" s="237" t="s">
        <v>192</v>
      </c>
      <c r="M22" s="237" t="s">
        <v>192</v>
      </c>
      <c r="N22" s="237" t="s">
        <v>192</v>
      </c>
      <c r="O22" s="237" t="s">
        <v>192</v>
      </c>
      <c r="P22" s="237" t="s">
        <v>192</v>
      </c>
      <c r="Q22" s="238">
        <v>100</v>
      </c>
      <c r="R22" s="471">
        <v>0</v>
      </c>
    </row>
    <row r="23" spans="2:18" s="165" customFormat="1" ht="18.75" customHeight="1">
      <c r="B23" s="168" t="s">
        <v>45</v>
      </c>
      <c r="C23" s="424">
        <v>48</v>
      </c>
      <c r="D23" s="425">
        <v>48</v>
      </c>
      <c r="E23" s="426" t="s">
        <v>192</v>
      </c>
      <c r="F23" s="426" t="s">
        <v>192</v>
      </c>
      <c r="G23" s="426" t="s">
        <v>192</v>
      </c>
      <c r="H23" s="426" t="s">
        <v>192</v>
      </c>
      <c r="I23" s="426" t="s">
        <v>192</v>
      </c>
      <c r="J23" s="426" t="s">
        <v>192</v>
      </c>
      <c r="K23" s="237" t="s">
        <v>192</v>
      </c>
      <c r="L23" s="237" t="s">
        <v>192</v>
      </c>
      <c r="M23" s="237" t="s">
        <v>192</v>
      </c>
      <c r="N23" s="237" t="s">
        <v>192</v>
      </c>
      <c r="O23" s="237" t="s">
        <v>192</v>
      </c>
      <c r="P23" s="237" t="s">
        <v>192</v>
      </c>
      <c r="Q23" s="238">
        <v>100</v>
      </c>
      <c r="R23" s="471">
        <v>0</v>
      </c>
    </row>
    <row r="24" spans="2:18" s="165" customFormat="1" ht="18.75" customHeight="1">
      <c r="B24" s="168" t="s">
        <v>46</v>
      </c>
      <c r="C24" s="424">
        <v>11</v>
      </c>
      <c r="D24" s="425">
        <v>11</v>
      </c>
      <c r="E24" s="426" t="s">
        <v>192</v>
      </c>
      <c r="F24" s="426" t="s">
        <v>192</v>
      </c>
      <c r="G24" s="426" t="s">
        <v>192</v>
      </c>
      <c r="H24" s="426" t="s">
        <v>192</v>
      </c>
      <c r="I24" s="426" t="s">
        <v>192</v>
      </c>
      <c r="J24" s="426" t="s">
        <v>192</v>
      </c>
      <c r="K24" s="237" t="s">
        <v>192</v>
      </c>
      <c r="L24" s="237" t="s">
        <v>192</v>
      </c>
      <c r="M24" s="237" t="s">
        <v>192</v>
      </c>
      <c r="N24" s="237" t="s">
        <v>192</v>
      </c>
      <c r="O24" s="237" t="s">
        <v>192</v>
      </c>
      <c r="P24" s="237" t="s">
        <v>192</v>
      </c>
      <c r="Q24" s="238">
        <v>100</v>
      </c>
      <c r="R24" s="471">
        <v>0</v>
      </c>
    </row>
    <row r="25" spans="2:18" s="165" customFormat="1" ht="18.75" customHeight="1">
      <c r="B25" s="168" t="s">
        <v>47</v>
      </c>
      <c r="C25" s="424">
        <v>12</v>
      </c>
      <c r="D25" s="425">
        <v>12</v>
      </c>
      <c r="E25" s="426" t="s">
        <v>192</v>
      </c>
      <c r="F25" s="426" t="s">
        <v>192</v>
      </c>
      <c r="G25" s="426" t="s">
        <v>192</v>
      </c>
      <c r="H25" s="426" t="s">
        <v>192</v>
      </c>
      <c r="I25" s="426" t="s">
        <v>192</v>
      </c>
      <c r="J25" s="426" t="s">
        <v>192</v>
      </c>
      <c r="K25" s="237" t="s">
        <v>192</v>
      </c>
      <c r="L25" s="237" t="s">
        <v>192</v>
      </c>
      <c r="M25" s="237" t="s">
        <v>192</v>
      </c>
      <c r="N25" s="237" t="s">
        <v>192</v>
      </c>
      <c r="O25" s="237" t="s">
        <v>192</v>
      </c>
      <c r="P25" s="237" t="s">
        <v>192</v>
      </c>
      <c r="Q25" s="238">
        <v>100</v>
      </c>
      <c r="R25" s="471">
        <v>0</v>
      </c>
    </row>
    <row r="26" spans="2:18" s="165" customFormat="1" ht="18.75" customHeight="1">
      <c r="B26" s="168" t="s">
        <v>48</v>
      </c>
      <c r="C26" s="424">
        <v>237</v>
      </c>
      <c r="D26" s="425">
        <v>233</v>
      </c>
      <c r="E26" s="426">
        <v>4</v>
      </c>
      <c r="F26" s="426" t="s">
        <v>192</v>
      </c>
      <c r="G26" s="426" t="s">
        <v>192</v>
      </c>
      <c r="H26" s="426" t="s">
        <v>192</v>
      </c>
      <c r="I26" s="426" t="s">
        <v>192</v>
      </c>
      <c r="J26" s="426" t="s">
        <v>192</v>
      </c>
      <c r="K26" s="426">
        <v>3</v>
      </c>
      <c r="L26" s="237" t="s">
        <v>192</v>
      </c>
      <c r="M26" s="237" t="s">
        <v>192</v>
      </c>
      <c r="N26" s="237" t="s">
        <v>192</v>
      </c>
      <c r="O26" s="237" t="s">
        <v>192</v>
      </c>
      <c r="P26" s="237" t="s">
        <v>192</v>
      </c>
      <c r="Q26" s="238">
        <v>98.312236286919827</v>
      </c>
      <c r="R26" s="471">
        <v>0</v>
      </c>
    </row>
    <row r="27" spans="2:18" s="165" customFormat="1" ht="18.75" customHeight="1">
      <c r="B27" s="168" t="s">
        <v>49</v>
      </c>
      <c r="C27" s="424">
        <v>29</v>
      </c>
      <c r="D27" s="425">
        <v>29</v>
      </c>
      <c r="E27" s="426" t="s">
        <v>192</v>
      </c>
      <c r="F27" s="426" t="s">
        <v>192</v>
      </c>
      <c r="G27" s="426" t="s">
        <v>192</v>
      </c>
      <c r="H27" s="426" t="s">
        <v>192</v>
      </c>
      <c r="I27" s="426" t="s">
        <v>192</v>
      </c>
      <c r="J27" s="426" t="s">
        <v>192</v>
      </c>
      <c r="K27" s="426">
        <v>1</v>
      </c>
      <c r="L27" s="237" t="s">
        <v>192</v>
      </c>
      <c r="M27" s="237" t="s">
        <v>192</v>
      </c>
      <c r="N27" s="237" t="s">
        <v>192</v>
      </c>
      <c r="O27" s="237" t="s">
        <v>192</v>
      </c>
      <c r="P27" s="237" t="s">
        <v>192</v>
      </c>
      <c r="Q27" s="238">
        <v>100</v>
      </c>
      <c r="R27" s="471">
        <v>0</v>
      </c>
    </row>
    <row r="28" spans="2:18" s="165" customFormat="1" ht="18.75" customHeight="1">
      <c r="B28" s="168" t="s">
        <v>243</v>
      </c>
      <c r="C28" s="424">
        <v>49</v>
      </c>
      <c r="D28" s="425">
        <v>49</v>
      </c>
      <c r="E28" s="426" t="s">
        <v>192</v>
      </c>
      <c r="F28" s="426" t="s">
        <v>192</v>
      </c>
      <c r="G28" s="426" t="s">
        <v>192</v>
      </c>
      <c r="H28" s="426" t="s">
        <v>192</v>
      </c>
      <c r="I28" s="426" t="s">
        <v>192</v>
      </c>
      <c r="J28" s="426" t="s">
        <v>192</v>
      </c>
      <c r="K28" s="426">
        <v>3</v>
      </c>
      <c r="L28" s="237" t="s">
        <v>192</v>
      </c>
      <c r="M28" s="237" t="s">
        <v>192</v>
      </c>
      <c r="N28" s="237" t="s">
        <v>192</v>
      </c>
      <c r="O28" s="237" t="s">
        <v>192</v>
      </c>
      <c r="P28" s="237" t="s">
        <v>192</v>
      </c>
      <c r="Q28" s="238">
        <v>100</v>
      </c>
      <c r="R28" s="471">
        <v>0</v>
      </c>
    </row>
    <row r="29" spans="2:18" s="165" customFormat="1" ht="18.75" customHeight="1">
      <c r="B29" s="168" t="s">
        <v>50</v>
      </c>
      <c r="C29" s="424">
        <v>40</v>
      </c>
      <c r="D29" s="425">
        <v>39</v>
      </c>
      <c r="E29" s="426" t="s">
        <v>192</v>
      </c>
      <c r="F29" s="426" t="s">
        <v>192</v>
      </c>
      <c r="G29" s="426" t="s">
        <v>192</v>
      </c>
      <c r="H29" s="426">
        <v>1</v>
      </c>
      <c r="I29" s="426" t="s">
        <v>192</v>
      </c>
      <c r="J29" s="426" t="s">
        <v>192</v>
      </c>
      <c r="K29" s="426" t="s">
        <v>192</v>
      </c>
      <c r="L29" s="426" t="s">
        <v>192</v>
      </c>
      <c r="M29" s="237" t="s">
        <v>192</v>
      </c>
      <c r="N29" s="237" t="s">
        <v>192</v>
      </c>
      <c r="O29" s="237" t="s">
        <v>192</v>
      </c>
      <c r="P29" s="237" t="s">
        <v>192</v>
      </c>
      <c r="Q29" s="238">
        <v>97.5</v>
      </c>
      <c r="R29" s="471">
        <v>2.5</v>
      </c>
    </row>
    <row r="30" spans="2:18" s="165" customFormat="1" ht="18.75" customHeight="1">
      <c r="B30" s="168" t="s">
        <v>244</v>
      </c>
      <c r="C30" s="424">
        <v>54</v>
      </c>
      <c r="D30" s="425">
        <v>54</v>
      </c>
      <c r="E30" s="426" t="s">
        <v>192</v>
      </c>
      <c r="F30" s="426" t="s">
        <v>192</v>
      </c>
      <c r="G30" s="426" t="s">
        <v>192</v>
      </c>
      <c r="H30" s="426" t="s">
        <v>192</v>
      </c>
      <c r="I30" s="426" t="s">
        <v>192</v>
      </c>
      <c r="J30" s="426" t="s">
        <v>192</v>
      </c>
      <c r="K30" s="426" t="s">
        <v>192</v>
      </c>
      <c r="L30" s="426" t="s">
        <v>192</v>
      </c>
      <c r="M30" s="237" t="s">
        <v>192</v>
      </c>
      <c r="N30" s="237" t="s">
        <v>192</v>
      </c>
      <c r="O30" s="237" t="s">
        <v>192</v>
      </c>
      <c r="P30" s="237" t="s">
        <v>192</v>
      </c>
      <c r="Q30" s="238">
        <v>100</v>
      </c>
      <c r="R30" s="471">
        <v>0</v>
      </c>
    </row>
    <row r="31" spans="2:18" s="165" customFormat="1" ht="18.75" customHeight="1">
      <c r="B31" s="168" t="s">
        <v>245</v>
      </c>
      <c r="C31" s="424">
        <v>101</v>
      </c>
      <c r="D31" s="425">
        <v>98</v>
      </c>
      <c r="E31" s="426" t="s">
        <v>192</v>
      </c>
      <c r="F31" s="426" t="s">
        <v>192</v>
      </c>
      <c r="G31" s="426" t="s">
        <v>192</v>
      </c>
      <c r="H31" s="425">
        <v>2</v>
      </c>
      <c r="I31" s="425">
        <v>1</v>
      </c>
      <c r="J31" s="426" t="s">
        <v>192</v>
      </c>
      <c r="K31" s="425">
        <v>4</v>
      </c>
      <c r="L31" s="237" t="s">
        <v>192</v>
      </c>
      <c r="M31" s="237" t="s">
        <v>192</v>
      </c>
      <c r="N31" s="237" t="s">
        <v>192</v>
      </c>
      <c r="O31" s="237" t="s">
        <v>192</v>
      </c>
      <c r="P31" s="237" t="s">
        <v>192</v>
      </c>
      <c r="Q31" s="238">
        <v>97.029702970297024</v>
      </c>
      <c r="R31" s="470">
        <v>1.9801980198019802</v>
      </c>
    </row>
    <row r="32" spans="2:18" s="165" customFormat="1" ht="18.75" customHeight="1">
      <c r="B32" s="168" t="s">
        <v>51</v>
      </c>
      <c r="C32" s="424">
        <v>163</v>
      </c>
      <c r="D32" s="425">
        <v>162</v>
      </c>
      <c r="E32" s="426" t="s">
        <v>192</v>
      </c>
      <c r="F32" s="426" t="s">
        <v>192</v>
      </c>
      <c r="G32" s="426" t="s">
        <v>192</v>
      </c>
      <c r="H32" s="426">
        <v>1</v>
      </c>
      <c r="I32" s="426" t="s">
        <v>192</v>
      </c>
      <c r="J32" s="426" t="s">
        <v>192</v>
      </c>
      <c r="K32" s="426">
        <v>3</v>
      </c>
      <c r="L32" s="237">
        <v>2</v>
      </c>
      <c r="M32" s="237">
        <v>2</v>
      </c>
      <c r="N32" s="237" t="s">
        <v>192</v>
      </c>
      <c r="O32" s="237" t="s">
        <v>192</v>
      </c>
      <c r="P32" s="237" t="s">
        <v>192</v>
      </c>
      <c r="Q32" s="238">
        <v>99.386503067484668</v>
      </c>
      <c r="R32" s="471">
        <v>1.8404907975460123</v>
      </c>
    </row>
    <row r="33" spans="2:18" s="165" customFormat="1" ht="18.75" customHeight="1">
      <c r="B33" s="168" t="s">
        <v>52</v>
      </c>
      <c r="C33" s="424">
        <v>199</v>
      </c>
      <c r="D33" s="425">
        <v>197</v>
      </c>
      <c r="E33" s="426" t="s">
        <v>192</v>
      </c>
      <c r="F33" s="426" t="s">
        <v>192</v>
      </c>
      <c r="G33" s="426" t="s">
        <v>192</v>
      </c>
      <c r="H33" s="426">
        <v>2</v>
      </c>
      <c r="I33" s="426" t="s">
        <v>192</v>
      </c>
      <c r="J33" s="426" t="s">
        <v>192</v>
      </c>
      <c r="K33" s="426">
        <v>2</v>
      </c>
      <c r="L33" s="237" t="s">
        <v>192</v>
      </c>
      <c r="M33" s="237" t="s">
        <v>192</v>
      </c>
      <c r="N33" s="237" t="s">
        <v>192</v>
      </c>
      <c r="O33" s="237" t="s">
        <v>192</v>
      </c>
      <c r="P33" s="237" t="s">
        <v>192</v>
      </c>
      <c r="Q33" s="238">
        <v>98.994974874371849</v>
      </c>
      <c r="R33" s="471">
        <v>1.0050251256281406</v>
      </c>
    </row>
    <row r="34" spans="2:18" s="165" customFormat="1" ht="18.75" customHeight="1">
      <c r="B34" s="168" t="s">
        <v>53</v>
      </c>
      <c r="C34" s="424">
        <v>341</v>
      </c>
      <c r="D34" s="425">
        <v>333</v>
      </c>
      <c r="E34" s="426">
        <v>4</v>
      </c>
      <c r="F34" s="426" t="s">
        <v>192</v>
      </c>
      <c r="G34" s="426">
        <v>1</v>
      </c>
      <c r="H34" s="426" t="s">
        <v>192</v>
      </c>
      <c r="I34" s="426">
        <v>3</v>
      </c>
      <c r="J34" s="426" t="s">
        <v>192</v>
      </c>
      <c r="K34" s="425">
        <v>14</v>
      </c>
      <c r="L34" s="237" t="s">
        <v>192</v>
      </c>
      <c r="M34" s="237" t="s">
        <v>192</v>
      </c>
      <c r="N34" s="237" t="s">
        <v>192</v>
      </c>
      <c r="O34" s="237" t="s">
        <v>192</v>
      </c>
      <c r="P34" s="237" t="s">
        <v>192</v>
      </c>
      <c r="Q34" s="238">
        <v>97.653958944281527</v>
      </c>
      <c r="R34" s="471">
        <v>0</v>
      </c>
    </row>
    <row r="35" spans="2:18" s="165" customFormat="1" ht="18.75" customHeight="1">
      <c r="B35" s="168" t="s">
        <v>54</v>
      </c>
      <c r="C35" s="424">
        <v>117</v>
      </c>
      <c r="D35" s="425">
        <v>116</v>
      </c>
      <c r="E35" s="426" t="s">
        <v>192</v>
      </c>
      <c r="F35" s="426" t="s">
        <v>192</v>
      </c>
      <c r="G35" s="426">
        <v>1</v>
      </c>
      <c r="H35" s="426" t="s">
        <v>192</v>
      </c>
      <c r="I35" s="426" t="s">
        <v>192</v>
      </c>
      <c r="J35" s="426" t="s">
        <v>192</v>
      </c>
      <c r="K35" s="426" t="s">
        <v>192</v>
      </c>
      <c r="L35" s="426" t="s">
        <v>192</v>
      </c>
      <c r="M35" s="237" t="s">
        <v>192</v>
      </c>
      <c r="N35" s="237" t="s">
        <v>192</v>
      </c>
      <c r="O35" s="237" t="s">
        <v>192</v>
      </c>
      <c r="P35" s="237" t="s">
        <v>192</v>
      </c>
      <c r="Q35" s="238">
        <v>99.145299145299148</v>
      </c>
      <c r="R35" s="471">
        <v>0</v>
      </c>
    </row>
    <row r="36" spans="2:18" s="165" customFormat="1" ht="18.75" customHeight="1">
      <c r="B36" s="168" t="s">
        <v>55</v>
      </c>
      <c r="C36" s="424">
        <v>123</v>
      </c>
      <c r="D36" s="425">
        <v>122</v>
      </c>
      <c r="E36" s="426" t="s">
        <v>192</v>
      </c>
      <c r="F36" s="426" t="s">
        <v>192</v>
      </c>
      <c r="G36" s="426" t="s">
        <v>192</v>
      </c>
      <c r="H36" s="426" t="s">
        <v>192</v>
      </c>
      <c r="I36" s="425">
        <v>1</v>
      </c>
      <c r="J36" s="426" t="s">
        <v>192</v>
      </c>
      <c r="K36" s="425">
        <v>3</v>
      </c>
      <c r="L36" s="237" t="s">
        <v>192</v>
      </c>
      <c r="M36" s="237" t="s">
        <v>192</v>
      </c>
      <c r="N36" s="237" t="s">
        <v>192</v>
      </c>
      <c r="O36" s="237" t="s">
        <v>192</v>
      </c>
      <c r="P36" s="237" t="s">
        <v>192</v>
      </c>
      <c r="Q36" s="238">
        <v>99.1869918699187</v>
      </c>
      <c r="R36" s="471">
        <v>0</v>
      </c>
    </row>
    <row r="37" spans="2:18" s="165" customFormat="1" ht="18.75" customHeight="1">
      <c r="B37" s="168" t="s">
        <v>246</v>
      </c>
      <c r="C37" s="424">
        <v>81</v>
      </c>
      <c r="D37" s="425">
        <v>79</v>
      </c>
      <c r="E37" s="426" t="s">
        <v>192</v>
      </c>
      <c r="F37" s="426" t="s">
        <v>192</v>
      </c>
      <c r="G37" s="426" t="s">
        <v>192</v>
      </c>
      <c r="H37" s="426" t="s">
        <v>192</v>
      </c>
      <c r="I37" s="426">
        <v>2</v>
      </c>
      <c r="J37" s="426" t="s">
        <v>192</v>
      </c>
      <c r="K37" s="425">
        <v>3</v>
      </c>
      <c r="L37" s="237" t="s">
        <v>192</v>
      </c>
      <c r="M37" s="237" t="s">
        <v>192</v>
      </c>
      <c r="N37" s="237" t="s">
        <v>192</v>
      </c>
      <c r="O37" s="237" t="s">
        <v>192</v>
      </c>
      <c r="P37" s="237" t="s">
        <v>192</v>
      </c>
      <c r="Q37" s="238">
        <v>97.53086419753086</v>
      </c>
      <c r="R37" s="471">
        <v>0</v>
      </c>
    </row>
    <row r="38" spans="2:18" s="165" customFormat="1" ht="18.75" customHeight="1" thickBot="1">
      <c r="B38" s="187" t="s">
        <v>247</v>
      </c>
      <c r="C38" s="429">
        <v>136</v>
      </c>
      <c r="D38" s="430">
        <v>133</v>
      </c>
      <c r="E38" s="431" t="s">
        <v>192</v>
      </c>
      <c r="F38" s="431" t="s">
        <v>192</v>
      </c>
      <c r="G38" s="431">
        <v>2</v>
      </c>
      <c r="H38" s="431" t="s">
        <v>192</v>
      </c>
      <c r="I38" s="431">
        <v>1</v>
      </c>
      <c r="J38" s="431" t="s">
        <v>192</v>
      </c>
      <c r="K38" s="430">
        <v>4</v>
      </c>
      <c r="L38" s="240" t="s">
        <v>192</v>
      </c>
      <c r="M38" s="240" t="s">
        <v>192</v>
      </c>
      <c r="N38" s="240" t="s">
        <v>192</v>
      </c>
      <c r="O38" s="240" t="s">
        <v>192</v>
      </c>
      <c r="P38" s="240" t="s">
        <v>192</v>
      </c>
      <c r="Q38" s="241">
        <v>97.794117647058826</v>
      </c>
      <c r="R38" s="472">
        <v>0</v>
      </c>
    </row>
    <row r="39" spans="2:18" ht="16.5" customHeight="1">
      <c r="B39" s="193" t="s">
        <v>343</v>
      </c>
      <c r="C39" s="432"/>
      <c r="D39" s="432"/>
      <c r="E39" s="432"/>
      <c r="F39" s="432"/>
      <c r="G39" s="432"/>
      <c r="H39" s="432"/>
      <c r="I39" s="432"/>
      <c r="J39" s="432"/>
      <c r="K39" s="432"/>
      <c r="L39" s="157"/>
      <c r="M39" s="157"/>
      <c r="N39" s="157"/>
      <c r="O39" s="157"/>
      <c r="P39" s="157"/>
      <c r="Q39" s="157"/>
      <c r="R39" s="157"/>
    </row>
    <row r="41" spans="2:18" ht="15" thickTop="1" thickBot="1"/>
    <row r="42" spans="2:18" ht="15" thickTop="1" thickBot="1"/>
    <row r="43" spans="2:18" ht="15" thickTop="1" thickBot="1"/>
    <row r="44" spans="2:18" ht="15" thickTop="1" thickBot="1"/>
    <row r="45" spans="2:18" ht="15" thickTop="1" thickBot="1"/>
    <row r="46" spans="2:18" ht="15" thickTop="1" thickBot="1"/>
    <row r="47" spans="2:18" ht="15" thickTop="1" thickBot="1"/>
    <row r="48" spans="2:18" ht="15" thickTop="1" thickBot="1"/>
    <row r="49" ht="15" thickTop="1" thickBot="1"/>
    <row r="50" ht="15" thickTop="1" thickBot="1"/>
    <row r="51" ht="15" thickTop="1" thickBot="1"/>
    <row r="52" ht="15" thickTop="1" thickBot="1"/>
    <row r="53" ht="15" thickTop="1" thickBot="1"/>
    <row r="54" ht="15" thickTop="1" thickBot="1"/>
    <row r="55" ht="15" thickTop="1" thickBot="1"/>
    <row r="56" ht="15" thickTop="1" thickBot="1"/>
    <row r="57" ht="15" thickTop="1" thickBot="1"/>
    <row r="58" ht="15" thickTop="1" thickBot="1"/>
    <row r="59" ht="15" thickTop="1" thickBot="1"/>
    <row r="60" ht="15" thickTop="1" thickBot="1"/>
    <row r="61" ht="15" thickTop="1" thickBot="1"/>
    <row r="62" ht="15" thickTop="1" thickBot="1"/>
  </sheetData>
  <mergeCells count="19">
    <mergeCell ref="L5:L6"/>
    <mergeCell ref="C4:C6"/>
    <mergeCell ref="Q4:Q5"/>
    <mergeCell ref="B4:B6"/>
    <mergeCell ref="B2:R2"/>
    <mergeCell ref="G4:G5"/>
    <mergeCell ref="F4:F5"/>
    <mergeCell ref="E4:E5"/>
    <mergeCell ref="D4:D5"/>
    <mergeCell ref="P5:P6"/>
    <mergeCell ref="O5:O6"/>
    <mergeCell ref="H4:H6"/>
    <mergeCell ref="L4:P4"/>
    <mergeCell ref="M5:M6"/>
    <mergeCell ref="I4:I6"/>
    <mergeCell ref="R4:R5"/>
    <mergeCell ref="K4:K6"/>
    <mergeCell ref="J4:J6"/>
    <mergeCell ref="N5:N6"/>
  </mergeCells>
  <phoneticPr fontId="4"/>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40"/>
  <sheetViews>
    <sheetView showGridLines="0" zoomScaleNormal="100" zoomScaleSheetLayoutView="100" workbookViewId="0"/>
  </sheetViews>
  <sheetFormatPr defaultColWidth="8" defaultRowHeight="13.5"/>
  <cols>
    <col min="1" max="1" width="2.875" style="172" customWidth="1"/>
    <col min="2" max="2" width="12.75" style="172" customWidth="1"/>
    <col min="3" max="4" width="7.625" style="172" customWidth="1"/>
    <col min="5" max="9" width="7.125" style="172" customWidth="1"/>
    <col min="10" max="10" width="7" style="172" customWidth="1"/>
    <col min="11" max="13" width="7.125" style="172" customWidth="1"/>
    <col min="14" max="14" width="0.5" style="172" customWidth="1"/>
    <col min="15" max="27" width="7.125" style="172" customWidth="1"/>
    <col min="28" max="28" width="8" style="185"/>
    <col min="29" max="16384" width="8" style="172"/>
  </cols>
  <sheetData>
    <row r="2" spans="2:28" ht="28.5" customHeight="1">
      <c r="B2" s="570" t="s">
        <v>423</v>
      </c>
      <c r="C2" s="570"/>
      <c r="D2" s="570"/>
      <c r="E2" s="570"/>
      <c r="F2" s="570"/>
      <c r="G2" s="570"/>
      <c r="H2" s="570"/>
      <c r="I2" s="570"/>
      <c r="J2" s="570"/>
      <c r="K2" s="570"/>
      <c r="L2" s="570"/>
      <c r="M2" s="570"/>
      <c r="N2" s="173"/>
      <c r="O2" s="174"/>
      <c r="P2" s="242"/>
      <c r="Q2" s="242"/>
      <c r="R2" s="242"/>
      <c r="S2" s="242"/>
      <c r="T2" s="157"/>
      <c r="U2" s="157"/>
      <c r="V2" s="157"/>
      <c r="W2" s="157"/>
      <c r="X2" s="157"/>
      <c r="Y2" s="157"/>
      <c r="Z2" s="157"/>
      <c r="AA2" s="157"/>
    </row>
    <row r="3" spans="2:28" ht="20.100000000000001" customHeight="1" thickBot="1">
      <c r="B3" s="231" t="s">
        <v>490</v>
      </c>
      <c r="C3" s="157"/>
      <c r="D3" s="157"/>
      <c r="E3" s="157"/>
      <c r="F3" s="157"/>
      <c r="G3" s="157"/>
      <c r="H3" s="157"/>
      <c r="I3" s="157"/>
      <c r="J3" s="157"/>
      <c r="K3" s="157"/>
      <c r="L3" s="157"/>
      <c r="M3" s="157"/>
      <c r="N3" s="179"/>
      <c r="O3" s="157"/>
      <c r="P3" s="157"/>
      <c r="Q3" s="157"/>
      <c r="R3" s="157"/>
      <c r="S3" s="157"/>
      <c r="T3" s="157"/>
      <c r="U3" s="157"/>
      <c r="V3" s="157"/>
      <c r="W3" s="157"/>
      <c r="X3" s="157"/>
      <c r="Y3" s="157"/>
      <c r="Z3" s="157"/>
      <c r="AA3" s="141" t="s">
        <v>89</v>
      </c>
    </row>
    <row r="4" spans="2:28" s="159" customFormat="1" ht="20.100000000000001" customHeight="1">
      <c r="B4" s="684" t="s">
        <v>93</v>
      </c>
      <c r="C4" s="243"/>
      <c r="D4" s="244"/>
      <c r="E4" s="244"/>
      <c r="F4" s="244" t="s">
        <v>33</v>
      </c>
      <c r="G4" s="244"/>
      <c r="H4" s="244"/>
      <c r="I4" s="244"/>
      <c r="J4" s="244"/>
      <c r="K4" s="243"/>
      <c r="L4" s="244"/>
      <c r="M4" s="244"/>
      <c r="N4" s="455"/>
      <c r="O4" s="244" t="s">
        <v>37</v>
      </c>
      <c r="P4" s="244"/>
      <c r="Q4" s="244"/>
      <c r="R4" s="244"/>
      <c r="S4" s="244"/>
      <c r="T4" s="243"/>
      <c r="U4" s="244"/>
      <c r="V4" s="244"/>
      <c r="W4" s="244" t="s">
        <v>38</v>
      </c>
      <c r="X4" s="244"/>
      <c r="Y4" s="244"/>
      <c r="Z4" s="244"/>
      <c r="AA4" s="244"/>
      <c r="AB4" s="455"/>
    </row>
    <row r="5" spans="2:28" s="159" customFormat="1" ht="20.100000000000001" customHeight="1">
      <c r="B5" s="685"/>
      <c r="C5" s="686" t="s">
        <v>33</v>
      </c>
      <c r="D5" s="676" t="s">
        <v>94</v>
      </c>
      <c r="E5" s="677"/>
      <c r="F5" s="677"/>
      <c r="G5" s="677"/>
      <c r="H5" s="678"/>
      <c r="I5" s="670" t="s">
        <v>96</v>
      </c>
      <c r="J5" s="679" t="s">
        <v>95</v>
      </c>
      <c r="K5" s="457"/>
      <c r="L5" s="574" t="s">
        <v>304</v>
      </c>
      <c r="M5" s="575"/>
      <c r="N5" s="455"/>
      <c r="O5" s="690" t="s">
        <v>305</v>
      </c>
      <c r="P5" s="690"/>
      <c r="Q5" s="691"/>
      <c r="R5" s="670" t="s">
        <v>96</v>
      </c>
      <c r="S5" s="679" t="s">
        <v>95</v>
      </c>
      <c r="T5" s="457"/>
      <c r="U5" s="676" t="s">
        <v>90</v>
      </c>
      <c r="V5" s="677"/>
      <c r="W5" s="677"/>
      <c r="X5" s="677"/>
      <c r="Y5" s="678"/>
      <c r="Z5" s="670" t="s">
        <v>96</v>
      </c>
      <c r="AA5" s="667" t="s">
        <v>95</v>
      </c>
      <c r="AB5" s="455"/>
    </row>
    <row r="6" spans="2:28" s="159" customFormat="1" ht="20.100000000000001" customHeight="1">
      <c r="B6" s="685"/>
      <c r="C6" s="687"/>
      <c r="D6" s="574" t="s">
        <v>72</v>
      </c>
      <c r="E6" s="575"/>
      <c r="F6" s="575"/>
      <c r="G6" s="673"/>
      <c r="H6" s="686" t="s">
        <v>91</v>
      </c>
      <c r="I6" s="671"/>
      <c r="J6" s="680"/>
      <c r="K6" s="245" t="s">
        <v>33</v>
      </c>
      <c r="L6" s="574" t="s">
        <v>224</v>
      </c>
      <c r="M6" s="575"/>
      <c r="N6" s="455"/>
      <c r="O6" s="682" t="s">
        <v>225</v>
      </c>
      <c r="P6" s="683"/>
      <c r="Q6" s="674" t="s">
        <v>91</v>
      </c>
      <c r="R6" s="671"/>
      <c r="S6" s="680"/>
      <c r="T6" s="245" t="s">
        <v>33</v>
      </c>
      <c r="U6" s="574" t="s">
        <v>72</v>
      </c>
      <c r="V6" s="575"/>
      <c r="W6" s="575"/>
      <c r="X6" s="673"/>
      <c r="Y6" s="674" t="s">
        <v>91</v>
      </c>
      <c r="Z6" s="671"/>
      <c r="AA6" s="668"/>
      <c r="AB6" s="455"/>
    </row>
    <row r="7" spans="2:28" s="159" customFormat="1" ht="20.100000000000001" customHeight="1">
      <c r="B7" s="683"/>
      <c r="C7" s="688"/>
      <c r="D7" s="160" t="s">
        <v>33</v>
      </c>
      <c r="E7" s="160" t="s">
        <v>73</v>
      </c>
      <c r="F7" s="160" t="s">
        <v>74</v>
      </c>
      <c r="G7" s="160" t="s">
        <v>75</v>
      </c>
      <c r="H7" s="688"/>
      <c r="I7" s="692"/>
      <c r="J7" s="689"/>
      <c r="K7" s="161"/>
      <c r="L7" s="160" t="s">
        <v>33</v>
      </c>
      <c r="M7" s="160" t="s">
        <v>73</v>
      </c>
      <c r="N7" s="455"/>
      <c r="O7" s="246" t="s">
        <v>74</v>
      </c>
      <c r="P7" s="247" t="s">
        <v>75</v>
      </c>
      <c r="Q7" s="675"/>
      <c r="R7" s="672"/>
      <c r="S7" s="681"/>
      <c r="T7" s="456"/>
      <c r="U7" s="160" t="s">
        <v>33</v>
      </c>
      <c r="V7" s="160" t="s">
        <v>73</v>
      </c>
      <c r="W7" s="160" t="s">
        <v>74</v>
      </c>
      <c r="X7" s="247" t="s">
        <v>75</v>
      </c>
      <c r="Y7" s="675"/>
      <c r="Z7" s="672"/>
      <c r="AA7" s="669"/>
      <c r="AB7" s="455"/>
    </row>
    <row r="8" spans="2:28" s="185" customFormat="1" ht="21.95" customHeight="1">
      <c r="B8" s="248" t="s">
        <v>491</v>
      </c>
      <c r="C8" s="249">
        <v>6962</v>
      </c>
      <c r="D8" s="236">
        <v>6702</v>
      </c>
      <c r="E8" s="236">
        <v>6502</v>
      </c>
      <c r="F8" s="236">
        <v>150</v>
      </c>
      <c r="G8" s="236">
        <v>50</v>
      </c>
      <c r="H8" s="237" t="s">
        <v>192</v>
      </c>
      <c r="I8" s="236">
        <v>174</v>
      </c>
      <c r="J8" s="236">
        <v>86</v>
      </c>
      <c r="K8" s="236">
        <v>3509</v>
      </c>
      <c r="L8" s="236">
        <v>3312</v>
      </c>
      <c r="M8" s="236">
        <v>3204</v>
      </c>
      <c r="N8" s="236"/>
      <c r="O8" s="236">
        <v>88</v>
      </c>
      <c r="P8" s="236">
        <v>20</v>
      </c>
      <c r="Q8" s="237" t="s">
        <v>192</v>
      </c>
      <c r="R8" s="236">
        <v>141</v>
      </c>
      <c r="S8" s="236">
        <v>56</v>
      </c>
      <c r="T8" s="236">
        <v>3453</v>
      </c>
      <c r="U8" s="236">
        <v>3390</v>
      </c>
      <c r="V8" s="236">
        <v>3298</v>
      </c>
      <c r="W8" s="236">
        <v>62</v>
      </c>
      <c r="X8" s="236">
        <v>30</v>
      </c>
      <c r="Y8" s="237" t="s">
        <v>192</v>
      </c>
      <c r="Z8" s="236">
        <v>33</v>
      </c>
      <c r="AA8" s="236">
        <v>30</v>
      </c>
    </row>
    <row r="9" spans="2:28" ht="21.95" customHeight="1">
      <c r="B9" s="487" t="s">
        <v>454</v>
      </c>
      <c r="C9" s="249">
        <v>7056</v>
      </c>
      <c r="D9" s="236">
        <v>6786</v>
      </c>
      <c r="E9" s="236">
        <v>6572</v>
      </c>
      <c r="F9" s="236">
        <v>163</v>
      </c>
      <c r="G9" s="236">
        <v>51</v>
      </c>
      <c r="H9" s="237" t="s">
        <v>192</v>
      </c>
      <c r="I9" s="236">
        <v>173</v>
      </c>
      <c r="J9" s="236">
        <v>97</v>
      </c>
      <c r="K9" s="236">
        <v>3522</v>
      </c>
      <c r="L9" s="236">
        <v>3326</v>
      </c>
      <c r="M9" s="236">
        <v>3202</v>
      </c>
      <c r="N9" s="236"/>
      <c r="O9" s="236">
        <v>94</v>
      </c>
      <c r="P9" s="236">
        <v>30</v>
      </c>
      <c r="Q9" s="237" t="s">
        <v>192</v>
      </c>
      <c r="R9" s="236">
        <v>140</v>
      </c>
      <c r="S9" s="236">
        <v>56</v>
      </c>
      <c r="T9" s="236">
        <v>3534</v>
      </c>
      <c r="U9" s="236">
        <v>3460</v>
      </c>
      <c r="V9" s="236">
        <v>3370</v>
      </c>
      <c r="W9" s="236">
        <v>69</v>
      </c>
      <c r="X9" s="236">
        <v>21</v>
      </c>
      <c r="Y9" s="237" t="s">
        <v>192</v>
      </c>
      <c r="Z9" s="236">
        <v>33</v>
      </c>
      <c r="AA9" s="236">
        <v>41</v>
      </c>
    </row>
    <row r="10" spans="2:28" ht="21.95" customHeight="1">
      <c r="B10" s="487" t="s">
        <v>483</v>
      </c>
      <c r="C10" s="249">
        <v>6842</v>
      </c>
      <c r="D10" s="236">
        <v>6589</v>
      </c>
      <c r="E10" s="236">
        <v>6390</v>
      </c>
      <c r="F10" s="236">
        <v>148</v>
      </c>
      <c r="G10" s="236">
        <v>51</v>
      </c>
      <c r="H10" s="237" t="s">
        <v>192</v>
      </c>
      <c r="I10" s="236">
        <v>165</v>
      </c>
      <c r="J10" s="236">
        <v>88</v>
      </c>
      <c r="K10" s="236">
        <v>3500</v>
      </c>
      <c r="L10" s="236">
        <v>3303</v>
      </c>
      <c r="M10" s="236">
        <v>3182</v>
      </c>
      <c r="N10" s="236"/>
      <c r="O10" s="236">
        <v>89</v>
      </c>
      <c r="P10" s="236">
        <v>32</v>
      </c>
      <c r="Q10" s="237" t="s">
        <v>192</v>
      </c>
      <c r="R10" s="236">
        <v>136</v>
      </c>
      <c r="S10" s="236">
        <v>61</v>
      </c>
      <c r="T10" s="236">
        <v>3342</v>
      </c>
      <c r="U10" s="236">
        <v>3286</v>
      </c>
      <c r="V10" s="236">
        <v>3208</v>
      </c>
      <c r="W10" s="236">
        <v>59</v>
      </c>
      <c r="X10" s="236">
        <v>19</v>
      </c>
      <c r="Y10" s="237" t="s">
        <v>192</v>
      </c>
      <c r="Z10" s="236">
        <v>29</v>
      </c>
      <c r="AA10" s="236">
        <v>27</v>
      </c>
    </row>
    <row r="11" spans="2:28" ht="11.25" customHeight="1">
      <c r="B11" s="239"/>
      <c r="C11" s="249"/>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row>
    <row r="12" spans="2:28" ht="21.95" customHeight="1">
      <c r="B12" s="167" t="s">
        <v>39</v>
      </c>
      <c r="C12" s="249">
        <v>157</v>
      </c>
      <c r="D12" s="236">
        <v>156</v>
      </c>
      <c r="E12" s="236">
        <v>155</v>
      </c>
      <c r="F12" s="237" t="s">
        <v>192</v>
      </c>
      <c r="G12" s="237">
        <v>1</v>
      </c>
      <c r="H12" s="237" t="s">
        <v>192</v>
      </c>
      <c r="I12" s="236">
        <v>1</v>
      </c>
      <c r="J12" s="237" t="s">
        <v>192</v>
      </c>
      <c r="K12" s="236">
        <v>83</v>
      </c>
      <c r="L12" s="236">
        <v>82</v>
      </c>
      <c r="M12" s="236">
        <v>81</v>
      </c>
      <c r="N12" s="236"/>
      <c r="O12" s="237" t="s">
        <v>192</v>
      </c>
      <c r="P12" s="237">
        <v>1</v>
      </c>
      <c r="Q12" s="237" t="s">
        <v>192</v>
      </c>
      <c r="R12" s="237">
        <v>1</v>
      </c>
      <c r="S12" s="237" t="s">
        <v>192</v>
      </c>
      <c r="T12" s="236">
        <v>74</v>
      </c>
      <c r="U12" s="236">
        <v>74</v>
      </c>
      <c r="V12" s="236">
        <v>74</v>
      </c>
      <c r="W12" s="237" t="s">
        <v>192</v>
      </c>
      <c r="X12" s="237" t="s">
        <v>192</v>
      </c>
      <c r="Y12" s="237" t="s">
        <v>192</v>
      </c>
      <c r="Z12" s="237" t="s">
        <v>192</v>
      </c>
      <c r="AA12" s="237" t="s">
        <v>192</v>
      </c>
    </row>
    <row r="13" spans="2:28" ht="21.95" customHeight="1">
      <c r="B13" s="167" t="s">
        <v>83</v>
      </c>
      <c r="C13" s="249">
        <f>C10-(C12+C14)</f>
        <v>6551</v>
      </c>
      <c r="D13" s="236">
        <f>D10-(D12+D14)</f>
        <v>6299</v>
      </c>
      <c r="E13" s="236">
        <f>E10-(E12+E14)</f>
        <v>6101</v>
      </c>
      <c r="F13" s="236">
        <v>148</v>
      </c>
      <c r="G13" s="236">
        <v>50</v>
      </c>
      <c r="H13" s="237" t="s">
        <v>192</v>
      </c>
      <c r="I13" s="236">
        <v>164</v>
      </c>
      <c r="J13" s="236">
        <v>88</v>
      </c>
      <c r="K13" s="236">
        <f t="shared" ref="K13:V13" si="0">K10-(K12+K14)</f>
        <v>3332</v>
      </c>
      <c r="L13" s="236">
        <f t="shared" si="0"/>
        <v>3136</v>
      </c>
      <c r="M13" s="236">
        <f t="shared" si="0"/>
        <v>3016</v>
      </c>
      <c r="N13" s="236">
        <f t="shared" si="0"/>
        <v>0</v>
      </c>
      <c r="O13" s="236">
        <v>89</v>
      </c>
      <c r="P13" s="236">
        <v>31</v>
      </c>
      <c r="Q13" s="237" t="s">
        <v>232</v>
      </c>
      <c r="R13" s="236">
        <v>135</v>
      </c>
      <c r="S13" s="236">
        <v>61</v>
      </c>
      <c r="T13" s="236">
        <f t="shared" si="0"/>
        <v>3219</v>
      </c>
      <c r="U13" s="236">
        <f t="shared" si="0"/>
        <v>3163</v>
      </c>
      <c r="V13" s="236">
        <f t="shared" si="0"/>
        <v>3085</v>
      </c>
      <c r="W13" s="236">
        <v>59</v>
      </c>
      <c r="X13" s="236">
        <v>19</v>
      </c>
      <c r="Y13" s="237" t="s">
        <v>192</v>
      </c>
      <c r="Z13" s="236">
        <v>29</v>
      </c>
      <c r="AA13" s="236">
        <v>27</v>
      </c>
    </row>
    <row r="14" spans="2:28" ht="21.95" customHeight="1">
      <c r="B14" s="250" t="s">
        <v>40</v>
      </c>
      <c r="C14" s="249">
        <v>134</v>
      </c>
      <c r="D14" s="236">
        <v>134</v>
      </c>
      <c r="E14" s="236">
        <v>134</v>
      </c>
      <c r="F14" s="237" t="s">
        <v>192</v>
      </c>
      <c r="G14" s="237" t="s">
        <v>192</v>
      </c>
      <c r="H14" s="237" t="s">
        <v>192</v>
      </c>
      <c r="I14" s="237" t="s">
        <v>192</v>
      </c>
      <c r="J14" s="237" t="s">
        <v>192</v>
      </c>
      <c r="K14" s="236">
        <v>85</v>
      </c>
      <c r="L14" s="236">
        <v>85</v>
      </c>
      <c r="M14" s="236">
        <v>85</v>
      </c>
      <c r="N14" s="236"/>
      <c r="O14" s="237" t="s">
        <v>232</v>
      </c>
      <c r="P14" s="237" t="s">
        <v>232</v>
      </c>
      <c r="Q14" s="529" t="s">
        <v>232</v>
      </c>
      <c r="R14" s="237" t="s">
        <v>192</v>
      </c>
      <c r="S14" s="237" t="s">
        <v>192</v>
      </c>
      <c r="T14" s="236">
        <v>49</v>
      </c>
      <c r="U14" s="236">
        <v>49</v>
      </c>
      <c r="V14" s="236">
        <v>49</v>
      </c>
      <c r="W14" s="237" t="s">
        <v>192</v>
      </c>
      <c r="X14" s="237" t="s">
        <v>192</v>
      </c>
      <c r="Y14" s="237" t="s">
        <v>192</v>
      </c>
      <c r="Z14" s="237" t="s">
        <v>192</v>
      </c>
      <c r="AA14" s="237" t="s">
        <v>192</v>
      </c>
    </row>
    <row r="15" spans="2:28" ht="11.25" customHeight="1">
      <c r="B15" s="250"/>
      <c r="C15" s="249"/>
      <c r="D15" s="236"/>
      <c r="E15" s="236"/>
      <c r="F15" s="236"/>
      <c r="G15" s="236"/>
      <c r="H15" s="236"/>
      <c r="I15" s="236"/>
      <c r="J15" s="236"/>
      <c r="K15" s="236"/>
      <c r="L15" s="236"/>
      <c r="M15" s="236"/>
      <c r="N15" s="236"/>
      <c r="O15" s="236"/>
      <c r="P15" s="236"/>
      <c r="Q15" s="236"/>
      <c r="R15" s="236"/>
      <c r="S15" s="236"/>
      <c r="T15" s="236"/>
      <c r="U15" s="236"/>
      <c r="V15" s="236"/>
      <c r="W15" s="236"/>
      <c r="X15" s="236"/>
      <c r="Y15" s="237"/>
      <c r="Z15" s="236"/>
      <c r="AA15" s="236"/>
    </row>
    <row r="16" spans="2:28" ht="18.75" customHeight="1">
      <c r="B16" s="168" t="s">
        <v>41</v>
      </c>
      <c r="C16" s="249">
        <v>2353</v>
      </c>
      <c r="D16" s="236">
        <v>2293</v>
      </c>
      <c r="E16" s="236">
        <v>2213</v>
      </c>
      <c r="F16" s="236">
        <v>61</v>
      </c>
      <c r="G16" s="236">
        <v>19</v>
      </c>
      <c r="H16" s="237" t="s">
        <v>192</v>
      </c>
      <c r="I16" s="236">
        <v>41</v>
      </c>
      <c r="J16" s="236">
        <v>19</v>
      </c>
      <c r="K16" s="236">
        <v>1191</v>
      </c>
      <c r="L16" s="236">
        <v>1144</v>
      </c>
      <c r="M16" s="236">
        <v>1093</v>
      </c>
      <c r="N16" s="236"/>
      <c r="O16" s="236">
        <v>38</v>
      </c>
      <c r="P16" s="236">
        <v>13</v>
      </c>
      <c r="Q16" s="237" t="s">
        <v>192</v>
      </c>
      <c r="R16" s="236">
        <v>34</v>
      </c>
      <c r="S16" s="236">
        <v>13</v>
      </c>
      <c r="T16" s="236">
        <v>1162</v>
      </c>
      <c r="U16" s="236">
        <v>1149</v>
      </c>
      <c r="V16" s="236">
        <v>1120</v>
      </c>
      <c r="W16" s="236">
        <v>23</v>
      </c>
      <c r="X16" s="236">
        <v>6</v>
      </c>
      <c r="Y16" s="237" t="s">
        <v>192</v>
      </c>
      <c r="Z16" s="236">
        <v>7</v>
      </c>
      <c r="AA16" s="236">
        <v>6</v>
      </c>
    </row>
    <row r="17" spans="2:27" ht="18.75" customHeight="1">
      <c r="B17" s="168" t="s">
        <v>42</v>
      </c>
      <c r="C17" s="249">
        <v>509</v>
      </c>
      <c r="D17" s="236">
        <v>488</v>
      </c>
      <c r="E17" s="236">
        <v>469</v>
      </c>
      <c r="F17" s="236">
        <v>16</v>
      </c>
      <c r="G17" s="236">
        <v>3</v>
      </c>
      <c r="H17" s="237" t="s">
        <v>192</v>
      </c>
      <c r="I17" s="236">
        <v>12</v>
      </c>
      <c r="J17" s="236">
        <v>9</v>
      </c>
      <c r="K17" s="236">
        <v>245</v>
      </c>
      <c r="L17" s="236">
        <v>228</v>
      </c>
      <c r="M17" s="236">
        <v>218</v>
      </c>
      <c r="N17" s="236"/>
      <c r="O17" s="236">
        <v>9</v>
      </c>
      <c r="P17" s="237">
        <v>1</v>
      </c>
      <c r="Q17" s="237" t="s">
        <v>192</v>
      </c>
      <c r="R17" s="236">
        <v>10</v>
      </c>
      <c r="S17" s="236">
        <v>7</v>
      </c>
      <c r="T17" s="236">
        <v>264</v>
      </c>
      <c r="U17" s="236">
        <v>260</v>
      </c>
      <c r="V17" s="236">
        <v>251</v>
      </c>
      <c r="W17" s="236">
        <v>7</v>
      </c>
      <c r="X17" s="236">
        <v>2</v>
      </c>
      <c r="Y17" s="237" t="s">
        <v>192</v>
      </c>
      <c r="Z17" s="236">
        <v>2</v>
      </c>
      <c r="AA17" s="236">
        <v>2</v>
      </c>
    </row>
    <row r="18" spans="2:27" ht="18.75" customHeight="1">
      <c r="B18" s="168" t="s">
        <v>43</v>
      </c>
      <c r="C18" s="249">
        <v>314</v>
      </c>
      <c r="D18" s="236">
        <v>288</v>
      </c>
      <c r="E18" s="236">
        <v>277</v>
      </c>
      <c r="F18" s="236">
        <v>6</v>
      </c>
      <c r="G18" s="236">
        <v>5</v>
      </c>
      <c r="H18" s="237" t="s">
        <v>192</v>
      </c>
      <c r="I18" s="236">
        <v>18</v>
      </c>
      <c r="J18" s="236">
        <v>8</v>
      </c>
      <c r="K18" s="236">
        <v>171</v>
      </c>
      <c r="L18" s="236">
        <v>149</v>
      </c>
      <c r="M18" s="236">
        <v>140</v>
      </c>
      <c r="N18" s="236"/>
      <c r="O18" s="236">
        <v>4</v>
      </c>
      <c r="P18" s="236">
        <v>5</v>
      </c>
      <c r="Q18" s="237" t="s">
        <v>192</v>
      </c>
      <c r="R18" s="236">
        <v>15</v>
      </c>
      <c r="S18" s="236">
        <v>7</v>
      </c>
      <c r="T18" s="236">
        <v>143</v>
      </c>
      <c r="U18" s="236">
        <v>139</v>
      </c>
      <c r="V18" s="236">
        <v>137</v>
      </c>
      <c r="W18" s="236">
        <v>2</v>
      </c>
      <c r="X18" s="237" t="s">
        <v>192</v>
      </c>
      <c r="Y18" s="237" t="s">
        <v>192</v>
      </c>
      <c r="Z18" s="236">
        <v>3</v>
      </c>
      <c r="AA18" s="236">
        <v>1</v>
      </c>
    </row>
    <row r="19" spans="2:27" ht="18.75" customHeight="1">
      <c r="B19" s="168" t="s">
        <v>44</v>
      </c>
      <c r="C19" s="249">
        <v>806</v>
      </c>
      <c r="D19" s="236">
        <v>741</v>
      </c>
      <c r="E19" s="236">
        <v>732</v>
      </c>
      <c r="F19" s="236">
        <v>9</v>
      </c>
      <c r="G19" s="237" t="s">
        <v>192</v>
      </c>
      <c r="H19" s="237" t="s">
        <v>192</v>
      </c>
      <c r="I19" s="236">
        <v>56</v>
      </c>
      <c r="J19" s="236">
        <v>9</v>
      </c>
      <c r="K19" s="236">
        <v>403</v>
      </c>
      <c r="L19" s="236">
        <v>356</v>
      </c>
      <c r="M19" s="236">
        <v>351</v>
      </c>
      <c r="N19" s="236"/>
      <c r="O19" s="236">
        <v>5</v>
      </c>
      <c r="P19" s="237" t="s">
        <v>192</v>
      </c>
      <c r="Q19" s="237" t="s">
        <v>192</v>
      </c>
      <c r="R19" s="236">
        <v>43</v>
      </c>
      <c r="S19" s="236">
        <v>4</v>
      </c>
      <c r="T19" s="236">
        <v>403</v>
      </c>
      <c r="U19" s="236">
        <v>385</v>
      </c>
      <c r="V19" s="236">
        <v>381</v>
      </c>
      <c r="W19" s="236">
        <v>4</v>
      </c>
      <c r="X19" s="237" t="s">
        <v>192</v>
      </c>
      <c r="Y19" s="237" t="s">
        <v>192</v>
      </c>
      <c r="Z19" s="236">
        <v>13</v>
      </c>
      <c r="AA19" s="237">
        <v>5</v>
      </c>
    </row>
    <row r="20" spans="2:27" ht="18.75" customHeight="1">
      <c r="B20" s="168" t="s">
        <v>239</v>
      </c>
      <c r="C20" s="249">
        <v>356</v>
      </c>
      <c r="D20" s="236">
        <v>348</v>
      </c>
      <c r="E20" s="236">
        <v>346</v>
      </c>
      <c r="F20" s="237" t="s">
        <v>192</v>
      </c>
      <c r="G20" s="236">
        <v>2</v>
      </c>
      <c r="H20" s="237" t="s">
        <v>192</v>
      </c>
      <c r="I20" s="236">
        <v>5</v>
      </c>
      <c r="J20" s="236">
        <v>3</v>
      </c>
      <c r="K20" s="236">
        <v>175</v>
      </c>
      <c r="L20" s="236">
        <v>167</v>
      </c>
      <c r="M20" s="236">
        <v>166</v>
      </c>
      <c r="N20" s="236"/>
      <c r="O20" s="237" t="s">
        <v>192</v>
      </c>
      <c r="P20" s="236">
        <v>1</v>
      </c>
      <c r="Q20" s="237" t="s">
        <v>192</v>
      </c>
      <c r="R20" s="236">
        <v>5</v>
      </c>
      <c r="S20" s="236">
        <v>3</v>
      </c>
      <c r="T20" s="236">
        <v>181</v>
      </c>
      <c r="U20" s="236">
        <v>181</v>
      </c>
      <c r="V20" s="236">
        <v>180</v>
      </c>
      <c r="W20" s="237" t="s">
        <v>192</v>
      </c>
      <c r="X20" s="237">
        <v>1</v>
      </c>
      <c r="Y20" s="237" t="s">
        <v>192</v>
      </c>
      <c r="Z20" s="237" t="s">
        <v>192</v>
      </c>
      <c r="AA20" s="237" t="s">
        <v>192</v>
      </c>
    </row>
    <row r="21" spans="2:27" ht="18.75" customHeight="1">
      <c r="B21" s="168" t="s">
        <v>240</v>
      </c>
      <c r="C21" s="249">
        <v>314</v>
      </c>
      <c r="D21" s="236">
        <v>307</v>
      </c>
      <c r="E21" s="236">
        <v>296</v>
      </c>
      <c r="F21" s="236">
        <v>6</v>
      </c>
      <c r="G21" s="236">
        <v>5</v>
      </c>
      <c r="H21" s="237" t="s">
        <v>192</v>
      </c>
      <c r="I21" s="236">
        <v>4</v>
      </c>
      <c r="J21" s="236">
        <v>3</v>
      </c>
      <c r="K21" s="236">
        <v>162</v>
      </c>
      <c r="L21" s="236">
        <v>155</v>
      </c>
      <c r="M21" s="236">
        <v>148</v>
      </c>
      <c r="N21" s="236"/>
      <c r="O21" s="236">
        <v>2</v>
      </c>
      <c r="P21" s="237">
        <v>5</v>
      </c>
      <c r="Q21" s="237" t="s">
        <v>192</v>
      </c>
      <c r="R21" s="236">
        <v>4</v>
      </c>
      <c r="S21" s="236">
        <v>3</v>
      </c>
      <c r="T21" s="236">
        <v>152</v>
      </c>
      <c r="U21" s="236">
        <v>152</v>
      </c>
      <c r="V21" s="236">
        <v>148</v>
      </c>
      <c r="W21" s="236">
        <v>4</v>
      </c>
      <c r="X21" s="237" t="s">
        <v>192</v>
      </c>
      <c r="Y21" s="237" t="s">
        <v>192</v>
      </c>
      <c r="Z21" s="237" t="s">
        <v>192</v>
      </c>
      <c r="AA21" s="237" t="s">
        <v>192</v>
      </c>
    </row>
    <row r="22" spans="2:27" ht="18.75" customHeight="1">
      <c r="B22" s="168" t="s">
        <v>241</v>
      </c>
      <c r="C22" s="249">
        <v>245</v>
      </c>
      <c r="D22" s="236">
        <v>235</v>
      </c>
      <c r="E22" s="236">
        <v>235</v>
      </c>
      <c r="F22" s="237" t="s">
        <v>192</v>
      </c>
      <c r="G22" s="237" t="s">
        <v>192</v>
      </c>
      <c r="H22" s="237" t="s">
        <v>192</v>
      </c>
      <c r="I22" s="236">
        <v>4</v>
      </c>
      <c r="J22" s="236">
        <v>6</v>
      </c>
      <c r="K22" s="236">
        <v>142</v>
      </c>
      <c r="L22" s="236">
        <v>135</v>
      </c>
      <c r="M22" s="236">
        <v>135</v>
      </c>
      <c r="N22" s="236"/>
      <c r="O22" s="237" t="s">
        <v>192</v>
      </c>
      <c r="P22" s="237" t="s">
        <v>192</v>
      </c>
      <c r="Q22" s="237" t="s">
        <v>192</v>
      </c>
      <c r="R22" s="236">
        <v>4</v>
      </c>
      <c r="S22" s="237">
        <v>3</v>
      </c>
      <c r="T22" s="236">
        <v>103</v>
      </c>
      <c r="U22" s="236">
        <v>100</v>
      </c>
      <c r="V22" s="236">
        <v>100</v>
      </c>
      <c r="W22" s="237" t="s">
        <v>192</v>
      </c>
      <c r="X22" s="237" t="s">
        <v>192</v>
      </c>
      <c r="Y22" s="237" t="s">
        <v>192</v>
      </c>
      <c r="Z22" s="237" t="s">
        <v>192</v>
      </c>
      <c r="AA22" s="236">
        <v>3</v>
      </c>
    </row>
    <row r="23" spans="2:27" ht="18.75" customHeight="1">
      <c r="B23" s="168" t="s">
        <v>242</v>
      </c>
      <c r="C23" s="249">
        <v>230</v>
      </c>
      <c r="D23" s="236">
        <v>224</v>
      </c>
      <c r="E23" s="236">
        <v>218</v>
      </c>
      <c r="F23" s="236">
        <v>4</v>
      </c>
      <c r="G23" s="236">
        <v>2</v>
      </c>
      <c r="H23" s="237" t="s">
        <v>192</v>
      </c>
      <c r="I23" s="236">
        <v>2</v>
      </c>
      <c r="J23" s="236">
        <v>4</v>
      </c>
      <c r="K23" s="236">
        <v>127</v>
      </c>
      <c r="L23" s="236">
        <v>122</v>
      </c>
      <c r="M23" s="236">
        <v>118</v>
      </c>
      <c r="N23" s="236"/>
      <c r="O23" s="236">
        <v>3</v>
      </c>
      <c r="P23" s="237">
        <v>1</v>
      </c>
      <c r="Q23" s="237" t="s">
        <v>192</v>
      </c>
      <c r="R23" s="236">
        <v>2</v>
      </c>
      <c r="S23" s="236">
        <v>3</v>
      </c>
      <c r="T23" s="236">
        <v>103</v>
      </c>
      <c r="U23" s="236">
        <v>102</v>
      </c>
      <c r="V23" s="236">
        <v>100</v>
      </c>
      <c r="W23" s="237">
        <v>1</v>
      </c>
      <c r="X23" s="236">
        <v>1</v>
      </c>
      <c r="Y23" s="237" t="s">
        <v>192</v>
      </c>
      <c r="Z23" s="237" t="s">
        <v>192</v>
      </c>
      <c r="AA23" s="237">
        <v>1</v>
      </c>
    </row>
    <row r="24" spans="2:27" ht="18.75" customHeight="1">
      <c r="B24" s="168" t="s">
        <v>45</v>
      </c>
      <c r="C24" s="249">
        <v>48</v>
      </c>
      <c r="D24" s="236">
        <v>45</v>
      </c>
      <c r="E24" s="236">
        <v>45</v>
      </c>
      <c r="F24" s="237" t="s">
        <v>192</v>
      </c>
      <c r="G24" s="237" t="s">
        <v>192</v>
      </c>
      <c r="H24" s="237" t="s">
        <v>192</v>
      </c>
      <c r="I24" s="236">
        <v>2</v>
      </c>
      <c r="J24" s="237">
        <v>1</v>
      </c>
      <c r="K24" s="236">
        <v>27</v>
      </c>
      <c r="L24" s="236">
        <v>25</v>
      </c>
      <c r="M24" s="236">
        <v>25</v>
      </c>
      <c r="N24" s="236"/>
      <c r="O24" s="237" t="s">
        <v>192</v>
      </c>
      <c r="P24" s="237" t="s">
        <v>192</v>
      </c>
      <c r="Q24" s="237" t="s">
        <v>192</v>
      </c>
      <c r="R24" s="236">
        <v>1</v>
      </c>
      <c r="S24" s="237">
        <v>1</v>
      </c>
      <c r="T24" s="236">
        <v>21</v>
      </c>
      <c r="U24" s="236">
        <v>20</v>
      </c>
      <c r="V24" s="236">
        <v>20</v>
      </c>
      <c r="W24" s="237" t="s">
        <v>192</v>
      </c>
      <c r="X24" s="237" t="s">
        <v>192</v>
      </c>
      <c r="Y24" s="237" t="s">
        <v>192</v>
      </c>
      <c r="Z24" s="237">
        <v>1</v>
      </c>
      <c r="AA24" s="237" t="s">
        <v>192</v>
      </c>
    </row>
    <row r="25" spans="2:27" ht="18.75" customHeight="1">
      <c r="B25" s="168" t="s">
        <v>46</v>
      </c>
      <c r="C25" s="249">
        <v>11</v>
      </c>
      <c r="D25" s="236">
        <v>11</v>
      </c>
      <c r="E25" s="236">
        <v>11</v>
      </c>
      <c r="F25" s="237" t="s">
        <v>192</v>
      </c>
      <c r="G25" s="237" t="s">
        <v>192</v>
      </c>
      <c r="H25" s="237" t="s">
        <v>192</v>
      </c>
      <c r="I25" s="237" t="s">
        <v>192</v>
      </c>
      <c r="J25" s="237" t="s">
        <v>192</v>
      </c>
      <c r="K25" s="236">
        <v>4</v>
      </c>
      <c r="L25" s="236">
        <v>4</v>
      </c>
      <c r="M25" s="236">
        <v>4</v>
      </c>
      <c r="N25" s="236"/>
      <c r="O25" s="237" t="s">
        <v>192</v>
      </c>
      <c r="P25" s="237" t="s">
        <v>192</v>
      </c>
      <c r="Q25" s="237" t="s">
        <v>192</v>
      </c>
      <c r="R25" s="237" t="s">
        <v>192</v>
      </c>
      <c r="S25" s="237" t="s">
        <v>192</v>
      </c>
      <c r="T25" s="236">
        <v>7</v>
      </c>
      <c r="U25" s="236">
        <v>7</v>
      </c>
      <c r="V25" s="236">
        <v>7</v>
      </c>
      <c r="W25" s="237" t="s">
        <v>192</v>
      </c>
      <c r="X25" s="237" t="s">
        <v>192</v>
      </c>
      <c r="Y25" s="237" t="s">
        <v>192</v>
      </c>
      <c r="Z25" s="237" t="s">
        <v>192</v>
      </c>
      <c r="AA25" s="237" t="s">
        <v>192</v>
      </c>
    </row>
    <row r="26" spans="2:27" ht="18.75" customHeight="1">
      <c r="B26" s="168" t="s">
        <v>47</v>
      </c>
      <c r="C26" s="249">
        <v>12</v>
      </c>
      <c r="D26" s="236">
        <v>9</v>
      </c>
      <c r="E26" s="236">
        <v>9</v>
      </c>
      <c r="F26" s="237" t="s">
        <v>192</v>
      </c>
      <c r="G26" s="237" t="s">
        <v>192</v>
      </c>
      <c r="H26" s="237" t="s">
        <v>192</v>
      </c>
      <c r="I26" s="237">
        <v>2</v>
      </c>
      <c r="J26" s="237">
        <v>1</v>
      </c>
      <c r="K26" s="236">
        <v>5</v>
      </c>
      <c r="L26" s="236">
        <v>3</v>
      </c>
      <c r="M26" s="236">
        <v>3</v>
      </c>
      <c r="N26" s="236"/>
      <c r="O26" s="237" t="s">
        <v>192</v>
      </c>
      <c r="P26" s="237" t="s">
        <v>192</v>
      </c>
      <c r="Q26" s="237" t="s">
        <v>192</v>
      </c>
      <c r="R26" s="237">
        <v>2</v>
      </c>
      <c r="S26" s="237" t="s">
        <v>192</v>
      </c>
      <c r="T26" s="236">
        <v>7</v>
      </c>
      <c r="U26" s="236">
        <v>6</v>
      </c>
      <c r="V26" s="236">
        <v>6</v>
      </c>
      <c r="W26" s="237" t="s">
        <v>192</v>
      </c>
      <c r="X26" s="237" t="s">
        <v>192</v>
      </c>
      <c r="Y26" s="237" t="s">
        <v>192</v>
      </c>
      <c r="Z26" s="237" t="s">
        <v>192</v>
      </c>
      <c r="AA26" s="237">
        <v>1</v>
      </c>
    </row>
    <row r="27" spans="2:27" ht="18.75" customHeight="1">
      <c r="B27" s="168" t="s">
        <v>48</v>
      </c>
      <c r="C27" s="249">
        <v>233</v>
      </c>
      <c r="D27" s="236">
        <v>228</v>
      </c>
      <c r="E27" s="236">
        <v>224</v>
      </c>
      <c r="F27" s="236">
        <v>3</v>
      </c>
      <c r="G27" s="236">
        <v>1</v>
      </c>
      <c r="H27" s="237" t="s">
        <v>192</v>
      </c>
      <c r="I27" s="236">
        <v>1</v>
      </c>
      <c r="J27" s="236">
        <v>4</v>
      </c>
      <c r="K27" s="236">
        <v>130</v>
      </c>
      <c r="L27" s="236">
        <v>125</v>
      </c>
      <c r="M27" s="236">
        <v>122</v>
      </c>
      <c r="N27" s="236"/>
      <c r="O27" s="236">
        <v>3</v>
      </c>
      <c r="P27" s="237" t="s">
        <v>192</v>
      </c>
      <c r="Q27" s="237" t="s">
        <v>192</v>
      </c>
      <c r="R27" s="236">
        <v>1</v>
      </c>
      <c r="S27" s="236">
        <v>4</v>
      </c>
      <c r="T27" s="236">
        <v>103</v>
      </c>
      <c r="U27" s="236">
        <v>103</v>
      </c>
      <c r="V27" s="236">
        <v>102</v>
      </c>
      <c r="W27" s="237" t="s">
        <v>192</v>
      </c>
      <c r="X27" s="237">
        <v>1</v>
      </c>
      <c r="Y27" s="237" t="s">
        <v>192</v>
      </c>
      <c r="Z27" s="237" t="s">
        <v>192</v>
      </c>
      <c r="AA27" s="237" t="s">
        <v>192</v>
      </c>
    </row>
    <row r="28" spans="2:27" ht="18.75" customHeight="1">
      <c r="B28" s="168" t="s">
        <v>49</v>
      </c>
      <c r="C28" s="249">
        <v>29</v>
      </c>
      <c r="D28" s="236">
        <v>28</v>
      </c>
      <c r="E28" s="236">
        <v>26</v>
      </c>
      <c r="F28" s="236">
        <v>1</v>
      </c>
      <c r="G28" s="237">
        <v>1</v>
      </c>
      <c r="H28" s="237" t="s">
        <v>192</v>
      </c>
      <c r="I28" s="237" t="s">
        <v>192</v>
      </c>
      <c r="J28" s="237">
        <v>1</v>
      </c>
      <c r="K28" s="236">
        <v>12</v>
      </c>
      <c r="L28" s="236">
        <v>11</v>
      </c>
      <c r="M28" s="236">
        <v>10</v>
      </c>
      <c r="N28" s="236"/>
      <c r="O28" s="237" t="s">
        <v>192</v>
      </c>
      <c r="P28" s="237">
        <v>1</v>
      </c>
      <c r="Q28" s="237" t="s">
        <v>192</v>
      </c>
      <c r="R28" s="237" t="s">
        <v>192</v>
      </c>
      <c r="S28" s="237">
        <v>1</v>
      </c>
      <c r="T28" s="236">
        <v>17</v>
      </c>
      <c r="U28" s="236">
        <v>17</v>
      </c>
      <c r="V28" s="236">
        <v>16</v>
      </c>
      <c r="W28" s="236">
        <v>1</v>
      </c>
      <c r="X28" s="237" t="s">
        <v>192</v>
      </c>
      <c r="Y28" s="237" t="s">
        <v>192</v>
      </c>
      <c r="Z28" s="237" t="s">
        <v>192</v>
      </c>
      <c r="AA28" s="237" t="s">
        <v>192</v>
      </c>
    </row>
    <row r="29" spans="2:27" ht="18.75" customHeight="1">
      <c r="B29" s="168" t="s">
        <v>243</v>
      </c>
      <c r="C29" s="249">
        <v>49</v>
      </c>
      <c r="D29" s="236">
        <v>48</v>
      </c>
      <c r="E29" s="236">
        <v>48</v>
      </c>
      <c r="F29" s="237" t="s">
        <v>192</v>
      </c>
      <c r="G29" s="237" t="s">
        <v>192</v>
      </c>
      <c r="H29" s="237" t="s">
        <v>192</v>
      </c>
      <c r="I29" s="236">
        <v>1</v>
      </c>
      <c r="J29" s="237" t="s">
        <v>192</v>
      </c>
      <c r="K29" s="236">
        <v>27</v>
      </c>
      <c r="L29" s="236">
        <v>27</v>
      </c>
      <c r="M29" s="236">
        <v>27</v>
      </c>
      <c r="N29" s="236"/>
      <c r="O29" s="237" t="s">
        <v>192</v>
      </c>
      <c r="P29" s="237" t="s">
        <v>192</v>
      </c>
      <c r="Q29" s="237" t="s">
        <v>192</v>
      </c>
      <c r="R29" s="237" t="s">
        <v>192</v>
      </c>
      <c r="S29" s="237" t="s">
        <v>192</v>
      </c>
      <c r="T29" s="236">
        <v>22</v>
      </c>
      <c r="U29" s="236">
        <v>21</v>
      </c>
      <c r="V29" s="236">
        <v>21</v>
      </c>
      <c r="W29" s="237" t="s">
        <v>192</v>
      </c>
      <c r="X29" s="237" t="s">
        <v>192</v>
      </c>
      <c r="Y29" s="237" t="s">
        <v>192</v>
      </c>
      <c r="Z29" s="236">
        <v>1</v>
      </c>
      <c r="AA29" s="237" t="s">
        <v>192</v>
      </c>
    </row>
    <row r="30" spans="2:27" ht="18.75" customHeight="1">
      <c r="B30" s="168" t="s">
        <v>50</v>
      </c>
      <c r="C30" s="249">
        <v>39</v>
      </c>
      <c r="D30" s="236">
        <v>38</v>
      </c>
      <c r="E30" s="236">
        <v>38</v>
      </c>
      <c r="F30" s="237" t="s">
        <v>192</v>
      </c>
      <c r="G30" s="237" t="s">
        <v>192</v>
      </c>
      <c r="H30" s="237" t="s">
        <v>192</v>
      </c>
      <c r="I30" s="237" t="s">
        <v>192</v>
      </c>
      <c r="J30" s="236">
        <v>1</v>
      </c>
      <c r="K30" s="236">
        <v>19</v>
      </c>
      <c r="L30" s="236">
        <v>18</v>
      </c>
      <c r="M30" s="236">
        <v>18</v>
      </c>
      <c r="N30" s="236"/>
      <c r="O30" s="237" t="s">
        <v>192</v>
      </c>
      <c r="P30" s="237" t="s">
        <v>192</v>
      </c>
      <c r="Q30" s="237" t="s">
        <v>192</v>
      </c>
      <c r="R30" s="237" t="s">
        <v>192</v>
      </c>
      <c r="S30" s="237">
        <v>1</v>
      </c>
      <c r="T30" s="236">
        <v>20</v>
      </c>
      <c r="U30" s="236">
        <v>20</v>
      </c>
      <c r="V30" s="236">
        <v>20</v>
      </c>
      <c r="W30" s="237" t="s">
        <v>192</v>
      </c>
      <c r="X30" s="237" t="s">
        <v>192</v>
      </c>
      <c r="Y30" s="237" t="s">
        <v>192</v>
      </c>
      <c r="Z30" s="237" t="s">
        <v>192</v>
      </c>
      <c r="AA30" s="237" t="s">
        <v>192</v>
      </c>
    </row>
    <row r="31" spans="2:27" ht="18.75" customHeight="1">
      <c r="B31" s="168" t="s">
        <v>244</v>
      </c>
      <c r="C31" s="249">
        <v>54</v>
      </c>
      <c r="D31" s="236">
        <v>47</v>
      </c>
      <c r="E31" s="236">
        <v>47</v>
      </c>
      <c r="F31" s="237" t="s">
        <v>192</v>
      </c>
      <c r="G31" s="237" t="s">
        <v>192</v>
      </c>
      <c r="H31" s="237" t="s">
        <v>192</v>
      </c>
      <c r="I31" s="236">
        <v>2</v>
      </c>
      <c r="J31" s="237">
        <v>5</v>
      </c>
      <c r="K31" s="236">
        <v>28</v>
      </c>
      <c r="L31" s="236">
        <v>23</v>
      </c>
      <c r="M31" s="236">
        <v>23</v>
      </c>
      <c r="N31" s="236"/>
      <c r="O31" s="237" t="s">
        <v>192</v>
      </c>
      <c r="P31" s="237" t="s">
        <v>192</v>
      </c>
      <c r="Q31" s="237" t="s">
        <v>192</v>
      </c>
      <c r="R31" s="236">
        <v>1</v>
      </c>
      <c r="S31" s="237">
        <v>4</v>
      </c>
      <c r="T31" s="236">
        <v>26</v>
      </c>
      <c r="U31" s="236">
        <v>24</v>
      </c>
      <c r="V31" s="236">
        <v>24</v>
      </c>
      <c r="W31" s="237" t="s">
        <v>192</v>
      </c>
      <c r="X31" s="237" t="s">
        <v>192</v>
      </c>
      <c r="Y31" s="237" t="s">
        <v>192</v>
      </c>
      <c r="Z31" s="237">
        <v>1</v>
      </c>
      <c r="AA31" s="237">
        <v>1</v>
      </c>
    </row>
    <row r="32" spans="2:27" ht="18.75" customHeight="1">
      <c r="B32" s="168" t="s">
        <v>245</v>
      </c>
      <c r="C32" s="249">
        <v>98</v>
      </c>
      <c r="D32" s="236">
        <v>95</v>
      </c>
      <c r="E32" s="236">
        <v>94</v>
      </c>
      <c r="F32" s="237" t="s">
        <v>192</v>
      </c>
      <c r="G32" s="237">
        <v>1</v>
      </c>
      <c r="H32" s="237" t="s">
        <v>192</v>
      </c>
      <c r="I32" s="236">
        <v>3</v>
      </c>
      <c r="J32" s="237" t="s">
        <v>192</v>
      </c>
      <c r="K32" s="236">
        <v>50</v>
      </c>
      <c r="L32" s="236">
        <v>47</v>
      </c>
      <c r="M32" s="236">
        <v>46</v>
      </c>
      <c r="N32" s="236"/>
      <c r="O32" s="237" t="s">
        <v>192</v>
      </c>
      <c r="P32" s="237">
        <v>1</v>
      </c>
      <c r="Q32" s="237" t="s">
        <v>192</v>
      </c>
      <c r="R32" s="236">
        <v>3</v>
      </c>
      <c r="S32" s="237" t="s">
        <v>192</v>
      </c>
      <c r="T32" s="236">
        <v>48</v>
      </c>
      <c r="U32" s="236">
        <v>48</v>
      </c>
      <c r="V32" s="236">
        <v>48</v>
      </c>
      <c r="W32" s="237" t="s">
        <v>192</v>
      </c>
      <c r="X32" s="237" t="s">
        <v>192</v>
      </c>
      <c r="Y32" s="237" t="s">
        <v>192</v>
      </c>
      <c r="Z32" s="237" t="s">
        <v>192</v>
      </c>
      <c r="AA32" s="237" t="s">
        <v>192</v>
      </c>
    </row>
    <row r="33" spans="2:27" ht="18.75" customHeight="1">
      <c r="B33" s="168" t="s">
        <v>51</v>
      </c>
      <c r="C33" s="249">
        <v>162</v>
      </c>
      <c r="D33" s="236">
        <v>158</v>
      </c>
      <c r="E33" s="236">
        <v>152</v>
      </c>
      <c r="F33" s="236">
        <v>4</v>
      </c>
      <c r="G33" s="237">
        <v>2</v>
      </c>
      <c r="H33" s="237" t="s">
        <v>192</v>
      </c>
      <c r="I33" s="236">
        <v>1</v>
      </c>
      <c r="J33" s="236">
        <v>3</v>
      </c>
      <c r="K33" s="236">
        <v>89</v>
      </c>
      <c r="L33" s="236">
        <v>86</v>
      </c>
      <c r="M33" s="236">
        <v>85</v>
      </c>
      <c r="N33" s="236"/>
      <c r="O33" s="236">
        <v>1</v>
      </c>
      <c r="P33" s="237" t="s">
        <v>192</v>
      </c>
      <c r="Q33" s="237" t="s">
        <v>192</v>
      </c>
      <c r="R33" s="236">
        <v>1</v>
      </c>
      <c r="S33" s="236">
        <v>2</v>
      </c>
      <c r="T33" s="236">
        <v>73</v>
      </c>
      <c r="U33" s="236">
        <v>72</v>
      </c>
      <c r="V33" s="236">
        <v>67</v>
      </c>
      <c r="W33" s="236">
        <v>3</v>
      </c>
      <c r="X33" s="237">
        <v>2</v>
      </c>
      <c r="Y33" s="237" t="s">
        <v>192</v>
      </c>
      <c r="Z33" s="237" t="s">
        <v>192</v>
      </c>
      <c r="AA33" s="236">
        <v>1</v>
      </c>
    </row>
    <row r="34" spans="2:27" ht="18.75" customHeight="1">
      <c r="B34" s="168" t="s">
        <v>52</v>
      </c>
      <c r="C34" s="249">
        <v>197</v>
      </c>
      <c r="D34" s="236">
        <v>194</v>
      </c>
      <c r="E34" s="236">
        <v>190</v>
      </c>
      <c r="F34" s="236">
        <v>4</v>
      </c>
      <c r="G34" s="237" t="s">
        <v>192</v>
      </c>
      <c r="H34" s="237" t="s">
        <v>192</v>
      </c>
      <c r="I34" s="236">
        <v>1</v>
      </c>
      <c r="J34" s="236">
        <v>2</v>
      </c>
      <c r="K34" s="236">
        <v>106</v>
      </c>
      <c r="L34" s="236">
        <v>105</v>
      </c>
      <c r="M34" s="236">
        <v>103</v>
      </c>
      <c r="N34" s="236"/>
      <c r="O34" s="236">
        <v>2</v>
      </c>
      <c r="P34" s="237" t="s">
        <v>192</v>
      </c>
      <c r="Q34" s="237" t="s">
        <v>192</v>
      </c>
      <c r="R34" s="236">
        <v>1</v>
      </c>
      <c r="S34" s="237" t="s">
        <v>192</v>
      </c>
      <c r="T34" s="236">
        <v>91</v>
      </c>
      <c r="U34" s="236">
        <v>89</v>
      </c>
      <c r="V34" s="236">
        <v>87</v>
      </c>
      <c r="W34" s="236">
        <v>2</v>
      </c>
      <c r="X34" s="237" t="s">
        <v>192</v>
      </c>
      <c r="Y34" s="237" t="s">
        <v>192</v>
      </c>
      <c r="Z34" s="237" t="s">
        <v>192</v>
      </c>
      <c r="AA34" s="237">
        <v>2</v>
      </c>
    </row>
    <row r="35" spans="2:27" ht="18.75" customHeight="1">
      <c r="B35" s="168" t="s">
        <v>53</v>
      </c>
      <c r="C35" s="249">
        <v>333</v>
      </c>
      <c r="D35" s="236">
        <v>326</v>
      </c>
      <c r="E35" s="236">
        <v>299</v>
      </c>
      <c r="F35" s="236">
        <v>17</v>
      </c>
      <c r="G35" s="237">
        <v>10</v>
      </c>
      <c r="H35" s="237" t="s">
        <v>192</v>
      </c>
      <c r="I35" s="236">
        <v>3</v>
      </c>
      <c r="J35" s="236">
        <v>4</v>
      </c>
      <c r="K35" s="236">
        <v>160</v>
      </c>
      <c r="L35" s="236">
        <v>156</v>
      </c>
      <c r="M35" s="236">
        <v>140</v>
      </c>
      <c r="N35" s="236"/>
      <c r="O35" s="236">
        <v>12</v>
      </c>
      <c r="P35" s="237">
        <v>4</v>
      </c>
      <c r="Q35" s="237" t="s">
        <v>192</v>
      </c>
      <c r="R35" s="236">
        <v>3</v>
      </c>
      <c r="S35" s="236">
        <v>1</v>
      </c>
      <c r="T35" s="236">
        <v>173</v>
      </c>
      <c r="U35" s="236">
        <v>170</v>
      </c>
      <c r="V35" s="236">
        <v>159</v>
      </c>
      <c r="W35" s="236">
        <v>5</v>
      </c>
      <c r="X35" s="237">
        <v>6</v>
      </c>
      <c r="Y35" s="237" t="s">
        <v>192</v>
      </c>
      <c r="Z35" s="237" t="s">
        <v>192</v>
      </c>
      <c r="AA35" s="236">
        <v>3</v>
      </c>
    </row>
    <row r="36" spans="2:27" ht="18.75" customHeight="1">
      <c r="B36" s="168" t="s">
        <v>54</v>
      </c>
      <c r="C36" s="249">
        <v>116</v>
      </c>
      <c r="D36" s="236">
        <v>113</v>
      </c>
      <c r="E36" s="236">
        <v>106</v>
      </c>
      <c r="F36" s="236">
        <v>7</v>
      </c>
      <c r="G36" s="237" t="s">
        <v>192</v>
      </c>
      <c r="H36" s="237" t="s">
        <v>192</v>
      </c>
      <c r="I36" s="236">
        <v>1</v>
      </c>
      <c r="J36" s="236">
        <v>2</v>
      </c>
      <c r="K36" s="236">
        <v>64</v>
      </c>
      <c r="L36" s="236">
        <v>61</v>
      </c>
      <c r="M36" s="236">
        <v>55</v>
      </c>
      <c r="N36" s="236"/>
      <c r="O36" s="236">
        <v>6</v>
      </c>
      <c r="P36" s="237" t="s">
        <v>192</v>
      </c>
      <c r="Q36" s="237" t="s">
        <v>192</v>
      </c>
      <c r="R36" s="236">
        <v>1</v>
      </c>
      <c r="S36" s="236">
        <v>2</v>
      </c>
      <c r="T36" s="236">
        <v>52</v>
      </c>
      <c r="U36" s="236">
        <v>52</v>
      </c>
      <c r="V36" s="236">
        <v>51</v>
      </c>
      <c r="W36" s="237">
        <v>1</v>
      </c>
      <c r="X36" s="237" t="s">
        <v>192</v>
      </c>
      <c r="Y36" s="237" t="s">
        <v>192</v>
      </c>
      <c r="Z36" s="237" t="s">
        <v>192</v>
      </c>
      <c r="AA36" s="237" t="s">
        <v>192</v>
      </c>
    </row>
    <row r="37" spans="2:27" ht="18.75" customHeight="1">
      <c r="B37" s="168" t="s">
        <v>55</v>
      </c>
      <c r="C37" s="249">
        <v>122</v>
      </c>
      <c r="D37" s="236">
        <v>119</v>
      </c>
      <c r="E37" s="236">
        <v>113</v>
      </c>
      <c r="F37" s="236">
        <v>6</v>
      </c>
      <c r="G37" s="237" t="s">
        <v>192</v>
      </c>
      <c r="H37" s="237" t="s">
        <v>192</v>
      </c>
      <c r="I37" s="236">
        <v>2</v>
      </c>
      <c r="J37" s="236">
        <v>1</v>
      </c>
      <c r="K37" s="236">
        <v>63</v>
      </c>
      <c r="L37" s="236">
        <v>60</v>
      </c>
      <c r="M37" s="236">
        <v>56</v>
      </c>
      <c r="N37" s="236"/>
      <c r="O37" s="236">
        <v>4</v>
      </c>
      <c r="P37" s="237" t="s">
        <v>192</v>
      </c>
      <c r="Q37" s="237" t="s">
        <v>192</v>
      </c>
      <c r="R37" s="236">
        <v>2</v>
      </c>
      <c r="S37" s="236">
        <v>1</v>
      </c>
      <c r="T37" s="236">
        <v>59</v>
      </c>
      <c r="U37" s="236">
        <v>59</v>
      </c>
      <c r="V37" s="236">
        <v>57</v>
      </c>
      <c r="W37" s="236">
        <v>2</v>
      </c>
      <c r="X37" s="237" t="s">
        <v>192</v>
      </c>
      <c r="Y37" s="237" t="s">
        <v>192</v>
      </c>
      <c r="Z37" s="237" t="s">
        <v>192</v>
      </c>
      <c r="AA37" s="237" t="s">
        <v>192</v>
      </c>
    </row>
    <row r="38" spans="2:27" ht="18.75" customHeight="1">
      <c r="B38" s="168" t="s">
        <v>246</v>
      </c>
      <c r="C38" s="249">
        <v>79</v>
      </c>
      <c r="D38" s="236">
        <v>76</v>
      </c>
      <c r="E38" s="236">
        <v>75</v>
      </c>
      <c r="F38" s="237">
        <v>1</v>
      </c>
      <c r="G38" s="237" t="s">
        <v>192</v>
      </c>
      <c r="H38" s="237" t="s">
        <v>192</v>
      </c>
      <c r="I38" s="236">
        <v>2</v>
      </c>
      <c r="J38" s="237">
        <v>1</v>
      </c>
      <c r="K38" s="236">
        <v>42</v>
      </c>
      <c r="L38" s="236">
        <v>39</v>
      </c>
      <c r="M38" s="236">
        <v>39</v>
      </c>
      <c r="N38" s="236"/>
      <c r="O38" s="237" t="s">
        <v>192</v>
      </c>
      <c r="P38" s="237" t="s">
        <v>192</v>
      </c>
      <c r="Q38" s="237" t="s">
        <v>192</v>
      </c>
      <c r="R38" s="236">
        <v>2</v>
      </c>
      <c r="S38" s="237">
        <v>1</v>
      </c>
      <c r="T38" s="236">
        <v>37</v>
      </c>
      <c r="U38" s="236">
        <v>37</v>
      </c>
      <c r="V38" s="236">
        <v>36</v>
      </c>
      <c r="W38" s="237">
        <v>1</v>
      </c>
      <c r="X38" s="237" t="s">
        <v>192</v>
      </c>
      <c r="Y38" s="237" t="s">
        <v>192</v>
      </c>
      <c r="Z38" s="237" t="s">
        <v>192</v>
      </c>
      <c r="AA38" s="237" t="s">
        <v>192</v>
      </c>
    </row>
    <row r="39" spans="2:27" ht="18.75" customHeight="1" thickBot="1">
      <c r="B39" s="187" t="s">
        <v>247</v>
      </c>
      <c r="C39" s="251">
        <v>133</v>
      </c>
      <c r="D39" s="252">
        <v>130</v>
      </c>
      <c r="E39" s="252">
        <v>127</v>
      </c>
      <c r="F39" s="253">
        <v>3</v>
      </c>
      <c r="G39" s="240" t="s">
        <v>192</v>
      </c>
      <c r="H39" s="240" t="s">
        <v>192</v>
      </c>
      <c r="I39" s="495">
        <v>2</v>
      </c>
      <c r="J39" s="240">
        <v>1</v>
      </c>
      <c r="K39" s="495">
        <v>58</v>
      </c>
      <c r="L39" s="495">
        <v>57</v>
      </c>
      <c r="M39" s="495">
        <v>57</v>
      </c>
      <c r="N39" s="495"/>
      <c r="O39" s="240" t="s">
        <v>192</v>
      </c>
      <c r="P39" s="240" t="s">
        <v>192</v>
      </c>
      <c r="Q39" s="240" t="s">
        <v>192</v>
      </c>
      <c r="R39" s="495">
        <v>1</v>
      </c>
      <c r="S39" s="240" t="s">
        <v>192</v>
      </c>
      <c r="T39" s="495">
        <v>75</v>
      </c>
      <c r="U39" s="495">
        <v>73</v>
      </c>
      <c r="V39" s="495">
        <v>70</v>
      </c>
      <c r="W39" s="240">
        <v>3</v>
      </c>
      <c r="X39" s="240" t="s">
        <v>192</v>
      </c>
      <c r="Y39" s="240" t="s">
        <v>192</v>
      </c>
      <c r="Z39" s="253">
        <v>1</v>
      </c>
      <c r="AA39" s="253">
        <v>1</v>
      </c>
    </row>
    <row r="40" spans="2:27" ht="16.5" customHeight="1">
      <c r="B40" s="193" t="s">
        <v>343</v>
      </c>
      <c r="C40" s="157"/>
      <c r="D40" s="157"/>
      <c r="E40" s="157"/>
      <c r="F40" s="157"/>
      <c r="G40" s="157"/>
      <c r="H40" s="157"/>
      <c r="I40" s="157"/>
      <c r="J40" s="157"/>
      <c r="K40" s="157"/>
      <c r="L40" s="157"/>
      <c r="M40" s="157"/>
      <c r="N40" s="179"/>
      <c r="O40" s="157"/>
      <c r="P40" s="157"/>
      <c r="Q40" s="157"/>
      <c r="R40" s="157"/>
      <c r="S40" s="157"/>
      <c r="T40" s="157"/>
      <c r="U40" s="157"/>
      <c r="V40" s="157"/>
      <c r="W40" s="157"/>
      <c r="X40" s="157"/>
      <c r="Y40" s="157"/>
      <c r="Z40" s="157"/>
      <c r="AA40" s="157"/>
    </row>
  </sheetData>
  <mergeCells count="20">
    <mergeCell ref="B2:M2"/>
    <mergeCell ref="S5:S7"/>
    <mergeCell ref="R5:R7"/>
    <mergeCell ref="O6:P6"/>
    <mergeCell ref="L6:M6"/>
    <mergeCell ref="L5:M5"/>
    <mergeCell ref="B4:B7"/>
    <mergeCell ref="C5:C7"/>
    <mergeCell ref="D6:G6"/>
    <mergeCell ref="J5:J7"/>
    <mergeCell ref="D5:H5"/>
    <mergeCell ref="O5:Q5"/>
    <mergeCell ref="H6:H7"/>
    <mergeCell ref="Q6:Q7"/>
    <mergeCell ref="I5:I7"/>
    <mergeCell ref="AA5:AA7"/>
    <mergeCell ref="Z5:Z7"/>
    <mergeCell ref="U6:X6"/>
    <mergeCell ref="Y6:Y7"/>
    <mergeCell ref="U5:Y5"/>
  </mergeCells>
  <phoneticPr fontId="4"/>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colBreaks count="1" manualBreakCount="1">
    <brk id="14" min="1" max="3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8"/>
  <sheetViews>
    <sheetView showGridLines="0" zoomScaleNormal="100" zoomScaleSheetLayoutView="120" workbookViewId="0"/>
  </sheetViews>
  <sheetFormatPr defaultColWidth="7" defaultRowHeight="11.25"/>
  <cols>
    <col min="1" max="1" width="5.375" style="254" customWidth="1"/>
    <col min="2" max="2" width="9.5" style="254" customWidth="1"/>
    <col min="3" max="4" width="3.625" style="254" customWidth="1"/>
    <col min="5" max="5" width="3.125" style="254" customWidth="1"/>
    <col min="6" max="7" width="3.625" style="254" customWidth="1"/>
    <col min="8" max="27" width="3.25" style="254" customWidth="1"/>
    <col min="28" max="16384" width="7" style="254"/>
  </cols>
  <sheetData>
    <row r="1" spans="2:28" ht="21.95" customHeight="1"/>
    <row r="2" spans="2:28" ht="28.5" customHeight="1">
      <c r="B2" s="570" t="s">
        <v>418</v>
      </c>
      <c r="C2" s="570"/>
      <c r="D2" s="570"/>
      <c r="E2" s="570"/>
      <c r="F2" s="570"/>
      <c r="G2" s="570"/>
      <c r="H2" s="570"/>
      <c r="I2" s="570"/>
      <c r="J2" s="570"/>
      <c r="K2" s="570"/>
      <c r="L2" s="570"/>
      <c r="M2" s="570"/>
      <c r="N2" s="570"/>
      <c r="O2" s="570"/>
      <c r="P2" s="570"/>
      <c r="Q2" s="570"/>
      <c r="R2" s="570"/>
      <c r="S2" s="570"/>
      <c r="T2" s="570"/>
      <c r="U2" s="570"/>
      <c r="V2" s="570"/>
      <c r="W2" s="570"/>
      <c r="X2" s="570"/>
      <c r="Y2" s="570"/>
      <c r="Z2" s="570"/>
      <c r="AA2" s="570"/>
    </row>
    <row r="3" spans="2:28" ht="19.5" customHeight="1" thickBot="1">
      <c r="B3" s="255" t="s">
        <v>492</v>
      </c>
      <c r="C3" s="256"/>
      <c r="D3" s="256"/>
      <c r="E3" s="256"/>
      <c r="F3" s="256"/>
      <c r="G3" s="256"/>
      <c r="H3" s="256"/>
      <c r="I3" s="256"/>
      <c r="J3" s="256"/>
      <c r="K3" s="256"/>
      <c r="L3" s="256"/>
      <c r="M3" s="256"/>
      <c r="N3" s="256"/>
      <c r="O3" s="256"/>
      <c r="P3" s="256"/>
      <c r="Q3" s="256"/>
      <c r="R3" s="256"/>
      <c r="S3" s="256"/>
      <c r="T3" s="256"/>
      <c r="U3" s="256"/>
      <c r="V3" s="256"/>
      <c r="W3" s="256"/>
      <c r="X3" s="256"/>
      <c r="Y3" s="256"/>
      <c r="Z3" s="256"/>
      <c r="AA3" s="141" t="s">
        <v>89</v>
      </c>
    </row>
    <row r="4" spans="2:28" s="256" customFormat="1" ht="21.95" customHeight="1">
      <c r="B4" s="693" t="s">
        <v>93</v>
      </c>
      <c r="C4" s="257"/>
      <c r="D4" s="258"/>
      <c r="E4" s="258" t="s">
        <v>33</v>
      </c>
      <c r="F4" s="258"/>
      <c r="G4" s="258"/>
      <c r="H4" s="695" t="s">
        <v>352</v>
      </c>
      <c r="I4" s="696"/>
      <c r="J4" s="696"/>
      <c r="K4" s="696"/>
      <c r="L4" s="697"/>
      <c r="M4" s="695" t="s">
        <v>77</v>
      </c>
      <c r="N4" s="696"/>
      <c r="O4" s="696"/>
      <c r="P4" s="696"/>
      <c r="Q4" s="697"/>
      <c r="R4" s="695" t="s">
        <v>350</v>
      </c>
      <c r="S4" s="696"/>
      <c r="T4" s="696"/>
      <c r="U4" s="696"/>
      <c r="V4" s="697"/>
      <c r="W4" s="695" t="s">
        <v>351</v>
      </c>
      <c r="X4" s="696"/>
      <c r="Y4" s="696"/>
      <c r="Z4" s="696"/>
      <c r="AA4" s="696"/>
      <c r="AB4" s="259"/>
    </row>
    <row r="5" spans="2:28" s="256" customFormat="1" ht="21.95" customHeight="1">
      <c r="B5" s="694"/>
      <c r="C5" s="260" t="s">
        <v>97</v>
      </c>
      <c r="D5" s="260" t="s">
        <v>79</v>
      </c>
      <c r="E5" s="260" t="s">
        <v>78</v>
      </c>
      <c r="F5" s="260" t="s">
        <v>255</v>
      </c>
      <c r="G5" s="261" t="s">
        <v>38</v>
      </c>
      <c r="H5" s="260" t="s">
        <v>97</v>
      </c>
      <c r="I5" s="260" t="s">
        <v>79</v>
      </c>
      <c r="J5" s="260" t="s">
        <v>78</v>
      </c>
      <c r="K5" s="260" t="s">
        <v>37</v>
      </c>
      <c r="L5" s="261" t="s">
        <v>38</v>
      </c>
      <c r="M5" s="260" t="s">
        <v>97</v>
      </c>
      <c r="N5" s="260" t="s">
        <v>79</v>
      </c>
      <c r="O5" s="260" t="s">
        <v>78</v>
      </c>
      <c r="P5" s="260" t="s">
        <v>37</v>
      </c>
      <c r="Q5" s="262" t="s">
        <v>38</v>
      </c>
      <c r="R5" s="263" t="s">
        <v>97</v>
      </c>
      <c r="S5" s="263" t="s">
        <v>79</v>
      </c>
      <c r="T5" s="263" t="s">
        <v>78</v>
      </c>
      <c r="U5" s="263" t="s">
        <v>37</v>
      </c>
      <c r="V5" s="262" t="s">
        <v>38</v>
      </c>
      <c r="W5" s="263" t="s">
        <v>97</v>
      </c>
      <c r="X5" s="263" t="s">
        <v>79</v>
      </c>
      <c r="Y5" s="262" t="s">
        <v>78</v>
      </c>
      <c r="Z5" s="260" t="s">
        <v>37</v>
      </c>
      <c r="AA5" s="260" t="s">
        <v>38</v>
      </c>
      <c r="AB5" s="259"/>
    </row>
    <row r="6" spans="2:28" s="259" customFormat="1" ht="21.95" customHeight="1">
      <c r="B6" s="264" t="s">
        <v>493</v>
      </c>
      <c r="C6" s="269">
        <v>12</v>
      </c>
      <c r="D6" s="267">
        <v>12</v>
      </c>
      <c r="E6" s="267" t="s">
        <v>192</v>
      </c>
      <c r="F6" s="267">
        <v>9</v>
      </c>
      <c r="G6" s="267">
        <v>3</v>
      </c>
      <c r="H6" s="267" t="s">
        <v>192</v>
      </c>
      <c r="I6" s="267" t="s">
        <v>192</v>
      </c>
      <c r="J6" s="267" t="s">
        <v>192</v>
      </c>
      <c r="K6" s="267" t="s">
        <v>192</v>
      </c>
      <c r="L6" s="267" t="s">
        <v>192</v>
      </c>
      <c r="M6" s="267">
        <v>2</v>
      </c>
      <c r="N6" s="267">
        <v>2</v>
      </c>
      <c r="O6" s="267" t="s">
        <v>192</v>
      </c>
      <c r="P6" s="267">
        <v>1</v>
      </c>
      <c r="Q6" s="267">
        <v>1</v>
      </c>
      <c r="R6" s="267">
        <v>4</v>
      </c>
      <c r="S6" s="267">
        <v>4</v>
      </c>
      <c r="T6" s="267" t="s">
        <v>192</v>
      </c>
      <c r="U6" s="267">
        <v>4</v>
      </c>
      <c r="V6" s="267" t="s">
        <v>192</v>
      </c>
      <c r="W6" s="267">
        <v>6</v>
      </c>
      <c r="X6" s="267">
        <v>6</v>
      </c>
      <c r="Y6" s="267" t="s">
        <v>192</v>
      </c>
      <c r="Z6" s="267">
        <v>4</v>
      </c>
      <c r="AA6" s="267">
        <v>2</v>
      </c>
    </row>
    <row r="7" spans="2:28" s="259" customFormat="1" ht="21.95" customHeight="1">
      <c r="B7" s="164" t="s">
        <v>451</v>
      </c>
      <c r="C7" s="269">
        <v>24</v>
      </c>
      <c r="D7" s="267">
        <v>22</v>
      </c>
      <c r="E7" s="267">
        <v>2</v>
      </c>
      <c r="F7" s="267">
        <v>18</v>
      </c>
      <c r="G7" s="267">
        <v>6</v>
      </c>
      <c r="H7" s="267">
        <v>3</v>
      </c>
      <c r="I7" s="267">
        <v>3</v>
      </c>
      <c r="J7" s="267" t="s">
        <v>192</v>
      </c>
      <c r="K7" s="267">
        <v>3</v>
      </c>
      <c r="L7" s="267" t="s">
        <v>192</v>
      </c>
      <c r="M7" s="267">
        <v>9</v>
      </c>
      <c r="N7" s="267">
        <v>8</v>
      </c>
      <c r="O7" s="267">
        <v>1</v>
      </c>
      <c r="P7" s="267">
        <v>9</v>
      </c>
      <c r="Q7" s="267" t="s">
        <v>192</v>
      </c>
      <c r="R7" s="267">
        <v>10</v>
      </c>
      <c r="S7" s="267">
        <v>9</v>
      </c>
      <c r="T7" s="267">
        <v>1</v>
      </c>
      <c r="U7" s="267">
        <v>6</v>
      </c>
      <c r="V7" s="267">
        <v>4</v>
      </c>
      <c r="W7" s="267">
        <v>2</v>
      </c>
      <c r="X7" s="267">
        <v>2</v>
      </c>
      <c r="Y7" s="267" t="s">
        <v>192</v>
      </c>
      <c r="Z7" s="267" t="s">
        <v>192</v>
      </c>
      <c r="AA7" s="267">
        <v>2</v>
      </c>
    </row>
    <row r="8" spans="2:28" ht="21.95" customHeight="1">
      <c r="B8" s="164" t="s">
        <v>475</v>
      </c>
      <c r="C8" s="269">
        <v>20</v>
      </c>
      <c r="D8" s="267">
        <v>18</v>
      </c>
      <c r="E8" s="267">
        <v>2</v>
      </c>
      <c r="F8" s="267">
        <v>16</v>
      </c>
      <c r="G8" s="267">
        <v>4</v>
      </c>
      <c r="H8" s="267">
        <v>1</v>
      </c>
      <c r="I8" s="267" t="s">
        <v>192</v>
      </c>
      <c r="J8" s="267">
        <v>1</v>
      </c>
      <c r="K8" s="267">
        <v>1</v>
      </c>
      <c r="L8" s="267" t="s">
        <v>192</v>
      </c>
      <c r="M8" s="267">
        <v>8</v>
      </c>
      <c r="N8" s="267">
        <v>8</v>
      </c>
      <c r="O8" s="267" t="s">
        <v>192</v>
      </c>
      <c r="P8" s="267">
        <v>8</v>
      </c>
      <c r="Q8" s="267" t="s">
        <v>192</v>
      </c>
      <c r="R8" s="267">
        <v>7</v>
      </c>
      <c r="S8" s="267">
        <v>6</v>
      </c>
      <c r="T8" s="267">
        <v>1</v>
      </c>
      <c r="U8" s="267">
        <v>4</v>
      </c>
      <c r="V8" s="267">
        <v>3</v>
      </c>
      <c r="W8" s="267">
        <v>4</v>
      </c>
      <c r="X8" s="267">
        <v>4</v>
      </c>
      <c r="Y8" s="267" t="s">
        <v>192</v>
      </c>
      <c r="Z8" s="267">
        <v>3</v>
      </c>
      <c r="AA8" s="267">
        <v>1</v>
      </c>
    </row>
    <row r="9" spans="2:28" ht="11.25" customHeight="1">
      <c r="B9" s="268"/>
      <c r="C9" s="265"/>
      <c r="D9" s="266"/>
      <c r="E9" s="266"/>
      <c r="F9" s="266"/>
      <c r="G9" s="266"/>
      <c r="H9" s="266"/>
      <c r="I9" s="266"/>
      <c r="J9" s="267"/>
      <c r="K9" s="266"/>
      <c r="L9" s="267"/>
      <c r="M9" s="266"/>
      <c r="N9" s="266"/>
      <c r="O9" s="266"/>
      <c r="P9" s="266"/>
      <c r="Q9" s="266"/>
      <c r="R9" s="266"/>
      <c r="S9" s="266"/>
      <c r="T9" s="267"/>
      <c r="U9" s="266"/>
      <c r="V9" s="266"/>
      <c r="W9" s="266"/>
      <c r="X9" s="266"/>
      <c r="Y9" s="266"/>
      <c r="Z9" s="266"/>
      <c r="AA9" s="266"/>
    </row>
    <row r="10" spans="2:28" ht="21.95" customHeight="1">
      <c r="B10" s="167" t="s">
        <v>39</v>
      </c>
      <c r="C10" s="269" t="s">
        <v>192</v>
      </c>
      <c r="D10" s="267" t="s">
        <v>192</v>
      </c>
      <c r="E10" s="267" t="s">
        <v>192</v>
      </c>
      <c r="F10" s="267" t="s">
        <v>192</v>
      </c>
      <c r="G10" s="267" t="s">
        <v>192</v>
      </c>
      <c r="H10" s="267" t="s">
        <v>192</v>
      </c>
      <c r="I10" s="267" t="s">
        <v>192</v>
      </c>
      <c r="J10" s="267" t="s">
        <v>192</v>
      </c>
      <c r="K10" s="267" t="s">
        <v>192</v>
      </c>
      <c r="L10" s="267" t="s">
        <v>192</v>
      </c>
      <c r="M10" s="267" t="s">
        <v>192</v>
      </c>
      <c r="N10" s="267" t="s">
        <v>192</v>
      </c>
      <c r="O10" s="267" t="s">
        <v>192</v>
      </c>
      <c r="P10" s="267" t="s">
        <v>192</v>
      </c>
      <c r="Q10" s="267" t="s">
        <v>192</v>
      </c>
      <c r="R10" s="267" t="s">
        <v>192</v>
      </c>
      <c r="S10" s="267" t="s">
        <v>192</v>
      </c>
      <c r="T10" s="267" t="s">
        <v>192</v>
      </c>
      <c r="U10" s="267" t="s">
        <v>192</v>
      </c>
      <c r="V10" s="267" t="s">
        <v>192</v>
      </c>
      <c r="W10" s="267" t="s">
        <v>192</v>
      </c>
      <c r="X10" s="267" t="s">
        <v>192</v>
      </c>
      <c r="Y10" s="267" t="s">
        <v>192</v>
      </c>
      <c r="Z10" s="267" t="s">
        <v>192</v>
      </c>
      <c r="AA10" s="267" t="s">
        <v>192</v>
      </c>
    </row>
    <row r="11" spans="2:28" ht="21.95" customHeight="1">
      <c r="B11" s="167" t="s">
        <v>83</v>
      </c>
      <c r="C11" s="269">
        <v>20</v>
      </c>
      <c r="D11" s="267">
        <v>18</v>
      </c>
      <c r="E11" s="267">
        <v>2</v>
      </c>
      <c r="F11" s="267">
        <v>16</v>
      </c>
      <c r="G11" s="267">
        <v>4</v>
      </c>
      <c r="H11" s="267">
        <v>1</v>
      </c>
      <c r="I11" s="267" t="s">
        <v>192</v>
      </c>
      <c r="J11" s="267">
        <v>1</v>
      </c>
      <c r="K11" s="267">
        <v>1</v>
      </c>
      <c r="L11" s="267" t="s">
        <v>192</v>
      </c>
      <c r="M11" s="267">
        <v>8</v>
      </c>
      <c r="N11" s="267">
        <v>8</v>
      </c>
      <c r="O11" s="267" t="s">
        <v>192</v>
      </c>
      <c r="P11" s="267">
        <v>8</v>
      </c>
      <c r="Q11" s="267" t="s">
        <v>192</v>
      </c>
      <c r="R11" s="267">
        <v>7</v>
      </c>
      <c r="S11" s="267">
        <v>6</v>
      </c>
      <c r="T11" s="267">
        <v>1</v>
      </c>
      <c r="U11" s="267">
        <v>4</v>
      </c>
      <c r="V11" s="267">
        <v>3</v>
      </c>
      <c r="W11" s="267">
        <v>4</v>
      </c>
      <c r="X11" s="267">
        <v>4</v>
      </c>
      <c r="Y11" s="267" t="s">
        <v>192</v>
      </c>
      <c r="Z11" s="267">
        <v>3</v>
      </c>
      <c r="AA11" s="267">
        <v>1</v>
      </c>
    </row>
    <row r="12" spans="2:28" ht="21.95" customHeight="1">
      <c r="B12" s="167" t="s">
        <v>40</v>
      </c>
      <c r="C12" s="269" t="s">
        <v>192</v>
      </c>
      <c r="D12" s="267" t="s">
        <v>192</v>
      </c>
      <c r="E12" s="267" t="s">
        <v>192</v>
      </c>
      <c r="F12" s="267" t="s">
        <v>192</v>
      </c>
      <c r="G12" s="267" t="s">
        <v>192</v>
      </c>
      <c r="H12" s="267" t="s">
        <v>192</v>
      </c>
      <c r="I12" s="267" t="s">
        <v>192</v>
      </c>
      <c r="J12" s="267" t="s">
        <v>192</v>
      </c>
      <c r="K12" s="267" t="s">
        <v>192</v>
      </c>
      <c r="L12" s="267" t="s">
        <v>192</v>
      </c>
      <c r="M12" s="267" t="s">
        <v>192</v>
      </c>
      <c r="N12" s="267" t="s">
        <v>192</v>
      </c>
      <c r="O12" s="267" t="s">
        <v>192</v>
      </c>
      <c r="P12" s="267" t="s">
        <v>192</v>
      </c>
      <c r="Q12" s="267" t="s">
        <v>192</v>
      </c>
      <c r="R12" s="267" t="s">
        <v>192</v>
      </c>
      <c r="S12" s="267" t="s">
        <v>192</v>
      </c>
      <c r="T12" s="267" t="s">
        <v>192</v>
      </c>
      <c r="U12" s="267" t="s">
        <v>192</v>
      </c>
      <c r="V12" s="267" t="s">
        <v>192</v>
      </c>
      <c r="W12" s="267" t="s">
        <v>192</v>
      </c>
      <c r="X12" s="267" t="s">
        <v>192</v>
      </c>
      <c r="Y12" s="267" t="s">
        <v>192</v>
      </c>
      <c r="Z12" s="267" t="s">
        <v>192</v>
      </c>
      <c r="AA12" s="267" t="s">
        <v>192</v>
      </c>
    </row>
    <row r="13" spans="2:28" ht="11.25" customHeight="1">
      <c r="B13" s="167"/>
      <c r="C13" s="265"/>
      <c r="D13" s="266"/>
      <c r="E13" s="266"/>
      <c r="F13" s="266"/>
      <c r="G13" s="266"/>
      <c r="H13" s="266"/>
      <c r="I13" s="266"/>
      <c r="J13" s="267"/>
      <c r="K13" s="266"/>
      <c r="L13" s="267"/>
      <c r="M13" s="266"/>
      <c r="N13" s="266"/>
      <c r="O13" s="266"/>
      <c r="P13" s="266"/>
      <c r="Q13" s="266"/>
      <c r="R13" s="266"/>
      <c r="S13" s="266"/>
      <c r="T13" s="267"/>
      <c r="U13" s="266"/>
      <c r="V13" s="266"/>
      <c r="W13" s="266"/>
      <c r="X13" s="266"/>
      <c r="Y13" s="266"/>
      <c r="Z13" s="266"/>
      <c r="AA13" s="266"/>
    </row>
    <row r="14" spans="2:28" ht="18.75" customHeight="1">
      <c r="B14" s="270" t="s">
        <v>41</v>
      </c>
      <c r="C14" s="269">
        <v>4</v>
      </c>
      <c r="D14" s="267">
        <v>4</v>
      </c>
      <c r="E14" s="267" t="s">
        <v>192</v>
      </c>
      <c r="F14" s="267">
        <v>4</v>
      </c>
      <c r="G14" s="267" t="s">
        <v>192</v>
      </c>
      <c r="H14" s="267" t="s">
        <v>192</v>
      </c>
      <c r="I14" s="267" t="s">
        <v>192</v>
      </c>
      <c r="J14" s="267" t="s">
        <v>192</v>
      </c>
      <c r="K14" s="267" t="s">
        <v>192</v>
      </c>
      <c r="L14" s="267" t="s">
        <v>192</v>
      </c>
      <c r="M14" s="267">
        <v>3</v>
      </c>
      <c r="N14" s="267">
        <v>3</v>
      </c>
      <c r="O14" s="267" t="s">
        <v>192</v>
      </c>
      <c r="P14" s="267">
        <v>3</v>
      </c>
      <c r="Q14" s="267" t="s">
        <v>192</v>
      </c>
      <c r="R14" s="267">
        <v>1</v>
      </c>
      <c r="S14" s="267">
        <v>1</v>
      </c>
      <c r="T14" s="267" t="s">
        <v>192</v>
      </c>
      <c r="U14" s="267">
        <v>1</v>
      </c>
      <c r="V14" s="267" t="s">
        <v>192</v>
      </c>
      <c r="W14" s="267" t="s">
        <v>192</v>
      </c>
      <c r="X14" s="267" t="s">
        <v>192</v>
      </c>
      <c r="Y14" s="267" t="s">
        <v>192</v>
      </c>
      <c r="Z14" s="267" t="s">
        <v>192</v>
      </c>
      <c r="AA14" s="267" t="s">
        <v>192</v>
      </c>
    </row>
    <row r="15" spans="2:28" ht="18.75" customHeight="1">
      <c r="B15" s="270" t="s">
        <v>42</v>
      </c>
      <c r="C15" s="269">
        <v>3</v>
      </c>
      <c r="D15" s="267">
        <v>3</v>
      </c>
      <c r="E15" s="267" t="s">
        <v>192</v>
      </c>
      <c r="F15" s="267">
        <v>2</v>
      </c>
      <c r="G15" s="267">
        <v>1</v>
      </c>
      <c r="H15" s="267" t="s">
        <v>192</v>
      </c>
      <c r="I15" s="267" t="s">
        <v>192</v>
      </c>
      <c r="J15" s="267" t="s">
        <v>192</v>
      </c>
      <c r="K15" s="267" t="s">
        <v>192</v>
      </c>
      <c r="L15" s="267" t="s">
        <v>192</v>
      </c>
      <c r="M15" s="267" t="s">
        <v>192</v>
      </c>
      <c r="N15" s="267" t="s">
        <v>192</v>
      </c>
      <c r="O15" s="267" t="s">
        <v>192</v>
      </c>
      <c r="P15" s="267" t="s">
        <v>192</v>
      </c>
      <c r="Q15" s="267" t="s">
        <v>192</v>
      </c>
      <c r="R15" s="267" t="s">
        <v>192</v>
      </c>
      <c r="S15" s="267" t="s">
        <v>192</v>
      </c>
      <c r="T15" s="267" t="s">
        <v>192</v>
      </c>
      <c r="U15" s="267" t="s">
        <v>192</v>
      </c>
      <c r="V15" s="267" t="s">
        <v>192</v>
      </c>
      <c r="W15" s="267">
        <v>3</v>
      </c>
      <c r="X15" s="267">
        <v>3</v>
      </c>
      <c r="Y15" s="267" t="s">
        <v>192</v>
      </c>
      <c r="Z15" s="267">
        <v>2</v>
      </c>
      <c r="AA15" s="267">
        <v>1</v>
      </c>
    </row>
    <row r="16" spans="2:28" ht="18.75" customHeight="1">
      <c r="B16" s="270" t="s">
        <v>43</v>
      </c>
      <c r="C16" s="269">
        <v>1</v>
      </c>
      <c r="D16" s="267">
        <v>1</v>
      </c>
      <c r="E16" s="267" t="s">
        <v>192</v>
      </c>
      <c r="F16" s="267">
        <v>1</v>
      </c>
      <c r="G16" s="267" t="s">
        <v>192</v>
      </c>
      <c r="H16" s="267" t="s">
        <v>192</v>
      </c>
      <c r="I16" s="267" t="s">
        <v>192</v>
      </c>
      <c r="J16" s="267" t="s">
        <v>192</v>
      </c>
      <c r="K16" s="267" t="s">
        <v>192</v>
      </c>
      <c r="L16" s="267" t="s">
        <v>192</v>
      </c>
      <c r="M16" s="267">
        <v>1</v>
      </c>
      <c r="N16" s="267">
        <v>1</v>
      </c>
      <c r="O16" s="267" t="s">
        <v>192</v>
      </c>
      <c r="P16" s="267">
        <v>1</v>
      </c>
      <c r="Q16" s="267" t="s">
        <v>192</v>
      </c>
      <c r="R16" s="267" t="s">
        <v>192</v>
      </c>
      <c r="S16" s="267" t="s">
        <v>192</v>
      </c>
      <c r="T16" s="267" t="s">
        <v>192</v>
      </c>
      <c r="U16" s="267" t="s">
        <v>192</v>
      </c>
      <c r="V16" s="267" t="s">
        <v>192</v>
      </c>
      <c r="W16" s="267" t="s">
        <v>192</v>
      </c>
      <c r="X16" s="267" t="s">
        <v>192</v>
      </c>
      <c r="Y16" s="267" t="s">
        <v>192</v>
      </c>
      <c r="Z16" s="267" t="s">
        <v>192</v>
      </c>
      <c r="AA16" s="267" t="s">
        <v>192</v>
      </c>
    </row>
    <row r="17" spans="2:27" ht="18.75" customHeight="1">
      <c r="B17" s="270" t="s">
        <v>44</v>
      </c>
      <c r="C17" s="269">
        <v>1</v>
      </c>
      <c r="D17" s="267">
        <v>1</v>
      </c>
      <c r="E17" s="267" t="s">
        <v>192</v>
      </c>
      <c r="F17" s="267" t="s">
        <v>192</v>
      </c>
      <c r="G17" s="267">
        <v>1</v>
      </c>
      <c r="H17" s="267" t="s">
        <v>192</v>
      </c>
      <c r="I17" s="267" t="s">
        <v>192</v>
      </c>
      <c r="J17" s="267" t="s">
        <v>192</v>
      </c>
      <c r="K17" s="267" t="s">
        <v>192</v>
      </c>
      <c r="L17" s="267" t="s">
        <v>192</v>
      </c>
      <c r="M17" s="267" t="s">
        <v>192</v>
      </c>
      <c r="N17" s="267" t="s">
        <v>192</v>
      </c>
      <c r="O17" s="267" t="s">
        <v>192</v>
      </c>
      <c r="P17" s="267" t="s">
        <v>192</v>
      </c>
      <c r="Q17" s="267" t="s">
        <v>192</v>
      </c>
      <c r="R17" s="267">
        <v>1</v>
      </c>
      <c r="S17" s="267">
        <v>1</v>
      </c>
      <c r="T17" s="267" t="s">
        <v>192</v>
      </c>
      <c r="U17" s="267" t="s">
        <v>192</v>
      </c>
      <c r="V17" s="267">
        <v>1</v>
      </c>
      <c r="W17" s="267" t="s">
        <v>192</v>
      </c>
      <c r="X17" s="267" t="s">
        <v>192</v>
      </c>
      <c r="Y17" s="267" t="s">
        <v>192</v>
      </c>
      <c r="Z17" s="267" t="s">
        <v>192</v>
      </c>
      <c r="AA17" s="267" t="s">
        <v>192</v>
      </c>
    </row>
    <row r="18" spans="2:27" ht="18.75" customHeight="1">
      <c r="B18" s="270" t="s">
        <v>239</v>
      </c>
      <c r="C18" s="269">
        <v>3</v>
      </c>
      <c r="D18" s="267">
        <v>3</v>
      </c>
      <c r="E18" s="267" t="s">
        <v>192</v>
      </c>
      <c r="F18" s="267">
        <v>3</v>
      </c>
      <c r="G18" s="267" t="s">
        <v>192</v>
      </c>
      <c r="H18" s="267" t="s">
        <v>192</v>
      </c>
      <c r="I18" s="267" t="s">
        <v>192</v>
      </c>
      <c r="J18" s="267" t="s">
        <v>192</v>
      </c>
      <c r="K18" s="267" t="s">
        <v>192</v>
      </c>
      <c r="L18" s="267" t="s">
        <v>192</v>
      </c>
      <c r="M18" s="267">
        <v>1</v>
      </c>
      <c r="N18" s="267">
        <v>1</v>
      </c>
      <c r="O18" s="267" t="s">
        <v>192</v>
      </c>
      <c r="P18" s="267">
        <v>1</v>
      </c>
      <c r="Q18" s="267" t="s">
        <v>192</v>
      </c>
      <c r="R18" s="267">
        <v>2</v>
      </c>
      <c r="S18" s="267">
        <v>2</v>
      </c>
      <c r="T18" s="267" t="s">
        <v>192</v>
      </c>
      <c r="U18" s="267">
        <v>2</v>
      </c>
      <c r="V18" s="267" t="s">
        <v>192</v>
      </c>
      <c r="W18" s="267" t="s">
        <v>192</v>
      </c>
      <c r="X18" s="267" t="s">
        <v>192</v>
      </c>
      <c r="Y18" s="267" t="s">
        <v>192</v>
      </c>
      <c r="Z18" s="267" t="s">
        <v>192</v>
      </c>
      <c r="AA18" s="267" t="s">
        <v>192</v>
      </c>
    </row>
    <row r="19" spans="2:27" ht="18.75" customHeight="1">
      <c r="B19" s="270" t="s">
        <v>240</v>
      </c>
      <c r="C19" s="269" t="s">
        <v>192</v>
      </c>
      <c r="D19" s="267" t="s">
        <v>192</v>
      </c>
      <c r="E19" s="267" t="s">
        <v>192</v>
      </c>
      <c r="F19" s="267" t="s">
        <v>192</v>
      </c>
      <c r="G19" s="267" t="s">
        <v>192</v>
      </c>
      <c r="H19" s="267" t="s">
        <v>192</v>
      </c>
      <c r="I19" s="267" t="s">
        <v>192</v>
      </c>
      <c r="J19" s="267" t="s">
        <v>192</v>
      </c>
      <c r="K19" s="267" t="s">
        <v>192</v>
      </c>
      <c r="L19" s="267" t="s">
        <v>192</v>
      </c>
      <c r="M19" s="267" t="s">
        <v>192</v>
      </c>
      <c r="N19" s="267" t="s">
        <v>192</v>
      </c>
      <c r="O19" s="267" t="s">
        <v>192</v>
      </c>
      <c r="P19" s="267" t="s">
        <v>192</v>
      </c>
      <c r="Q19" s="267" t="s">
        <v>192</v>
      </c>
      <c r="R19" s="267" t="s">
        <v>192</v>
      </c>
      <c r="S19" s="267" t="s">
        <v>192</v>
      </c>
      <c r="T19" s="267" t="s">
        <v>192</v>
      </c>
      <c r="U19" s="267" t="s">
        <v>192</v>
      </c>
      <c r="V19" s="267" t="s">
        <v>192</v>
      </c>
      <c r="W19" s="267" t="s">
        <v>192</v>
      </c>
      <c r="X19" s="267" t="s">
        <v>192</v>
      </c>
      <c r="Y19" s="267" t="s">
        <v>192</v>
      </c>
      <c r="Z19" s="267" t="s">
        <v>192</v>
      </c>
      <c r="AA19" s="267" t="s">
        <v>192</v>
      </c>
    </row>
    <row r="20" spans="2:27" ht="18.75" customHeight="1">
      <c r="B20" s="270" t="s">
        <v>241</v>
      </c>
      <c r="C20" s="269" t="s">
        <v>192</v>
      </c>
      <c r="D20" s="267" t="s">
        <v>192</v>
      </c>
      <c r="E20" s="267" t="s">
        <v>192</v>
      </c>
      <c r="F20" s="267" t="s">
        <v>192</v>
      </c>
      <c r="G20" s="267" t="s">
        <v>192</v>
      </c>
      <c r="H20" s="267" t="s">
        <v>192</v>
      </c>
      <c r="I20" s="267" t="s">
        <v>192</v>
      </c>
      <c r="J20" s="267" t="s">
        <v>192</v>
      </c>
      <c r="K20" s="267" t="s">
        <v>192</v>
      </c>
      <c r="L20" s="267" t="s">
        <v>192</v>
      </c>
      <c r="M20" s="267" t="s">
        <v>192</v>
      </c>
      <c r="N20" s="267" t="s">
        <v>192</v>
      </c>
      <c r="O20" s="267" t="s">
        <v>192</v>
      </c>
      <c r="P20" s="267" t="s">
        <v>192</v>
      </c>
      <c r="Q20" s="267" t="s">
        <v>192</v>
      </c>
      <c r="R20" s="267" t="s">
        <v>192</v>
      </c>
      <c r="S20" s="267" t="s">
        <v>192</v>
      </c>
      <c r="T20" s="267" t="s">
        <v>192</v>
      </c>
      <c r="U20" s="267" t="s">
        <v>192</v>
      </c>
      <c r="V20" s="267" t="s">
        <v>192</v>
      </c>
      <c r="W20" s="267" t="s">
        <v>192</v>
      </c>
      <c r="X20" s="267" t="s">
        <v>192</v>
      </c>
      <c r="Y20" s="267" t="s">
        <v>192</v>
      </c>
      <c r="Z20" s="267" t="s">
        <v>192</v>
      </c>
      <c r="AA20" s="267" t="s">
        <v>192</v>
      </c>
    </row>
    <row r="21" spans="2:27" ht="18.75" customHeight="1">
      <c r="B21" s="270" t="s">
        <v>242</v>
      </c>
      <c r="C21" s="269" t="s">
        <v>192</v>
      </c>
      <c r="D21" s="267" t="s">
        <v>192</v>
      </c>
      <c r="E21" s="267" t="s">
        <v>192</v>
      </c>
      <c r="F21" s="267" t="s">
        <v>192</v>
      </c>
      <c r="G21" s="267" t="s">
        <v>192</v>
      </c>
      <c r="H21" s="267" t="s">
        <v>192</v>
      </c>
      <c r="I21" s="267" t="s">
        <v>192</v>
      </c>
      <c r="J21" s="267" t="s">
        <v>192</v>
      </c>
      <c r="K21" s="267" t="s">
        <v>192</v>
      </c>
      <c r="L21" s="267" t="s">
        <v>192</v>
      </c>
      <c r="M21" s="267" t="s">
        <v>192</v>
      </c>
      <c r="N21" s="267" t="s">
        <v>192</v>
      </c>
      <c r="O21" s="267" t="s">
        <v>192</v>
      </c>
      <c r="P21" s="267" t="s">
        <v>192</v>
      </c>
      <c r="Q21" s="267" t="s">
        <v>192</v>
      </c>
      <c r="R21" s="267" t="s">
        <v>192</v>
      </c>
      <c r="S21" s="267" t="s">
        <v>192</v>
      </c>
      <c r="T21" s="267" t="s">
        <v>192</v>
      </c>
      <c r="U21" s="267" t="s">
        <v>192</v>
      </c>
      <c r="V21" s="267" t="s">
        <v>192</v>
      </c>
      <c r="W21" s="267" t="s">
        <v>192</v>
      </c>
      <c r="X21" s="267" t="s">
        <v>192</v>
      </c>
      <c r="Y21" s="267" t="s">
        <v>192</v>
      </c>
      <c r="Z21" s="267" t="s">
        <v>192</v>
      </c>
      <c r="AA21" s="267" t="s">
        <v>192</v>
      </c>
    </row>
    <row r="22" spans="2:27" ht="18.75" customHeight="1">
      <c r="B22" s="270" t="s">
        <v>45</v>
      </c>
      <c r="C22" s="269" t="s">
        <v>192</v>
      </c>
      <c r="D22" s="267" t="s">
        <v>192</v>
      </c>
      <c r="E22" s="267" t="s">
        <v>192</v>
      </c>
      <c r="F22" s="267" t="s">
        <v>192</v>
      </c>
      <c r="G22" s="267" t="s">
        <v>192</v>
      </c>
      <c r="H22" s="267" t="s">
        <v>192</v>
      </c>
      <c r="I22" s="267" t="s">
        <v>192</v>
      </c>
      <c r="J22" s="267" t="s">
        <v>192</v>
      </c>
      <c r="K22" s="267" t="s">
        <v>192</v>
      </c>
      <c r="L22" s="267" t="s">
        <v>192</v>
      </c>
      <c r="M22" s="267" t="s">
        <v>192</v>
      </c>
      <c r="N22" s="267" t="s">
        <v>192</v>
      </c>
      <c r="O22" s="267" t="s">
        <v>192</v>
      </c>
      <c r="P22" s="267" t="s">
        <v>192</v>
      </c>
      <c r="Q22" s="267" t="s">
        <v>192</v>
      </c>
      <c r="R22" s="267" t="s">
        <v>192</v>
      </c>
      <c r="S22" s="267" t="s">
        <v>192</v>
      </c>
      <c r="T22" s="267" t="s">
        <v>192</v>
      </c>
      <c r="U22" s="267" t="s">
        <v>192</v>
      </c>
      <c r="V22" s="267" t="s">
        <v>192</v>
      </c>
      <c r="W22" s="267" t="s">
        <v>192</v>
      </c>
      <c r="X22" s="267" t="s">
        <v>192</v>
      </c>
      <c r="Y22" s="267" t="s">
        <v>192</v>
      </c>
      <c r="Z22" s="267" t="s">
        <v>192</v>
      </c>
      <c r="AA22" s="267" t="s">
        <v>192</v>
      </c>
    </row>
    <row r="23" spans="2:27" ht="18.75" customHeight="1">
      <c r="B23" s="270" t="s">
        <v>46</v>
      </c>
      <c r="C23" s="269" t="s">
        <v>192</v>
      </c>
      <c r="D23" s="267" t="s">
        <v>192</v>
      </c>
      <c r="E23" s="267" t="s">
        <v>192</v>
      </c>
      <c r="F23" s="267" t="s">
        <v>192</v>
      </c>
      <c r="G23" s="267" t="s">
        <v>192</v>
      </c>
      <c r="H23" s="267" t="s">
        <v>192</v>
      </c>
      <c r="I23" s="267" t="s">
        <v>192</v>
      </c>
      <c r="J23" s="267" t="s">
        <v>192</v>
      </c>
      <c r="K23" s="267" t="s">
        <v>192</v>
      </c>
      <c r="L23" s="267" t="s">
        <v>192</v>
      </c>
      <c r="M23" s="267" t="s">
        <v>192</v>
      </c>
      <c r="N23" s="267" t="s">
        <v>192</v>
      </c>
      <c r="O23" s="267" t="s">
        <v>192</v>
      </c>
      <c r="P23" s="267" t="s">
        <v>192</v>
      </c>
      <c r="Q23" s="267" t="s">
        <v>192</v>
      </c>
      <c r="R23" s="267" t="s">
        <v>192</v>
      </c>
      <c r="S23" s="267" t="s">
        <v>192</v>
      </c>
      <c r="T23" s="267" t="s">
        <v>192</v>
      </c>
      <c r="U23" s="267" t="s">
        <v>192</v>
      </c>
      <c r="V23" s="267" t="s">
        <v>192</v>
      </c>
      <c r="W23" s="267" t="s">
        <v>192</v>
      </c>
      <c r="X23" s="267" t="s">
        <v>192</v>
      </c>
      <c r="Y23" s="267" t="s">
        <v>192</v>
      </c>
      <c r="Z23" s="267" t="s">
        <v>192</v>
      </c>
      <c r="AA23" s="267" t="s">
        <v>192</v>
      </c>
    </row>
    <row r="24" spans="2:27" ht="18.75" customHeight="1">
      <c r="B24" s="270" t="s">
        <v>47</v>
      </c>
      <c r="C24" s="269" t="s">
        <v>192</v>
      </c>
      <c r="D24" s="267" t="s">
        <v>192</v>
      </c>
      <c r="E24" s="267" t="s">
        <v>192</v>
      </c>
      <c r="F24" s="267" t="s">
        <v>192</v>
      </c>
      <c r="G24" s="267" t="s">
        <v>192</v>
      </c>
      <c r="H24" s="267" t="s">
        <v>192</v>
      </c>
      <c r="I24" s="267" t="s">
        <v>192</v>
      </c>
      <c r="J24" s="267" t="s">
        <v>192</v>
      </c>
      <c r="K24" s="267" t="s">
        <v>192</v>
      </c>
      <c r="L24" s="267" t="s">
        <v>192</v>
      </c>
      <c r="M24" s="267" t="s">
        <v>192</v>
      </c>
      <c r="N24" s="267" t="s">
        <v>192</v>
      </c>
      <c r="O24" s="267" t="s">
        <v>192</v>
      </c>
      <c r="P24" s="267" t="s">
        <v>192</v>
      </c>
      <c r="Q24" s="267" t="s">
        <v>192</v>
      </c>
      <c r="R24" s="267" t="s">
        <v>192</v>
      </c>
      <c r="S24" s="267" t="s">
        <v>192</v>
      </c>
      <c r="T24" s="267" t="s">
        <v>192</v>
      </c>
      <c r="U24" s="267" t="s">
        <v>192</v>
      </c>
      <c r="V24" s="267" t="s">
        <v>192</v>
      </c>
      <c r="W24" s="267" t="s">
        <v>192</v>
      </c>
      <c r="X24" s="267" t="s">
        <v>192</v>
      </c>
      <c r="Y24" s="267" t="s">
        <v>192</v>
      </c>
      <c r="Z24" s="267" t="s">
        <v>192</v>
      </c>
      <c r="AA24" s="267" t="s">
        <v>192</v>
      </c>
    </row>
    <row r="25" spans="2:27" ht="18.75" customHeight="1">
      <c r="B25" s="270" t="s">
        <v>48</v>
      </c>
      <c r="C25" s="269" t="s">
        <v>192</v>
      </c>
      <c r="D25" s="267" t="s">
        <v>192</v>
      </c>
      <c r="E25" s="267" t="s">
        <v>192</v>
      </c>
      <c r="F25" s="267" t="s">
        <v>192</v>
      </c>
      <c r="G25" s="267" t="s">
        <v>192</v>
      </c>
      <c r="H25" s="267" t="s">
        <v>192</v>
      </c>
      <c r="I25" s="267" t="s">
        <v>192</v>
      </c>
      <c r="J25" s="267" t="s">
        <v>192</v>
      </c>
      <c r="K25" s="267" t="s">
        <v>192</v>
      </c>
      <c r="L25" s="267" t="s">
        <v>192</v>
      </c>
      <c r="M25" s="267" t="s">
        <v>192</v>
      </c>
      <c r="N25" s="267" t="s">
        <v>192</v>
      </c>
      <c r="O25" s="267" t="s">
        <v>192</v>
      </c>
      <c r="P25" s="267" t="s">
        <v>192</v>
      </c>
      <c r="Q25" s="267" t="s">
        <v>192</v>
      </c>
      <c r="R25" s="267" t="s">
        <v>192</v>
      </c>
      <c r="S25" s="267" t="s">
        <v>192</v>
      </c>
      <c r="T25" s="267" t="s">
        <v>192</v>
      </c>
      <c r="U25" s="267" t="s">
        <v>192</v>
      </c>
      <c r="V25" s="267" t="s">
        <v>192</v>
      </c>
      <c r="W25" s="267" t="s">
        <v>192</v>
      </c>
      <c r="X25" s="267" t="s">
        <v>192</v>
      </c>
      <c r="Y25" s="267" t="s">
        <v>192</v>
      </c>
      <c r="Z25" s="267" t="s">
        <v>192</v>
      </c>
      <c r="AA25" s="267" t="s">
        <v>192</v>
      </c>
    </row>
    <row r="26" spans="2:27" ht="18.75" customHeight="1">
      <c r="B26" s="270" t="s">
        <v>49</v>
      </c>
      <c r="C26" s="269" t="s">
        <v>192</v>
      </c>
      <c r="D26" s="267" t="s">
        <v>192</v>
      </c>
      <c r="E26" s="267" t="s">
        <v>192</v>
      </c>
      <c r="F26" s="267" t="s">
        <v>192</v>
      </c>
      <c r="G26" s="267" t="s">
        <v>192</v>
      </c>
      <c r="H26" s="267" t="s">
        <v>192</v>
      </c>
      <c r="I26" s="267" t="s">
        <v>192</v>
      </c>
      <c r="J26" s="267" t="s">
        <v>192</v>
      </c>
      <c r="K26" s="267" t="s">
        <v>192</v>
      </c>
      <c r="L26" s="267" t="s">
        <v>192</v>
      </c>
      <c r="M26" s="267" t="s">
        <v>192</v>
      </c>
      <c r="N26" s="267" t="s">
        <v>192</v>
      </c>
      <c r="O26" s="267" t="s">
        <v>192</v>
      </c>
      <c r="P26" s="267" t="s">
        <v>192</v>
      </c>
      <c r="Q26" s="267" t="s">
        <v>192</v>
      </c>
      <c r="R26" s="267" t="s">
        <v>192</v>
      </c>
      <c r="S26" s="267" t="s">
        <v>192</v>
      </c>
      <c r="T26" s="267" t="s">
        <v>192</v>
      </c>
      <c r="U26" s="267" t="s">
        <v>192</v>
      </c>
      <c r="V26" s="267" t="s">
        <v>192</v>
      </c>
      <c r="W26" s="267" t="s">
        <v>192</v>
      </c>
      <c r="X26" s="267" t="s">
        <v>192</v>
      </c>
      <c r="Y26" s="267" t="s">
        <v>192</v>
      </c>
      <c r="Z26" s="267" t="s">
        <v>192</v>
      </c>
      <c r="AA26" s="267" t="s">
        <v>192</v>
      </c>
    </row>
    <row r="27" spans="2:27" ht="18.75" customHeight="1">
      <c r="B27" s="270" t="s">
        <v>243</v>
      </c>
      <c r="C27" s="269" t="s">
        <v>192</v>
      </c>
      <c r="D27" s="267" t="s">
        <v>192</v>
      </c>
      <c r="E27" s="267" t="s">
        <v>192</v>
      </c>
      <c r="F27" s="267" t="s">
        <v>192</v>
      </c>
      <c r="G27" s="267" t="s">
        <v>192</v>
      </c>
      <c r="H27" s="267" t="s">
        <v>192</v>
      </c>
      <c r="I27" s="267" t="s">
        <v>192</v>
      </c>
      <c r="J27" s="267" t="s">
        <v>192</v>
      </c>
      <c r="K27" s="267" t="s">
        <v>192</v>
      </c>
      <c r="L27" s="267" t="s">
        <v>192</v>
      </c>
      <c r="M27" s="267" t="s">
        <v>192</v>
      </c>
      <c r="N27" s="267" t="s">
        <v>192</v>
      </c>
      <c r="O27" s="267" t="s">
        <v>192</v>
      </c>
      <c r="P27" s="267" t="s">
        <v>192</v>
      </c>
      <c r="Q27" s="267" t="s">
        <v>192</v>
      </c>
      <c r="R27" s="267" t="s">
        <v>192</v>
      </c>
      <c r="S27" s="267" t="s">
        <v>192</v>
      </c>
      <c r="T27" s="267" t="s">
        <v>192</v>
      </c>
      <c r="U27" s="267" t="s">
        <v>192</v>
      </c>
      <c r="V27" s="267" t="s">
        <v>192</v>
      </c>
      <c r="W27" s="267" t="s">
        <v>192</v>
      </c>
      <c r="X27" s="267" t="s">
        <v>192</v>
      </c>
      <c r="Y27" s="267" t="s">
        <v>192</v>
      </c>
      <c r="Z27" s="267" t="s">
        <v>192</v>
      </c>
      <c r="AA27" s="267" t="s">
        <v>192</v>
      </c>
    </row>
    <row r="28" spans="2:27" ht="18.75" customHeight="1">
      <c r="B28" s="270" t="s">
        <v>50</v>
      </c>
      <c r="C28" s="269">
        <v>1</v>
      </c>
      <c r="D28" s="267">
        <v>1</v>
      </c>
      <c r="E28" s="267" t="s">
        <v>192</v>
      </c>
      <c r="F28" s="267">
        <v>1</v>
      </c>
      <c r="G28" s="267" t="s">
        <v>192</v>
      </c>
      <c r="H28" s="267" t="s">
        <v>192</v>
      </c>
      <c r="I28" s="267" t="s">
        <v>192</v>
      </c>
      <c r="J28" s="267" t="s">
        <v>192</v>
      </c>
      <c r="K28" s="267" t="s">
        <v>192</v>
      </c>
      <c r="L28" s="267" t="s">
        <v>192</v>
      </c>
      <c r="M28" s="267" t="s">
        <v>192</v>
      </c>
      <c r="N28" s="267" t="s">
        <v>192</v>
      </c>
      <c r="O28" s="267" t="s">
        <v>192</v>
      </c>
      <c r="P28" s="267" t="s">
        <v>192</v>
      </c>
      <c r="Q28" s="267" t="s">
        <v>192</v>
      </c>
      <c r="R28" s="267" t="s">
        <v>192</v>
      </c>
      <c r="S28" s="267" t="s">
        <v>192</v>
      </c>
      <c r="T28" s="267" t="s">
        <v>192</v>
      </c>
      <c r="U28" s="267" t="s">
        <v>192</v>
      </c>
      <c r="V28" s="267" t="s">
        <v>192</v>
      </c>
      <c r="W28" s="267">
        <v>1</v>
      </c>
      <c r="X28" s="267">
        <v>1</v>
      </c>
      <c r="Y28" s="267" t="s">
        <v>192</v>
      </c>
      <c r="Z28" s="267">
        <v>1</v>
      </c>
      <c r="AA28" s="267" t="s">
        <v>192</v>
      </c>
    </row>
    <row r="29" spans="2:27" ht="18.75" customHeight="1">
      <c r="B29" s="270" t="s">
        <v>244</v>
      </c>
      <c r="C29" s="269" t="s">
        <v>192</v>
      </c>
      <c r="D29" s="267" t="s">
        <v>192</v>
      </c>
      <c r="E29" s="267" t="s">
        <v>192</v>
      </c>
      <c r="F29" s="267" t="s">
        <v>192</v>
      </c>
      <c r="G29" s="267" t="s">
        <v>192</v>
      </c>
      <c r="H29" s="267" t="s">
        <v>192</v>
      </c>
      <c r="I29" s="267" t="s">
        <v>192</v>
      </c>
      <c r="J29" s="267" t="s">
        <v>192</v>
      </c>
      <c r="K29" s="267" t="s">
        <v>192</v>
      </c>
      <c r="L29" s="267" t="s">
        <v>192</v>
      </c>
      <c r="M29" s="267" t="s">
        <v>192</v>
      </c>
      <c r="N29" s="267" t="s">
        <v>192</v>
      </c>
      <c r="O29" s="267" t="s">
        <v>192</v>
      </c>
      <c r="P29" s="267" t="s">
        <v>192</v>
      </c>
      <c r="Q29" s="267" t="s">
        <v>192</v>
      </c>
      <c r="R29" s="267" t="s">
        <v>192</v>
      </c>
      <c r="S29" s="267" t="s">
        <v>192</v>
      </c>
      <c r="T29" s="267" t="s">
        <v>192</v>
      </c>
      <c r="U29" s="267" t="s">
        <v>192</v>
      </c>
      <c r="V29" s="267" t="s">
        <v>192</v>
      </c>
      <c r="W29" s="267" t="s">
        <v>192</v>
      </c>
      <c r="X29" s="267" t="s">
        <v>192</v>
      </c>
      <c r="Y29" s="267" t="s">
        <v>192</v>
      </c>
      <c r="Z29" s="267" t="s">
        <v>192</v>
      </c>
      <c r="AA29" s="267" t="s">
        <v>192</v>
      </c>
    </row>
    <row r="30" spans="2:27" ht="18.75" customHeight="1">
      <c r="B30" s="270" t="s">
        <v>245</v>
      </c>
      <c r="C30" s="269">
        <v>2</v>
      </c>
      <c r="D30" s="267">
        <v>1</v>
      </c>
      <c r="E30" s="267">
        <v>1</v>
      </c>
      <c r="F30" s="267">
        <v>2</v>
      </c>
      <c r="G30" s="267" t="s">
        <v>192</v>
      </c>
      <c r="H30" s="267">
        <v>1</v>
      </c>
      <c r="I30" s="267" t="s">
        <v>192</v>
      </c>
      <c r="J30" s="267">
        <v>1</v>
      </c>
      <c r="K30" s="267">
        <v>1</v>
      </c>
      <c r="L30" s="267" t="s">
        <v>192</v>
      </c>
      <c r="M30" s="267">
        <v>1</v>
      </c>
      <c r="N30" s="267">
        <v>1</v>
      </c>
      <c r="O30" s="267" t="s">
        <v>192</v>
      </c>
      <c r="P30" s="267">
        <v>1</v>
      </c>
      <c r="Q30" s="267" t="s">
        <v>192</v>
      </c>
      <c r="R30" s="267" t="s">
        <v>192</v>
      </c>
      <c r="S30" s="267" t="s">
        <v>192</v>
      </c>
      <c r="T30" s="267" t="s">
        <v>192</v>
      </c>
      <c r="U30" s="267" t="s">
        <v>192</v>
      </c>
      <c r="V30" s="267" t="s">
        <v>192</v>
      </c>
      <c r="W30" s="267" t="s">
        <v>192</v>
      </c>
      <c r="X30" s="267" t="s">
        <v>192</v>
      </c>
      <c r="Y30" s="267" t="s">
        <v>192</v>
      </c>
      <c r="Z30" s="267" t="s">
        <v>192</v>
      </c>
      <c r="AA30" s="267" t="s">
        <v>192</v>
      </c>
    </row>
    <row r="31" spans="2:27" ht="18.75" customHeight="1">
      <c r="B31" s="270" t="s">
        <v>51</v>
      </c>
      <c r="C31" s="269">
        <v>3</v>
      </c>
      <c r="D31" s="267">
        <v>2</v>
      </c>
      <c r="E31" s="267">
        <v>1</v>
      </c>
      <c r="F31" s="267">
        <v>1</v>
      </c>
      <c r="G31" s="267">
        <v>2</v>
      </c>
      <c r="H31" s="267" t="s">
        <v>192</v>
      </c>
      <c r="I31" s="267" t="s">
        <v>192</v>
      </c>
      <c r="J31" s="267" t="s">
        <v>192</v>
      </c>
      <c r="K31" s="267" t="s">
        <v>192</v>
      </c>
      <c r="L31" s="267" t="s">
        <v>192</v>
      </c>
      <c r="M31" s="267">
        <v>1</v>
      </c>
      <c r="N31" s="267">
        <v>1</v>
      </c>
      <c r="O31" s="267" t="s">
        <v>192</v>
      </c>
      <c r="P31" s="267">
        <v>1</v>
      </c>
      <c r="Q31" s="267" t="s">
        <v>192</v>
      </c>
      <c r="R31" s="267">
        <v>2</v>
      </c>
      <c r="S31" s="267">
        <v>1</v>
      </c>
      <c r="T31" s="267">
        <v>1</v>
      </c>
      <c r="U31" s="267" t="s">
        <v>192</v>
      </c>
      <c r="V31" s="267">
        <v>2</v>
      </c>
      <c r="W31" s="267" t="s">
        <v>192</v>
      </c>
      <c r="X31" s="267" t="s">
        <v>192</v>
      </c>
      <c r="Y31" s="267" t="s">
        <v>192</v>
      </c>
      <c r="Z31" s="267" t="s">
        <v>192</v>
      </c>
      <c r="AA31" s="267" t="s">
        <v>192</v>
      </c>
    </row>
    <row r="32" spans="2:27" ht="18.75" customHeight="1">
      <c r="B32" s="270" t="s">
        <v>52</v>
      </c>
      <c r="C32" s="269">
        <v>2</v>
      </c>
      <c r="D32" s="267">
        <v>2</v>
      </c>
      <c r="E32" s="267" t="s">
        <v>192</v>
      </c>
      <c r="F32" s="267">
        <v>2</v>
      </c>
      <c r="G32" s="267" t="s">
        <v>192</v>
      </c>
      <c r="H32" s="267" t="s">
        <v>192</v>
      </c>
      <c r="I32" s="267" t="s">
        <v>192</v>
      </c>
      <c r="J32" s="267" t="s">
        <v>192</v>
      </c>
      <c r="K32" s="267" t="s">
        <v>192</v>
      </c>
      <c r="L32" s="267" t="s">
        <v>192</v>
      </c>
      <c r="M32" s="267">
        <v>1</v>
      </c>
      <c r="N32" s="267">
        <v>1</v>
      </c>
      <c r="O32" s="267" t="s">
        <v>192</v>
      </c>
      <c r="P32" s="267">
        <v>1</v>
      </c>
      <c r="Q32" s="267" t="s">
        <v>192</v>
      </c>
      <c r="R32" s="267">
        <v>1</v>
      </c>
      <c r="S32" s="267">
        <v>1</v>
      </c>
      <c r="T32" s="267" t="s">
        <v>192</v>
      </c>
      <c r="U32" s="267">
        <v>1</v>
      </c>
      <c r="V32" s="267" t="s">
        <v>192</v>
      </c>
      <c r="W32" s="267" t="s">
        <v>192</v>
      </c>
      <c r="X32" s="267" t="s">
        <v>192</v>
      </c>
      <c r="Y32" s="267" t="s">
        <v>192</v>
      </c>
      <c r="Z32" s="267" t="s">
        <v>192</v>
      </c>
      <c r="AA32" s="267" t="s">
        <v>192</v>
      </c>
    </row>
    <row r="33" spans="2:27" ht="18.75" customHeight="1">
      <c r="B33" s="270" t="s">
        <v>53</v>
      </c>
      <c r="C33" s="269" t="s">
        <v>192</v>
      </c>
      <c r="D33" s="267" t="s">
        <v>192</v>
      </c>
      <c r="E33" s="267" t="s">
        <v>192</v>
      </c>
      <c r="F33" s="267" t="s">
        <v>192</v>
      </c>
      <c r="G33" s="267" t="s">
        <v>192</v>
      </c>
      <c r="H33" s="267" t="s">
        <v>192</v>
      </c>
      <c r="I33" s="267" t="s">
        <v>192</v>
      </c>
      <c r="J33" s="267" t="s">
        <v>192</v>
      </c>
      <c r="K33" s="267" t="s">
        <v>192</v>
      </c>
      <c r="L33" s="267" t="s">
        <v>192</v>
      </c>
      <c r="M33" s="267" t="s">
        <v>192</v>
      </c>
      <c r="N33" s="267" t="s">
        <v>192</v>
      </c>
      <c r="O33" s="267" t="s">
        <v>192</v>
      </c>
      <c r="P33" s="267" t="s">
        <v>192</v>
      </c>
      <c r="Q33" s="267" t="s">
        <v>192</v>
      </c>
      <c r="R33" s="267" t="s">
        <v>192</v>
      </c>
      <c r="S33" s="267" t="s">
        <v>192</v>
      </c>
      <c r="T33" s="267" t="s">
        <v>192</v>
      </c>
      <c r="U33" s="267" t="s">
        <v>192</v>
      </c>
      <c r="V33" s="267" t="s">
        <v>192</v>
      </c>
      <c r="W33" s="267" t="s">
        <v>192</v>
      </c>
      <c r="X33" s="267" t="s">
        <v>192</v>
      </c>
      <c r="Y33" s="267" t="s">
        <v>192</v>
      </c>
      <c r="Z33" s="267" t="s">
        <v>192</v>
      </c>
      <c r="AA33" s="267" t="s">
        <v>192</v>
      </c>
    </row>
    <row r="34" spans="2:27" ht="18.75" customHeight="1">
      <c r="B34" s="270" t="s">
        <v>54</v>
      </c>
      <c r="C34" s="269" t="s">
        <v>192</v>
      </c>
      <c r="D34" s="267" t="s">
        <v>192</v>
      </c>
      <c r="E34" s="267" t="s">
        <v>192</v>
      </c>
      <c r="F34" s="267" t="s">
        <v>192</v>
      </c>
      <c r="G34" s="267" t="s">
        <v>192</v>
      </c>
      <c r="H34" s="267" t="s">
        <v>192</v>
      </c>
      <c r="I34" s="267" t="s">
        <v>192</v>
      </c>
      <c r="J34" s="267" t="s">
        <v>192</v>
      </c>
      <c r="K34" s="267" t="s">
        <v>192</v>
      </c>
      <c r="L34" s="267" t="s">
        <v>192</v>
      </c>
      <c r="M34" s="267" t="s">
        <v>192</v>
      </c>
      <c r="N34" s="267" t="s">
        <v>192</v>
      </c>
      <c r="O34" s="267" t="s">
        <v>192</v>
      </c>
      <c r="P34" s="267" t="s">
        <v>192</v>
      </c>
      <c r="Q34" s="267" t="s">
        <v>192</v>
      </c>
      <c r="R34" s="267" t="s">
        <v>192</v>
      </c>
      <c r="S34" s="267" t="s">
        <v>192</v>
      </c>
      <c r="T34" s="267" t="s">
        <v>192</v>
      </c>
      <c r="U34" s="267" t="s">
        <v>192</v>
      </c>
      <c r="V34" s="267" t="s">
        <v>192</v>
      </c>
      <c r="W34" s="267" t="s">
        <v>192</v>
      </c>
      <c r="X34" s="267" t="s">
        <v>192</v>
      </c>
      <c r="Y34" s="267" t="s">
        <v>192</v>
      </c>
      <c r="Z34" s="267" t="s">
        <v>192</v>
      </c>
      <c r="AA34" s="267" t="s">
        <v>192</v>
      </c>
    </row>
    <row r="35" spans="2:27" ht="18.75" customHeight="1">
      <c r="B35" s="270" t="s">
        <v>55</v>
      </c>
      <c r="C35" s="269" t="s">
        <v>192</v>
      </c>
      <c r="D35" s="267" t="s">
        <v>192</v>
      </c>
      <c r="E35" s="267" t="s">
        <v>192</v>
      </c>
      <c r="F35" s="267" t="s">
        <v>192</v>
      </c>
      <c r="G35" s="267" t="s">
        <v>192</v>
      </c>
      <c r="H35" s="267" t="s">
        <v>192</v>
      </c>
      <c r="I35" s="267" t="s">
        <v>192</v>
      </c>
      <c r="J35" s="267" t="s">
        <v>192</v>
      </c>
      <c r="K35" s="267" t="s">
        <v>192</v>
      </c>
      <c r="L35" s="267" t="s">
        <v>192</v>
      </c>
      <c r="M35" s="267" t="s">
        <v>192</v>
      </c>
      <c r="N35" s="267" t="s">
        <v>192</v>
      </c>
      <c r="O35" s="267" t="s">
        <v>192</v>
      </c>
      <c r="P35" s="267" t="s">
        <v>192</v>
      </c>
      <c r="Q35" s="267" t="s">
        <v>192</v>
      </c>
      <c r="R35" s="267" t="s">
        <v>192</v>
      </c>
      <c r="S35" s="267" t="s">
        <v>192</v>
      </c>
      <c r="T35" s="267" t="s">
        <v>192</v>
      </c>
      <c r="U35" s="267" t="s">
        <v>192</v>
      </c>
      <c r="V35" s="267" t="s">
        <v>192</v>
      </c>
      <c r="W35" s="267" t="s">
        <v>192</v>
      </c>
      <c r="X35" s="267" t="s">
        <v>192</v>
      </c>
      <c r="Y35" s="267" t="s">
        <v>192</v>
      </c>
      <c r="Z35" s="267" t="s">
        <v>192</v>
      </c>
      <c r="AA35" s="267" t="s">
        <v>192</v>
      </c>
    </row>
    <row r="36" spans="2:27" ht="18.75" customHeight="1">
      <c r="B36" s="270" t="s">
        <v>246</v>
      </c>
      <c r="C36" s="269" t="s">
        <v>192</v>
      </c>
      <c r="D36" s="267" t="s">
        <v>192</v>
      </c>
      <c r="E36" s="267" t="s">
        <v>192</v>
      </c>
      <c r="F36" s="267" t="s">
        <v>192</v>
      </c>
      <c r="G36" s="267" t="s">
        <v>192</v>
      </c>
      <c r="H36" s="267" t="s">
        <v>192</v>
      </c>
      <c r="I36" s="267" t="s">
        <v>192</v>
      </c>
      <c r="J36" s="267" t="s">
        <v>192</v>
      </c>
      <c r="K36" s="267" t="s">
        <v>192</v>
      </c>
      <c r="L36" s="267" t="s">
        <v>192</v>
      </c>
      <c r="M36" s="267" t="s">
        <v>192</v>
      </c>
      <c r="N36" s="267" t="s">
        <v>192</v>
      </c>
      <c r="O36" s="267" t="s">
        <v>192</v>
      </c>
      <c r="P36" s="267" t="s">
        <v>192</v>
      </c>
      <c r="Q36" s="267" t="s">
        <v>192</v>
      </c>
      <c r="R36" s="267" t="s">
        <v>192</v>
      </c>
      <c r="S36" s="267" t="s">
        <v>192</v>
      </c>
      <c r="T36" s="267" t="s">
        <v>192</v>
      </c>
      <c r="U36" s="267" t="s">
        <v>192</v>
      </c>
      <c r="V36" s="267" t="s">
        <v>192</v>
      </c>
      <c r="W36" s="267" t="s">
        <v>192</v>
      </c>
      <c r="X36" s="267" t="s">
        <v>192</v>
      </c>
      <c r="Y36" s="267" t="s">
        <v>192</v>
      </c>
      <c r="Z36" s="267" t="s">
        <v>192</v>
      </c>
      <c r="AA36" s="267" t="s">
        <v>192</v>
      </c>
    </row>
    <row r="37" spans="2:27" ht="18.75" customHeight="1" thickBot="1">
      <c r="B37" s="271" t="s">
        <v>247</v>
      </c>
      <c r="C37" s="272" t="s">
        <v>192</v>
      </c>
      <c r="D37" s="273" t="s">
        <v>192</v>
      </c>
      <c r="E37" s="273" t="s">
        <v>192</v>
      </c>
      <c r="F37" s="273" t="s">
        <v>192</v>
      </c>
      <c r="G37" s="273" t="s">
        <v>192</v>
      </c>
      <c r="H37" s="273" t="s">
        <v>192</v>
      </c>
      <c r="I37" s="273" t="s">
        <v>192</v>
      </c>
      <c r="J37" s="273" t="s">
        <v>192</v>
      </c>
      <c r="K37" s="273" t="s">
        <v>192</v>
      </c>
      <c r="L37" s="273" t="s">
        <v>192</v>
      </c>
      <c r="M37" s="273" t="s">
        <v>192</v>
      </c>
      <c r="N37" s="273" t="s">
        <v>192</v>
      </c>
      <c r="O37" s="273" t="s">
        <v>192</v>
      </c>
      <c r="P37" s="273" t="s">
        <v>192</v>
      </c>
      <c r="Q37" s="273" t="s">
        <v>192</v>
      </c>
      <c r="R37" s="273" t="s">
        <v>192</v>
      </c>
      <c r="S37" s="273" t="s">
        <v>192</v>
      </c>
      <c r="T37" s="273" t="s">
        <v>192</v>
      </c>
      <c r="U37" s="273" t="s">
        <v>192</v>
      </c>
      <c r="V37" s="273" t="s">
        <v>192</v>
      </c>
      <c r="W37" s="273" t="s">
        <v>192</v>
      </c>
      <c r="X37" s="273" t="s">
        <v>192</v>
      </c>
      <c r="Y37" s="273" t="s">
        <v>192</v>
      </c>
      <c r="Z37" s="273" t="s">
        <v>192</v>
      </c>
      <c r="AA37" s="273" t="s">
        <v>192</v>
      </c>
    </row>
    <row r="38" spans="2:27" ht="16.5" customHeight="1">
      <c r="B38" s="193" t="s">
        <v>343</v>
      </c>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c r="AA38" s="256"/>
    </row>
  </sheetData>
  <mergeCells count="6">
    <mergeCell ref="B2:AA2"/>
    <mergeCell ref="B4:B5"/>
    <mergeCell ref="H4:L4"/>
    <mergeCell ref="W4:AA4"/>
    <mergeCell ref="R4:V4"/>
    <mergeCell ref="M4:Q4"/>
  </mergeCells>
  <phoneticPr fontId="4"/>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58"/>
  <sheetViews>
    <sheetView showGridLines="0" zoomScaleNormal="100" zoomScaleSheetLayoutView="100" workbookViewId="0"/>
  </sheetViews>
  <sheetFormatPr defaultRowHeight="13.5"/>
  <cols>
    <col min="1" max="1" width="18.5" style="38" bestFit="1" customWidth="1"/>
    <col min="2" max="2" width="18.875" style="38" customWidth="1"/>
    <col min="3" max="4" width="5.875" style="38" customWidth="1"/>
    <col min="5" max="17" width="4.625" style="38" customWidth="1"/>
    <col min="18" max="16384" width="9" style="38"/>
  </cols>
  <sheetData>
    <row r="2" spans="1:17" s="32" customFormat="1" ht="28.5" customHeight="1">
      <c r="A2" s="31"/>
      <c r="B2" s="698" t="s">
        <v>318</v>
      </c>
      <c r="C2" s="698"/>
      <c r="D2" s="698"/>
      <c r="E2" s="698"/>
      <c r="F2" s="698"/>
      <c r="G2" s="698"/>
      <c r="H2" s="698"/>
      <c r="I2" s="698"/>
      <c r="J2" s="698"/>
      <c r="K2" s="698"/>
      <c r="L2" s="698"/>
      <c r="M2" s="698"/>
      <c r="N2" s="698"/>
      <c r="O2" s="698"/>
      <c r="P2" s="698"/>
      <c r="Q2" s="698"/>
    </row>
    <row r="3" spans="1:17" s="33" customFormat="1" ht="15" customHeight="1" thickBot="1">
      <c r="B3" s="52" t="s">
        <v>582</v>
      </c>
      <c r="C3" s="82"/>
      <c r="D3" s="82"/>
      <c r="E3" s="82"/>
      <c r="F3" s="82"/>
      <c r="G3" s="82"/>
      <c r="H3" s="82"/>
      <c r="I3" s="82"/>
      <c r="J3" s="82"/>
      <c r="K3" s="82"/>
      <c r="L3" s="82"/>
      <c r="M3" s="82"/>
      <c r="N3" s="82"/>
      <c r="O3" s="82"/>
      <c r="P3" s="274"/>
      <c r="Q3" s="446" t="s">
        <v>557</v>
      </c>
    </row>
    <row r="4" spans="1:17" s="275" customFormat="1" ht="15" customHeight="1">
      <c r="B4" s="702" t="s">
        <v>178</v>
      </c>
      <c r="C4" s="699" t="s">
        <v>3</v>
      </c>
      <c r="D4" s="700"/>
      <c r="E4" s="701"/>
      <c r="F4" s="699" t="s">
        <v>135</v>
      </c>
      <c r="G4" s="700"/>
      <c r="H4" s="701"/>
      <c r="I4" s="699" t="s">
        <v>133</v>
      </c>
      <c r="J4" s="700"/>
      <c r="K4" s="701"/>
      <c r="L4" s="699" t="s">
        <v>136</v>
      </c>
      <c r="M4" s="700"/>
      <c r="N4" s="701"/>
      <c r="O4" s="699" t="s">
        <v>137</v>
      </c>
      <c r="P4" s="700"/>
      <c r="Q4" s="700"/>
    </row>
    <row r="5" spans="1:17" s="275" customFormat="1" ht="15" customHeight="1">
      <c r="B5" s="703"/>
      <c r="C5" s="516" t="s">
        <v>33</v>
      </c>
      <c r="D5" s="516" t="s">
        <v>37</v>
      </c>
      <c r="E5" s="516" t="s">
        <v>38</v>
      </c>
      <c r="F5" s="516" t="s">
        <v>33</v>
      </c>
      <c r="G5" s="516" t="s">
        <v>37</v>
      </c>
      <c r="H5" s="516" t="s">
        <v>38</v>
      </c>
      <c r="I5" s="516" t="s">
        <v>33</v>
      </c>
      <c r="J5" s="516" t="s">
        <v>37</v>
      </c>
      <c r="K5" s="516" t="s">
        <v>38</v>
      </c>
      <c r="L5" s="516" t="s">
        <v>33</v>
      </c>
      <c r="M5" s="516" t="s">
        <v>37</v>
      </c>
      <c r="N5" s="516" t="s">
        <v>38</v>
      </c>
      <c r="O5" s="516" t="s">
        <v>33</v>
      </c>
      <c r="P5" s="516" t="s">
        <v>37</v>
      </c>
      <c r="Q5" s="516" t="s">
        <v>38</v>
      </c>
    </row>
    <row r="6" spans="1:17" ht="17.100000000000001" customHeight="1">
      <c r="B6" s="531" t="s">
        <v>558</v>
      </c>
      <c r="C6" s="40">
        <v>1446</v>
      </c>
      <c r="D6" s="40">
        <v>919</v>
      </c>
      <c r="E6" s="40">
        <v>527</v>
      </c>
      <c r="F6" s="40">
        <v>448</v>
      </c>
      <c r="G6" s="40">
        <v>267</v>
      </c>
      <c r="H6" s="40">
        <v>181</v>
      </c>
      <c r="I6" s="40">
        <v>87</v>
      </c>
      <c r="J6" s="40">
        <v>60</v>
      </c>
      <c r="K6" s="40">
        <v>27</v>
      </c>
      <c r="L6" s="40">
        <v>394</v>
      </c>
      <c r="M6" s="40">
        <v>370</v>
      </c>
      <c r="N6" s="40">
        <v>24</v>
      </c>
      <c r="O6" s="40">
        <v>290</v>
      </c>
      <c r="P6" s="40">
        <v>116</v>
      </c>
      <c r="Q6" s="40">
        <v>174</v>
      </c>
    </row>
    <row r="7" spans="1:17" ht="17.100000000000001" customHeight="1">
      <c r="B7" s="532" t="s">
        <v>559</v>
      </c>
      <c r="C7" s="40">
        <v>1512</v>
      </c>
      <c r="D7" s="454">
        <v>990</v>
      </c>
      <c r="E7" s="454">
        <v>522</v>
      </c>
      <c r="F7" s="454">
        <v>487</v>
      </c>
      <c r="G7" s="454">
        <v>308</v>
      </c>
      <c r="H7" s="454">
        <v>179</v>
      </c>
      <c r="I7" s="454">
        <v>107</v>
      </c>
      <c r="J7" s="454">
        <v>82</v>
      </c>
      <c r="K7" s="454">
        <v>25</v>
      </c>
      <c r="L7" s="454">
        <v>432</v>
      </c>
      <c r="M7" s="454">
        <v>415</v>
      </c>
      <c r="N7" s="454">
        <v>17</v>
      </c>
      <c r="O7" s="454">
        <v>277</v>
      </c>
      <c r="P7" s="454">
        <v>103</v>
      </c>
      <c r="Q7" s="454">
        <v>174</v>
      </c>
    </row>
    <row r="8" spans="1:17" ht="17.100000000000001" customHeight="1">
      <c r="B8" s="532" t="s">
        <v>560</v>
      </c>
      <c r="C8" s="40">
        <v>1535</v>
      </c>
      <c r="D8" s="454">
        <v>975</v>
      </c>
      <c r="E8" s="454">
        <v>560</v>
      </c>
      <c r="F8" s="454">
        <v>505</v>
      </c>
      <c r="G8" s="454">
        <v>296</v>
      </c>
      <c r="H8" s="454">
        <v>209</v>
      </c>
      <c r="I8" s="454">
        <v>104</v>
      </c>
      <c r="J8" s="454">
        <v>67</v>
      </c>
      <c r="K8" s="454">
        <v>37</v>
      </c>
      <c r="L8" s="454">
        <v>385</v>
      </c>
      <c r="M8" s="454">
        <v>371</v>
      </c>
      <c r="N8" s="454">
        <v>14</v>
      </c>
      <c r="O8" s="454">
        <v>286</v>
      </c>
      <c r="P8" s="454">
        <v>106</v>
      </c>
      <c r="Q8" s="454">
        <v>180</v>
      </c>
    </row>
    <row r="9" spans="1:17" ht="17.100000000000001" customHeight="1">
      <c r="A9" s="49"/>
      <c r="B9" s="42" t="s">
        <v>12</v>
      </c>
      <c r="C9" s="40">
        <v>93</v>
      </c>
      <c r="D9" s="454">
        <v>64</v>
      </c>
      <c r="E9" s="454">
        <v>29</v>
      </c>
      <c r="F9" s="454">
        <v>24</v>
      </c>
      <c r="G9" s="454">
        <v>9</v>
      </c>
      <c r="H9" s="454">
        <v>15</v>
      </c>
      <c r="I9" s="454">
        <v>4</v>
      </c>
      <c r="J9" s="454">
        <v>2</v>
      </c>
      <c r="K9" s="454">
        <v>2</v>
      </c>
      <c r="L9" s="454">
        <v>45</v>
      </c>
      <c r="M9" s="454">
        <v>44</v>
      </c>
      <c r="N9" s="454">
        <v>1</v>
      </c>
      <c r="O9" s="454">
        <v>8</v>
      </c>
      <c r="P9" s="454">
        <v>1</v>
      </c>
      <c r="Q9" s="454">
        <v>7</v>
      </c>
    </row>
    <row r="10" spans="1:17" ht="17.100000000000001" customHeight="1">
      <c r="A10" s="49"/>
      <c r="B10" s="43" t="s">
        <v>13</v>
      </c>
      <c r="C10" s="40">
        <v>111</v>
      </c>
      <c r="D10" s="454">
        <v>20</v>
      </c>
      <c r="E10" s="454">
        <v>91</v>
      </c>
      <c r="F10" s="454">
        <v>37</v>
      </c>
      <c r="G10" s="454">
        <v>8</v>
      </c>
      <c r="H10" s="454">
        <v>29</v>
      </c>
      <c r="I10" s="454" t="s">
        <v>561</v>
      </c>
      <c r="J10" s="454" t="s">
        <v>192</v>
      </c>
      <c r="K10" s="454" t="s">
        <v>192</v>
      </c>
      <c r="L10" s="454">
        <v>4</v>
      </c>
      <c r="M10" s="454">
        <v>3</v>
      </c>
      <c r="N10" s="454">
        <v>1</v>
      </c>
      <c r="O10" s="454">
        <v>59</v>
      </c>
      <c r="P10" s="454">
        <v>7</v>
      </c>
      <c r="Q10" s="454">
        <v>52</v>
      </c>
    </row>
    <row r="11" spans="1:17" ht="17.100000000000001" customHeight="1">
      <c r="A11" s="49"/>
      <c r="B11" s="43" t="s">
        <v>14</v>
      </c>
      <c r="C11" s="40">
        <v>183</v>
      </c>
      <c r="D11" s="454">
        <v>49</v>
      </c>
      <c r="E11" s="454">
        <v>134</v>
      </c>
      <c r="F11" s="454">
        <v>59</v>
      </c>
      <c r="G11" s="454">
        <v>16</v>
      </c>
      <c r="H11" s="454">
        <v>43</v>
      </c>
      <c r="I11" s="454">
        <v>16</v>
      </c>
      <c r="J11" s="454">
        <v>5</v>
      </c>
      <c r="K11" s="454">
        <v>11</v>
      </c>
      <c r="L11" s="454">
        <v>10</v>
      </c>
      <c r="M11" s="454">
        <v>8</v>
      </c>
      <c r="N11" s="454">
        <v>2</v>
      </c>
      <c r="O11" s="454">
        <v>68</v>
      </c>
      <c r="P11" s="454">
        <v>15</v>
      </c>
      <c r="Q11" s="454">
        <v>53</v>
      </c>
    </row>
    <row r="12" spans="1:17" ht="17.100000000000001" customHeight="1">
      <c r="A12" s="49"/>
      <c r="B12" s="43" t="s">
        <v>18</v>
      </c>
      <c r="C12" s="40">
        <v>252</v>
      </c>
      <c r="D12" s="454">
        <v>84</v>
      </c>
      <c r="E12" s="454">
        <v>168</v>
      </c>
      <c r="F12" s="454">
        <v>96</v>
      </c>
      <c r="G12" s="454">
        <v>30</v>
      </c>
      <c r="H12" s="454">
        <v>66</v>
      </c>
      <c r="I12" s="454">
        <v>24</v>
      </c>
      <c r="J12" s="454">
        <v>13</v>
      </c>
      <c r="K12" s="454">
        <v>11</v>
      </c>
      <c r="L12" s="454">
        <v>10</v>
      </c>
      <c r="M12" s="454">
        <v>7</v>
      </c>
      <c r="N12" s="454">
        <v>3</v>
      </c>
      <c r="O12" s="454">
        <v>38</v>
      </c>
      <c r="P12" s="454">
        <v>8</v>
      </c>
      <c r="Q12" s="454">
        <v>30</v>
      </c>
    </row>
    <row r="13" spans="1:17" ht="17.100000000000001" customHeight="1">
      <c r="A13" s="49"/>
      <c r="B13" s="43" t="s">
        <v>17</v>
      </c>
      <c r="C13" s="40">
        <v>86</v>
      </c>
      <c r="D13" s="454">
        <v>73</v>
      </c>
      <c r="E13" s="454">
        <v>13</v>
      </c>
      <c r="F13" s="454">
        <v>66</v>
      </c>
      <c r="G13" s="454">
        <v>53</v>
      </c>
      <c r="H13" s="454">
        <v>13</v>
      </c>
      <c r="I13" s="454">
        <v>2</v>
      </c>
      <c r="J13" s="454">
        <v>2</v>
      </c>
      <c r="K13" s="454" t="s">
        <v>192</v>
      </c>
      <c r="L13" s="454">
        <v>2</v>
      </c>
      <c r="M13" s="454">
        <v>2</v>
      </c>
      <c r="N13" s="454" t="s">
        <v>192</v>
      </c>
      <c r="O13" s="454">
        <v>7</v>
      </c>
      <c r="P13" s="454">
        <v>7</v>
      </c>
      <c r="Q13" s="454" t="s">
        <v>192</v>
      </c>
    </row>
    <row r="14" spans="1:17" ht="17.100000000000001" customHeight="1">
      <c r="A14" s="49"/>
      <c r="B14" s="43" t="s">
        <v>15</v>
      </c>
      <c r="C14" s="40">
        <v>21</v>
      </c>
      <c r="D14" s="454">
        <v>15</v>
      </c>
      <c r="E14" s="454">
        <v>6</v>
      </c>
      <c r="F14" s="454">
        <v>10</v>
      </c>
      <c r="G14" s="454">
        <v>9</v>
      </c>
      <c r="H14" s="454">
        <v>1</v>
      </c>
      <c r="I14" s="454">
        <v>5</v>
      </c>
      <c r="J14" s="454">
        <v>3</v>
      </c>
      <c r="K14" s="454">
        <v>2</v>
      </c>
      <c r="L14" s="454" t="s">
        <v>192</v>
      </c>
      <c r="M14" s="454" t="s">
        <v>192</v>
      </c>
      <c r="N14" s="454" t="s">
        <v>192</v>
      </c>
      <c r="O14" s="454">
        <v>5</v>
      </c>
      <c r="P14" s="454">
        <v>2</v>
      </c>
      <c r="Q14" s="454">
        <v>3</v>
      </c>
    </row>
    <row r="15" spans="1:17" ht="17.100000000000001" customHeight="1">
      <c r="A15" s="49"/>
      <c r="B15" s="43" t="s">
        <v>16</v>
      </c>
      <c r="C15" s="40">
        <v>2</v>
      </c>
      <c r="D15" s="454">
        <v>1</v>
      </c>
      <c r="E15" s="454">
        <v>1</v>
      </c>
      <c r="F15" s="454">
        <v>2</v>
      </c>
      <c r="G15" s="454">
        <v>1</v>
      </c>
      <c r="H15" s="454">
        <v>1</v>
      </c>
      <c r="I15" s="454" t="s">
        <v>192</v>
      </c>
      <c r="J15" s="454" t="s">
        <v>192</v>
      </c>
      <c r="K15" s="454" t="s">
        <v>192</v>
      </c>
      <c r="L15" s="454" t="s">
        <v>192</v>
      </c>
      <c r="M15" s="454" t="s">
        <v>192</v>
      </c>
      <c r="N15" s="454" t="s">
        <v>192</v>
      </c>
      <c r="O15" s="454" t="s">
        <v>192</v>
      </c>
      <c r="P15" s="454" t="s">
        <v>192</v>
      </c>
      <c r="Q15" s="454" t="s">
        <v>192</v>
      </c>
    </row>
    <row r="16" spans="1:17" ht="17.100000000000001" customHeight="1">
      <c r="A16" s="49"/>
      <c r="B16" s="44" t="s">
        <v>562</v>
      </c>
      <c r="C16" s="40">
        <v>636</v>
      </c>
      <c r="D16" s="454">
        <v>532</v>
      </c>
      <c r="E16" s="454">
        <v>104</v>
      </c>
      <c r="F16" s="454">
        <v>163</v>
      </c>
      <c r="G16" s="454">
        <v>130</v>
      </c>
      <c r="H16" s="454">
        <v>33</v>
      </c>
      <c r="I16" s="454">
        <v>36</v>
      </c>
      <c r="J16" s="454">
        <v>27</v>
      </c>
      <c r="K16" s="454">
        <v>9</v>
      </c>
      <c r="L16" s="454">
        <v>266</v>
      </c>
      <c r="M16" s="454">
        <v>259</v>
      </c>
      <c r="N16" s="454">
        <v>7</v>
      </c>
      <c r="O16" s="454">
        <v>87</v>
      </c>
      <c r="P16" s="454">
        <v>54</v>
      </c>
      <c r="Q16" s="454">
        <v>33</v>
      </c>
    </row>
    <row r="17" spans="1:17" ht="17.100000000000001" customHeight="1">
      <c r="A17" s="49"/>
      <c r="B17" s="43" t="s">
        <v>563</v>
      </c>
      <c r="C17" s="40">
        <v>28</v>
      </c>
      <c r="D17" s="454">
        <v>26</v>
      </c>
      <c r="E17" s="454">
        <v>2</v>
      </c>
      <c r="F17" s="454">
        <v>9</v>
      </c>
      <c r="G17" s="454">
        <v>8</v>
      </c>
      <c r="H17" s="454">
        <v>1</v>
      </c>
      <c r="I17" s="454" t="s">
        <v>192</v>
      </c>
      <c r="J17" s="454" t="s">
        <v>192</v>
      </c>
      <c r="K17" s="454" t="s">
        <v>192</v>
      </c>
      <c r="L17" s="454">
        <v>10</v>
      </c>
      <c r="M17" s="454">
        <v>10</v>
      </c>
      <c r="N17" s="454" t="s">
        <v>192</v>
      </c>
      <c r="O17" s="454">
        <v>2</v>
      </c>
      <c r="P17" s="454">
        <v>2</v>
      </c>
      <c r="Q17" s="454" t="s">
        <v>192</v>
      </c>
    </row>
    <row r="18" spans="1:17">
      <c r="A18" s="49"/>
      <c r="B18" s="44" t="s">
        <v>564</v>
      </c>
      <c r="C18" s="40">
        <v>62</v>
      </c>
      <c r="D18" s="454">
        <v>61</v>
      </c>
      <c r="E18" s="454">
        <v>1</v>
      </c>
      <c r="F18" s="454">
        <v>16</v>
      </c>
      <c r="G18" s="454">
        <v>16</v>
      </c>
      <c r="H18" s="454" t="s">
        <v>192</v>
      </c>
      <c r="I18" s="454">
        <v>7</v>
      </c>
      <c r="J18" s="454">
        <v>7</v>
      </c>
      <c r="K18" s="454" t="s">
        <v>192</v>
      </c>
      <c r="L18" s="454">
        <v>25</v>
      </c>
      <c r="M18" s="454">
        <v>25</v>
      </c>
      <c r="N18" s="454" t="s">
        <v>192</v>
      </c>
      <c r="O18" s="454">
        <v>5</v>
      </c>
      <c r="P18" s="454">
        <v>4</v>
      </c>
      <c r="Q18" s="454">
        <v>1</v>
      </c>
    </row>
    <row r="19" spans="1:17" ht="17.100000000000001" customHeight="1">
      <c r="A19" s="49"/>
      <c r="B19" s="43" t="s">
        <v>565</v>
      </c>
      <c r="C19" s="40">
        <v>22</v>
      </c>
      <c r="D19" s="454">
        <v>19</v>
      </c>
      <c r="E19" s="454">
        <v>3</v>
      </c>
      <c r="F19" s="454">
        <v>10</v>
      </c>
      <c r="G19" s="454">
        <v>8</v>
      </c>
      <c r="H19" s="454">
        <v>2</v>
      </c>
      <c r="I19" s="454">
        <v>4</v>
      </c>
      <c r="J19" s="454">
        <v>4</v>
      </c>
      <c r="K19" s="454" t="s">
        <v>192</v>
      </c>
      <c r="L19" s="454">
        <v>2</v>
      </c>
      <c r="M19" s="454">
        <v>2</v>
      </c>
      <c r="N19" s="454" t="s">
        <v>192</v>
      </c>
      <c r="O19" s="454">
        <v>4</v>
      </c>
      <c r="P19" s="454">
        <v>3</v>
      </c>
      <c r="Q19" s="454">
        <v>1</v>
      </c>
    </row>
    <row r="20" spans="1:17" ht="17.100000000000001" customHeight="1">
      <c r="A20" s="49"/>
      <c r="B20" s="43" t="s">
        <v>19</v>
      </c>
      <c r="C20" s="40">
        <v>39</v>
      </c>
      <c r="D20" s="454">
        <v>31</v>
      </c>
      <c r="E20" s="454">
        <v>8</v>
      </c>
      <c r="F20" s="454">
        <v>13</v>
      </c>
      <c r="G20" s="454">
        <v>8</v>
      </c>
      <c r="H20" s="454">
        <v>5</v>
      </c>
      <c r="I20" s="454">
        <v>6</v>
      </c>
      <c r="J20" s="454">
        <v>4</v>
      </c>
      <c r="K20" s="454">
        <v>2</v>
      </c>
      <c r="L20" s="454">
        <v>11</v>
      </c>
      <c r="M20" s="454">
        <v>11</v>
      </c>
      <c r="N20" s="454" t="s">
        <v>192</v>
      </c>
      <c r="O20" s="454">
        <v>3</v>
      </c>
      <c r="P20" s="454">
        <v>3</v>
      </c>
      <c r="Q20" s="454" t="s">
        <v>192</v>
      </c>
    </row>
    <row r="21" spans="1:17" ht="33.75">
      <c r="A21" s="49"/>
      <c r="B21" s="44" t="s">
        <v>566</v>
      </c>
      <c r="C21" s="40">
        <v>1247</v>
      </c>
      <c r="D21" s="454">
        <v>801</v>
      </c>
      <c r="E21" s="454">
        <v>446</v>
      </c>
      <c r="F21" s="454">
        <v>388</v>
      </c>
      <c r="G21" s="454">
        <v>221</v>
      </c>
      <c r="H21" s="454">
        <v>167</v>
      </c>
      <c r="I21" s="454">
        <v>52</v>
      </c>
      <c r="J21" s="454">
        <v>35</v>
      </c>
      <c r="K21" s="454">
        <v>17</v>
      </c>
      <c r="L21" s="454">
        <v>361</v>
      </c>
      <c r="M21" s="454">
        <v>351</v>
      </c>
      <c r="N21" s="454">
        <v>10</v>
      </c>
      <c r="O21" s="454">
        <v>271</v>
      </c>
      <c r="P21" s="454">
        <v>98</v>
      </c>
      <c r="Q21" s="454">
        <v>173</v>
      </c>
    </row>
    <row r="22" spans="1:17" ht="23.25" thickBot="1">
      <c r="A22" s="49"/>
      <c r="B22" s="45" t="s">
        <v>567</v>
      </c>
      <c r="C22" s="533">
        <v>34</v>
      </c>
      <c r="D22" s="534">
        <v>19</v>
      </c>
      <c r="E22" s="534">
        <v>15</v>
      </c>
      <c r="F22" s="534">
        <v>10</v>
      </c>
      <c r="G22" s="534">
        <v>6</v>
      </c>
      <c r="H22" s="534">
        <v>4</v>
      </c>
      <c r="I22" s="46" t="s">
        <v>192</v>
      </c>
      <c r="J22" s="46" t="s">
        <v>192</v>
      </c>
      <c r="K22" s="46" t="s">
        <v>192</v>
      </c>
      <c r="L22" s="534">
        <v>11</v>
      </c>
      <c r="M22" s="534">
        <v>7</v>
      </c>
      <c r="N22" s="534">
        <v>4</v>
      </c>
      <c r="O22" s="534">
        <v>3</v>
      </c>
      <c r="P22" s="534">
        <v>2</v>
      </c>
      <c r="Q22" s="46">
        <v>1</v>
      </c>
    </row>
    <row r="23" spans="1:17" ht="5.25" hidden="1" customHeight="1">
      <c r="B23" s="276"/>
      <c r="C23" s="83"/>
      <c r="D23" s="83"/>
      <c r="E23" s="83"/>
      <c r="F23" s="83"/>
      <c r="G23" s="83"/>
      <c r="H23" s="83"/>
      <c r="I23" s="83"/>
      <c r="J23" s="83"/>
      <c r="K23" s="83"/>
      <c r="L23" s="83"/>
      <c r="M23" s="83"/>
      <c r="N23" s="83"/>
      <c r="O23" s="83"/>
      <c r="P23" s="83"/>
      <c r="Q23" s="83"/>
    </row>
    <row r="24" spans="1:17" ht="9.9499999999999993" customHeight="1">
      <c r="C24" s="49"/>
      <c r="D24" s="49"/>
    </row>
    <row r="25" spans="1:17" ht="9.9499999999999993" customHeight="1"/>
    <row r="26" spans="1:17" ht="9.9499999999999993" customHeight="1"/>
    <row r="27" spans="1:17" ht="9.9499999999999993" customHeight="1"/>
    <row r="28" spans="1:17" ht="9.9499999999999993" customHeight="1"/>
    <row r="29" spans="1:17" ht="9.9499999999999993" customHeight="1"/>
    <row r="30" spans="1:17" ht="9.9499999999999993" customHeight="1"/>
    <row r="31" spans="1:17" ht="9.9499999999999993" customHeight="1"/>
    <row r="32" spans="1:17"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sheetData>
  <mergeCells count="7">
    <mergeCell ref="B2:Q2"/>
    <mergeCell ref="I4:K4"/>
    <mergeCell ref="L4:N4"/>
    <mergeCell ref="O4:Q4"/>
    <mergeCell ref="B4:B5"/>
    <mergeCell ref="C4:E4"/>
    <mergeCell ref="F4:H4"/>
  </mergeCells>
  <phoneticPr fontId="4"/>
  <printOptions horizontalCentered="1"/>
  <pageMargins left="0.7" right="0.7" top="0.75" bottom="0.75" header="0.3" footer="0.3"/>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4"/>
  <sheetViews>
    <sheetView showGridLines="0" zoomScaleNormal="100" zoomScaleSheetLayoutView="100" workbookViewId="0"/>
  </sheetViews>
  <sheetFormatPr defaultRowHeight="13.5"/>
  <cols>
    <col min="1" max="1" width="18.5" style="38" bestFit="1" customWidth="1"/>
    <col min="2" max="2" width="18.875" style="38" customWidth="1"/>
    <col min="3" max="17" width="4" style="38" customWidth="1"/>
    <col min="18" max="20" width="4.125" style="38" customWidth="1"/>
    <col min="21" max="16384" width="9" style="38"/>
  </cols>
  <sheetData>
    <row r="2" spans="1:20" s="32" customFormat="1" ht="24.75" customHeight="1">
      <c r="A2" s="31"/>
      <c r="B2" s="710" t="s">
        <v>419</v>
      </c>
      <c r="C2" s="710"/>
      <c r="D2" s="710"/>
      <c r="E2" s="710"/>
      <c r="F2" s="710"/>
      <c r="G2" s="710"/>
      <c r="H2" s="710"/>
      <c r="I2" s="710"/>
      <c r="J2" s="710"/>
      <c r="K2" s="710"/>
      <c r="L2" s="710"/>
      <c r="M2" s="710"/>
      <c r="N2" s="710"/>
      <c r="O2" s="710"/>
      <c r="P2" s="710"/>
      <c r="Q2" s="710"/>
      <c r="R2" s="710"/>
      <c r="S2" s="710"/>
      <c r="T2" s="710"/>
    </row>
    <row r="3" spans="1:20" s="33" customFormat="1" ht="10.5" customHeight="1" thickBot="1">
      <c r="B3" s="34"/>
      <c r="C3" s="35"/>
      <c r="D3" s="35"/>
      <c r="E3" s="35"/>
      <c r="F3" s="35"/>
      <c r="G3" s="35"/>
      <c r="H3" s="35"/>
      <c r="I3" s="35"/>
      <c r="J3" s="35"/>
      <c r="K3" s="35"/>
      <c r="L3" s="35"/>
      <c r="M3" s="35"/>
      <c r="N3" s="35"/>
      <c r="O3" s="35"/>
      <c r="P3" s="35"/>
      <c r="Q3" s="35"/>
      <c r="R3" s="35"/>
      <c r="S3" s="36"/>
      <c r="T3" s="37"/>
    </row>
    <row r="4" spans="1:20" ht="15" customHeight="1">
      <c r="B4" s="711" t="s">
        <v>178</v>
      </c>
      <c r="C4" s="704" t="s">
        <v>138</v>
      </c>
      <c r="D4" s="705"/>
      <c r="E4" s="706"/>
      <c r="F4" s="704" t="s">
        <v>139</v>
      </c>
      <c r="G4" s="705"/>
      <c r="H4" s="706"/>
      <c r="I4" s="704" t="s">
        <v>140</v>
      </c>
      <c r="J4" s="705"/>
      <c r="K4" s="706"/>
      <c r="L4" s="707" t="s">
        <v>141</v>
      </c>
      <c r="M4" s="708"/>
      <c r="N4" s="709"/>
      <c r="O4" s="704" t="s">
        <v>174</v>
      </c>
      <c r="P4" s="705"/>
      <c r="Q4" s="706"/>
      <c r="R4" s="704" t="s">
        <v>4</v>
      </c>
      <c r="S4" s="705"/>
      <c r="T4" s="705"/>
    </row>
    <row r="5" spans="1:20" ht="15" customHeight="1">
      <c r="B5" s="706"/>
      <c r="C5" s="513" t="s">
        <v>33</v>
      </c>
      <c r="D5" s="513" t="s">
        <v>37</v>
      </c>
      <c r="E5" s="513" t="s">
        <v>38</v>
      </c>
      <c r="F5" s="513" t="s">
        <v>33</v>
      </c>
      <c r="G5" s="513" t="s">
        <v>37</v>
      </c>
      <c r="H5" s="513" t="s">
        <v>38</v>
      </c>
      <c r="I5" s="513" t="s">
        <v>33</v>
      </c>
      <c r="J5" s="513" t="s">
        <v>37</v>
      </c>
      <c r="K5" s="513" t="s">
        <v>38</v>
      </c>
      <c r="L5" s="513" t="s">
        <v>97</v>
      </c>
      <c r="M5" s="513" t="s">
        <v>235</v>
      </c>
      <c r="N5" s="513" t="s">
        <v>154</v>
      </c>
      <c r="O5" s="513" t="s">
        <v>33</v>
      </c>
      <c r="P5" s="513" t="s">
        <v>37</v>
      </c>
      <c r="Q5" s="513" t="s">
        <v>38</v>
      </c>
      <c r="R5" s="514" t="s">
        <v>33</v>
      </c>
      <c r="S5" s="514" t="s">
        <v>37</v>
      </c>
      <c r="T5" s="514" t="s">
        <v>38</v>
      </c>
    </row>
    <row r="6" spans="1:20" ht="17.100000000000001" customHeight="1">
      <c r="B6" s="531" t="s">
        <v>558</v>
      </c>
      <c r="C6" s="40">
        <v>7</v>
      </c>
      <c r="D6" s="40">
        <v>7</v>
      </c>
      <c r="E6" s="40" t="s">
        <v>192</v>
      </c>
      <c r="F6" s="454">
        <v>53</v>
      </c>
      <c r="G6" s="454">
        <v>22</v>
      </c>
      <c r="H6" s="454">
        <v>31</v>
      </c>
      <c r="I6" s="40">
        <v>1</v>
      </c>
      <c r="J6" s="40">
        <v>1</v>
      </c>
      <c r="K6" s="40" t="s">
        <v>192</v>
      </c>
      <c r="L6" s="454">
        <v>15</v>
      </c>
      <c r="M6" s="454">
        <v>4</v>
      </c>
      <c r="N6" s="454">
        <v>11</v>
      </c>
      <c r="O6" s="454">
        <v>11</v>
      </c>
      <c r="P6" s="40">
        <v>3</v>
      </c>
      <c r="Q6" s="454">
        <v>8</v>
      </c>
      <c r="R6" s="454">
        <v>140</v>
      </c>
      <c r="S6" s="454">
        <v>69</v>
      </c>
      <c r="T6" s="454">
        <v>71</v>
      </c>
    </row>
    <row r="7" spans="1:20" ht="17.100000000000001" customHeight="1">
      <c r="B7" s="532" t="s">
        <v>568</v>
      </c>
      <c r="C7" s="40">
        <v>13</v>
      </c>
      <c r="D7" s="40">
        <v>13</v>
      </c>
      <c r="E7" s="40" t="s">
        <v>192</v>
      </c>
      <c r="F7" s="454">
        <v>55</v>
      </c>
      <c r="G7" s="454">
        <v>12</v>
      </c>
      <c r="H7" s="454">
        <v>43</v>
      </c>
      <c r="I7" s="40" t="s">
        <v>192</v>
      </c>
      <c r="J7" s="40" t="s">
        <v>192</v>
      </c>
      <c r="K7" s="40" t="s">
        <v>192</v>
      </c>
      <c r="L7" s="454">
        <v>21</v>
      </c>
      <c r="M7" s="40">
        <v>4</v>
      </c>
      <c r="N7" s="454">
        <v>17</v>
      </c>
      <c r="O7" s="454">
        <v>3</v>
      </c>
      <c r="P7" s="454">
        <v>1</v>
      </c>
      <c r="Q7" s="454">
        <v>2</v>
      </c>
      <c r="R7" s="41">
        <v>117</v>
      </c>
      <c r="S7" s="41">
        <v>52</v>
      </c>
      <c r="T7" s="41">
        <v>65</v>
      </c>
    </row>
    <row r="8" spans="1:20" ht="17.100000000000001" customHeight="1">
      <c r="B8" s="532" t="s">
        <v>569</v>
      </c>
      <c r="C8" s="40">
        <v>19</v>
      </c>
      <c r="D8" s="40">
        <v>16</v>
      </c>
      <c r="E8" s="40">
        <v>3</v>
      </c>
      <c r="F8" s="454">
        <v>56</v>
      </c>
      <c r="G8" s="454">
        <v>18</v>
      </c>
      <c r="H8" s="454">
        <v>38</v>
      </c>
      <c r="I8" s="40" t="s">
        <v>570</v>
      </c>
      <c r="J8" s="40" t="s">
        <v>192</v>
      </c>
      <c r="K8" s="40" t="s">
        <v>192</v>
      </c>
      <c r="L8" s="454">
        <v>19</v>
      </c>
      <c r="M8" s="40">
        <v>5</v>
      </c>
      <c r="N8" s="454">
        <v>14</v>
      </c>
      <c r="O8" s="454">
        <v>25</v>
      </c>
      <c r="P8" s="454">
        <v>19</v>
      </c>
      <c r="Q8" s="454">
        <v>6</v>
      </c>
      <c r="R8" s="41">
        <v>136</v>
      </c>
      <c r="S8" s="41">
        <v>77</v>
      </c>
      <c r="T8" s="41">
        <v>59</v>
      </c>
    </row>
    <row r="9" spans="1:20" ht="17.100000000000001" customHeight="1">
      <c r="B9" s="42" t="s">
        <v>12</v>
      </c>
      <c r="C9" s="40">
        <v>4</v>
      </c>
      <c r="D9" s="40">
        <v>2</v>
      </c>
      <c r="E9" s="40">
        <v>2</v>
      </c>
      <c r="F9" s="454" t="s">
        <v>192</v>
      </c>
      <c r="G9" s="454" t="s">
        <v>192</v>
      </c>
      <c r="H9" s="454" t="s">
        <v>192</v>
      </c>
      <c r="I9" s="40" t="s">
        <v>192</v>
      </c>
      <c r="J9" s="40" t="s">
        <v>192</v>
      </c>
      <c r="K9" s="40" t="s">
        <v>192</v>
      </c>
      <c r="L9" s="454" t="s">
        <v>192</v>
      </c>
      <c r="M9" s="40" t="s">
        <v>192</v>
      </c>
      <c r="N9" s="454" t="s">
        <v>192</v>
      </c>
      <c r="O9" s="454">
        <v>2</v>
      </c>
      <c r="P9" s="454">
        <v>2</v>
      </c>
      <c r="Q9" s="454" t="s">
        <v>192</v>
      </c>
      <c r="R9" s="41">
        <v>6</v>
      </c>
      <c r="S9" s="41">
        <v>4</v>
      </c>
      <c r="T9" s="41">
        <v>2</v>
      </c>
    </row>
    <row r="10" spans="1:20" ht="17.100000000000001" customHeight="1">
      <c r="B10" s="43" t="s">
        <v>13</v>
      </c>
      <c r="C10" s="40" t="s">
        <v>192</v>
      </c>
      <c r="D10" s="40" t="s">
        <v>192</v>
      </c>
      <c r="E10" s="40" t="s">
        <v>192</v>
      </c>
      <c r="F10" s="454" t="s">
        <v>192</v>
      </c>
      <c r="G10" s="454" t="s">
        <v>192</v>
      </c>
      <c r="H10" s="454" t="s">
        <v>192</v>
      </c>
      <c r="I10" s="40" t="s">
        <v>192</v>
      </c>
      <c r="J10" s="40" t="s">
        <v>192</v>
      </c>
      <c r="K10" s="40" t="s">
        <v>192</v>
      </c>
      <c r="L10" s="454" t="s">
        <v>192</v>
      </c>
      <c r="M10" s="40" t="s">
        <v>192</v>
      </c>
      <c r="N10" s="454" t="s">
        <v>192</v>
      </c>
      <c r="O10" s="454">
        <v>2</v>
      </c>
      <c r="P10" s="454" t="s">
        <v>192</v>
      </c>
      <c r="Q10" s="454">
        <v>2</v>
      </c>
      <c r="R10" s="41">
        <v>9</v>
      </c>
      <c r="S10" s="41">
        <v>2</v>
      </c>
      <c r="T10" s="41">
        <v>7</v>
      </c>
    </row>
    <row r="11" spans="1:20" ht="17.100000000000001" customHeight="1">
      <c r="B11" s="43" t="s">
        <v>14</v>
      </c>
      <c r="C11" s="40" t="s">
        <v>192</v>
      </c>
      <c r="D11" s="40" t="s">
        <v>192</v>
      </c>
      <c r="E11" s="40" t="s">
        <v>192</v>
      </c>
      <c r="F11" s="454">
        <v>7</v>
      </c>
      <c r="G11" s="454" t="s">
        <v>192</v>
      </c>
      <c r="H11" s="454">
        <v>7</v>
      </c>
      <c r="I11" s="40" t="s">
        <v>192</v>
      </c>
      <c r="J11" s="40" t="s">
        <v>192</v>
      </c>
      <c r="K11" s="40" t="s">
        <v>192</v>
      </c>
      <c r="L11" s="454">
        <v>2</v>
      </c>
      <c r="M11" s="40" t="s">
        <v>192</v>
      </c>
      <c r="N11" s="454">
        <v>2</v>
      </c>
      <c r="O11" s="454">
        <v>1</v>
      </c>
      <c r="P11" s="454" t="s">
        <v>192</v>
      </c>
      <c r="Q11" s="454">
        <v>1</v>
      </c>
      <c r="R11" s="41">
        <v>20</v>
      </c>
      <c r="S11" s="41">
        <v>5</v>
      </c>
      <c r="T11" s="41">
        <v>15</v>
      </c>
    </row>
    <row r="12" spans="1:20" ht="17.100000000000001" customHeight="1">
      <c r="B12" s="43" t="s">
        <v>18</v>
      </c>
      <c r="C12" s="40">
        <v>1</v>
      </c>
      <c r="D12" s="40">
        <v>1</v>
      </c>
      <c r="E12" s="40" t="s">
        <v>192</v>
      </c>
      <c r="F12" s="454">
        <v>32</v>
      </c>
      <c r="G12" s="454">
        <v>12</v>
      </c>
      <c r="H12" s="454">
        <v>20</v>
      </c>
      <c r="I12" s="40" t="s">
        <v>192</v>
      </c>
      <c r="J12" s="40" t="s">
        <v>192</v>
      </c>
      <c r="K12" s="40" t="s">
        <v>192</v>
      </c>
      <c r="L12" s="454">
        <v>17</v>
      </c>
      <c r="M12" s="40">
        <v>5</v>
      </c>
      <c r="N12" s="454">
        <v>12</v>
      </c>
      <c r="O12" s="454">
        <v>3</v>
      </c>
      <c r="P12" s="454" t="s">
        <v>192</v>
      </c>
      <c r="Q12" s="454">
        <v>3</v>
      </c>
      <c r="R12" s="41">
        <v>31</v>
      </c>
      <c r="S12" s="41">
        <v>8</v>
      </c>
      <c r="T12" s="41">
        <v>23</v>
      </c>
    </row>
    <row r="13" spans="1:20" ht="17.100000000000001" customHeight="1">
      <c r="B13" s="43" t="s">
        <v>17</v>
      </c>
      <c r="C13" s="40" t="s">
        <v>192</v>
      </c>
      <c r="D13" s="40" t="s">
        <v>192</v>
      </c>
      <c r="E13" s="40" t="s">
        <v>192</v>
      </c>
      <c r="F13" s="454">
        <v>1</v>
      </c>
      <c r="G13" s="454">
        <v>1</v>
      </c>
      <c r="H13" s="454" t="s">
        <v>192</v>
      </c>
      <c r="I13" s="40" t="s">
        <v>192</v>
      </c>
      <c r="J13" s="40" t="s">
        <v>192</v>
      </c>
      <c r="K13" s="40" t="s">
        <v>192</v>
      </c>
      <c r="L13" s="454" t="s">
        <v>192</v>
      </c>
      <c r="M13" s="40" t="s">
        <v>192</v>
      </c>
      <c r="N13" s="454" t="s">
        <v>192</v>
      </c>
      <c r="O13" s="454">
        <v>5</v>
      </c>
      <c r="P13" s="454">
        <v>5</v>
      </c>
      <c r="Q13" s="454" t="s">
        <v>192</v>
      </c>
      <c r="R13" s="41">
        <v>3</v>
      </c>
      <c r="S13" s="41">
        <v>3</v>
      </c>
      <c r="T13" s="41" t="s">
        <v>192</v>
      </c>
    </row>
    <row r="14" spans="1:20" ht="17.100000000000001" customHeight="1">
      <c r="B14" s="43" t="s">
        <v>15</v>
      </c>
      <c r="C14" s="40" t="s">
        <v>192</v>
      </c>
      <c r="D14" s="40" t="s">
        <v>192</v>
      </c>
      <c r="E14" s="40" t="s">
        <v>192</v>
      </c>
      <c r="F14" s="454">
        <v>1</v>
      </c>
      <c r="G14" s="454">
        <v>1</v>
      </c>
      <c r="H14" s="454" t="s">
        <v>192</v>
      </c>
      <c r="I14" s="40" t="s">
        <v>192</v>
      </c>
      <c r="J14" s="40" t="s">
        <v>192</v>
      </c>
      <c r="K14" s="40" t="s">
        <v>192</v>
      </c>
      <c r="L14" s="454" t="s">
        <v>192</v>
      </c>
      <c r="M14" s="40" t="s">
        <v>192</v>
      </c>
      <c r="N14" s="454" t="s">
        <v>192</v>
      </c>
      <c r="O14" s="454" t="s">
        <v>192</v>
      </c>
      <c r="P14" s="454" t="s">
        <v>192</v>
      </c>
      <c r="Q14" s="454" t="s">
        <v>192</v>
      </c>
      <c r="R14" s="41" t="s">
        <v>192</v>
      </c>
      <c r="S14" s="41" t="s">
        <v>192</v>
      </c>
      <c r="T14" s="41" t="s">
        <v>192</v>
      </c>
    </row>
    <row r="15" spans="1:20" ht="17.100000000000001" customHeight="1">
      <c r="B15" s="43" t="s">
        <v>16</v>
      </c>
      <c r="C15" s="40" t="s">
        <v>192</v>
      </c>
      <c r="D15" s="40" t="s">
        <v>192</v>
      </c>
      <c r="E15" s="40" t="s">
        <v>192</v>
      </c>
      <c r="F15" s="454" t="s">
        <v>192</v>
      </c>
      <c r="G15" s="454" t="s">
        <v>192</v>
      </c>
      <c r="H15" s="454" t="s">
        <v>192</v>
      </c>
      <c r="I15" s="40" t="s">
        <v>192</v>
      </c>
      <c r="J15" s="40" t="s">
        <v>192</v>
      </c>
      <c r="K15" s="40" t="s">
        <v>192</v>
      </c>
      <c r="L15" s="454" t="s">
        <v>192</v>
      </c>
      <c r="M15" s="40" t="s">
        <v>192</v>
      </c>
      <c r="N15" s="454" t="s">
        <v>192</v>
      </c>
      <c r="O15" s="454" t="s">
        <v>192</v>
      </c>
      <c r="P15" s="454" t="s">
        <v>192</v>
      </c>
      <c r="Q15" s="454" t="s">
        <v>192</v>
      </c>
      <c r="R15" s="41" t="s">
        <v>192</v>
      </c>
      <c r="S15" s="41" t="s">
        <v>192</v>
      </c>
      <c r="T15" s="41" t="s">
        <v>192</v>
      </c>
    </row>
    <row r="16" spans="1:20" ht="17.100000000000001" customHeight="1">
      <c r="B16" s="44" t="s">
        <v>571</v>
      </c>
      <c r="C16" s="40">
        <v>8</v>
      </c>
      <c r="D16" s="40">
        <v>8</v>
      </c>
      <c r="E16" s="40" t="s">
        <v>192</v>
      </c>
      <c r="F16" s="454">
        <v>13</v>
      </c>
      <c r="G16" s="454">
        <v>2</v>
      </c>
      <c r="H16" s="454">
        <v>11</v>
      </c>
      <c r="I16" s="40" t="s">
        <v>192</v>
      </c>
      <c r="J16" s="40" t="s">
        <v>192</v>
      </c>
      <c r="K16" s="40" t="s">
        <v>192</v>
      </c>
      <c r="L16" s="454" t="s">
        <v>192</v>
      </c>
      <c r="M16" s="40" t="s">
        <v>192</v>
      </c>
      <c r="N16" s="454" t="s">
        <v>192</v>
      </c>
      <c r="O16" s="454">
        <v>9</v>
      </c>
      <c r="P16" s="454">
        <v>9</v>
      </c>
      <c r="Q16" s="454" t="s">
        <v>192</v>
      </c>
      <c r="R16" s="41">
        <v>54</v>
      </c>
      <c r="S16" s="41">
        <v>43</v>
      </c>
      <c r="T16" s="41">
        <v>11</v>
      </c>
    </row>
    <row r="17" spans="2:20" ht="17.100000000000001" customHeight="1">
      <c r="B17" s="43" t="s">
        <v>572</v>
      </c>
      <c r="C17" s="40">
        <v>4</v>
      </c>
      <c r="D17" s="40">
        <v>3</v>
      </c>
      <c r="E17" s="40">
        <v>1</v>
      </c>
      <c r="F17" s="454" t="s">
        <v>192</v>
      </c>
      <c r="G17" s="454" t="s">
        <v>192</v>
      </c>
      <c r="H17" s="454" t="s">
        <v>192</v>
      </c>
      <c r="I17" s="40" t="s">
        <v>192</v>
      </c>
      <c r="J17" s="40" t="s">
        <v>192</v>
      </c>
      <c r="K17" s="40" t="s">
        <v>192</v>
      </c>
      <c r="L17" s="454" t="s">
        <v>192</v>
      </c>
      <c r="M17" s="40" t="s">
        <v>192</v>
      </c>
      <c r="N17" s="454" t="s">
        <v>192</v>
      </c>
      <c r="O17" s="454">
        <v>1</v>
      </c>
      <c r="P17" s="454">
        <v>1</v>
      </c>
      <c r="Q17" s="454" t="s">
        <v>192</v>
      </c>
      <c r="R17" s="41">
        <v>2</v>
      </c>
      <c r="S17" s="41">
        <v>2</v>
      </c>
      <c r="T17" s="41" t="s">
        <v>192</v>
      </c>
    </row>
    <row r="18" spans="2:20">
      <c r="B18" s="44" t="s">
        <v>573</v>
      </c>
      <c r="C18" s="40">
        <v>1</v>
      </c>
      <c r="D18" s="40">
        <v>1</v>
      </c>
      <c r="E18" s="40" t="s">
        <v>192</v>
      </c>
      <c r="F18" s="454">
        <v>1</v>
      </c>
      <c r="G18" s="454">
        <v>1</v>
      </c>
      <c r="H18" s="454" t="s">
        <v>192</v>
      </c>
      <c r="I18" s="40" t="s">
        <v>192</v>
      </c>
      <c r="J18" s="40" t="s">
        <v>192</v>
      </c>
      <c r="K18" s="40" t="s">
        <v>192</v>
      </c>
      <c r="L18" s="454" t="s">
        <v>192</v>
      </c>
      <c r="M18" s="40" t="s">
        <v>192</v>
      </c>
      <c r="N18" s="454" t="s">
        <v>192</v>
      </c>
      <c r="O18" s="454">
        <v>1</v>
      </c>
      <c r="P18" s="454">
        <v>1</v>
      </c>
      <c r="Q18" s="454" t="s">
        <v>192</v>
      </c>
      <c r="R18" s="41">
        <v>6</v>
      </c>
      <c r="S18" s="41">
        <v>6</v>
      </c>
      <c r="T18" s="41" t="s">
        <v>192</v>
      </c>
    </row>
    <row r="19" spans="2:20" ht="17.100000000000001" customHeight="1">
      <c r="B19" s="43" t="s">
        <v>574</v>
      </c>
      <c r="C19" s="40" t="s">
        <v>192</v>
      </c>
      <c r="D19" s="40" t="s">
        <v>192</v>
      </c>
      <c r="E19" s="40" t="s">
        <v>192</v>
      </c>
      <c r="F19" s="454">
        <v>1</v>
      </c>
      <c r="G19" s="454">
        <v>1</v>
      </c>
      <c r="H19" s="454" t="s">
        <v>192</v>
      </c>
      <c r="I19" s="40" t="s">
        <v>192</v>
      </c>
      <c r="J19" s="40" t="s">
        <v>192</v>
      </c>
      <c r="K19" s="40" t="s">
        <v>192</v>
      </c>
      <c r="L19" s="454" t="s">
        <v>192</v>
      </c>
      <c r="M19" s="40" t="s">
        <v>192</v>
      </c>
      <c r="N19" s="454" t="s">
        <v>192</v>
      </c>
      <c r="O19" s="454" t="s">
        <v>192</v>
      </c>
      <c r="P19" s="454" t="s">
        <v>192</v>
      </c>
      <c r="Q19" s="454" t="s">
        <v>192</v>
      </c>
      <c r="R19" s="41">
        <v>1</v>
      </c>
      <c r="S19" s="41">
        <v>1</v>
      </c>
      <c r="T19" s="41" t="s">
        <v>192</v>
      </c>
    </row>
    <row r="20" spans="2:20" ht="17.100000000000001" customHeight="1">
      <c r="B20" s="43" t="s">
        <v>19</v>
      </c>
      <c r="C20" s="40">
        <v>1</v>
      </c>
      <c r="D20" s="40">
        <v>1</v>
      </c>
      <c r="E20" s="40" t="s">
        <v>192</v>
      </c>
      <c r="F20" s="454" t="s">
        <v>192</v>
      </c>
      <c r="G20" s="454" t="s">
        <v>192</v>
      </c>
      <c r="H20" s="454" t="s">
        <v>192</v>
      </c>
      <c r="I20" s="40" t="s">
        <v>192</v>
      </c>
      <c r="J20" s="40" t="s">
        <v>192</v>
      </c>
      <c r="K20" s="40" t="s">
        <v>192</v>
      </c>
      <c r="L20" s="454" t="s">
        <v>192</v>
      </c>
      <c r="M20" s="40" t="s">
        <v>192</v>
      </c>
      <c r="N20" s="454" t="s">
        <v>192</v>
      </c>
      <c r="O20" s="454">
        <v>1</v>
      </c>
      <c r="P20" s="454">
        <v>1</v>
      </c>
      <c r="Q20" s="454" t="s">
        <v>192</v>
      </c>
      <c r="R20" s="41">
        <v>4</v>
      </c>
      <c r="S20" s="41">
        <v>3</v>
      </c>
      <c r="T20" s="41">
        <v>1</v>
      </c>
    </row>
    <row r="21" spans="2:20" ht="33.75">
      <c r="B21" s="44" t="s">
        <v>575</v>
      </c>
      <c r="C21" s="40">
        <v>16</v>
      </c>
      <c r="D21" s="40">
        <v>14</v>
      </c>
      <c r="E21" s="40">
        <v>2</v>
      </c>
      <c r="F21" s="454">
        <v>48</v>
      </c>
      <c r="G21" s="454">
        <v>17</v>
      </c>
      <c r="H21" s="454">
        <v>31</v>
      </c>
      <c r="I21" s="40" t="s">
        <v>192</v>
      </c>
      <c r="J21" s="40" t="s">
        <v>192</v>
      </c>
      <c r="K21" s="40" t="s">
        <v>192</v>
      </c>
      <c r="L21" s="454">
        <v>19</v>
      </c>
      <c r="M21" s="40">
        <v>5</v>
      </c>
      <c r="N21" s="454">
        <v>14</v>
      </c>
      <c r="O21" s="454">
        <v>18</v>
      </c>
      <c r="P21" s="454">
        <v>14</v>
      </c>
      <c r="Q21" s="454">
        <v>4</v>
      </c>
      <c r="R21" s="41">
        <v>74</v>
      </c>
      <c r="S21" s="41">
        <v>46</v>
      </c>
      <c r="T21" s="41">
        <v>28</v>
      </c>
    </row>
    <row r="22" spans="2:20" ht="23.25" thickBot="1">
      <c r="B22" s="45" t="s">
        <v>576</v>
      </c>
      <c r="C22" s="454">
        <v>2</v>
      </c>
      <c r="D22" s="454">
        <v>1</v>
      </c>
      <c r="E22" s="40">
        <v>1</v>
      </c>
      <c r="F22" s="46" t="s">
        <v>192</v>
      </c>
      <c r="G22" s="46" t="s">
        <v>192</v>
      </c>
      <c r="H22" s="46" t="s">
        <v>192</v>
      </c>
      <c r="I22" s="46" t="s">
        <v>192</v>
      </c>
      <c r="J22" s="46" t="s">
        <v>192</v>
      </c>
      <c r="K22" s="46" t="s">
        <v>192</v>
      </c>
      <c r="L22" s="46" t="s">
        <v>192</v>
      </c>
      <c r="M22" s="46" t="s">
        <v>192</v>
      </c>
      <c r="N22" s="46" t="s">
        <v>192</v>
      </c>
      <c r="O22" s="46">
        <v>1</v>
      </c>
      <c r="P22" s="46">
        <v>1</v>
      </c>
      <c r="Q22" s="46" t="s">
        <v>192</v>
      </c>
      <c r="R22" s="535">
        <v>7</v>
      </c>
      <c r="S22" s="535">
        <v>2</v>
      </c>
      <c r="T22" s="535">
        <v>5</v>
      </c>
    </row>
    <row r="23" spans="2:20" ht="17.100000000000001" customHeight="1">
      <c r="B23" s="47" t="s">
        <v>346</v>
      </c>
      <c r="C23" s="48"/>
      <c r="D23" s="48"/>
      <c r="E23" s="48"/>
      <c r="F23" s="49"/>
      <c r="G23" s="49"/>
      <c r="H23" s="49"/>
      <c r="I23" s="49"/>
      <c r="J23" s="49"/>
      <c r="K23" s="49"/>
      <c r="L23" s="49"/>
      <c r="M23" s="49"/>
      <c r="N23" s="49"/>
      <c r="O23" s="49"/>
      <c r="P23" s="49"/>
      <c r="Q23" s="49"/>
      <c r="R23" s="49"/>
      <c r="S23" s="49"/>
      <c r="T23" s="49"/>
    </row>
    <row r="24" spans="2:20">
      <c r="C24" s="49"/>
      <c r="F24" s="49"/>
      <c r="G24" s="49"/>
      <c r="H24" s="49"/>
      <c r="I24" s="49"/>
      <c r="J24" s="49"/>
      <c r="K24" s="49"/>
      <c r="L24" s="49"/>
      <c r="M24" s="49"/>
      <c r="N24" s="49"/>
      <c r="O24" s="49"/>
      <c r="P24" s="49"/>
      <c r="Q24" s="49"/>
      <c r="R24" s="49"/>
      <c r="S24" s="49"/>
      <c r="T24" s="49"/>
    </row>
  </sheetData>
  <mergeCells count="8">
    <mergeCell ref="C4:E4"/>
    <mergeCell ref="F4:H4"/>
    <mergeCell ref="L4:N4"/>
    <mergeCell ref="B2:T2"/>
    <mergeCell ref="B4:B5"/>
    <mergeCell ref="R4:T4"/>
    <mergeCell ref="O4:Q4"/>
    <mergeCell ref="I4:K4"/>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Z122"/>
  <sheetViews>
    <sheetView showGridLines="0" zoomScale="120" zoomScaleNormal="120" zoomScaleSheetLayoutView="110" workbookViewId="0"/>
  </sheetViews>
  <sheetFormatPr defaultRowHeight="11.25"/>
  <cols>
    <col min="1" max="1" width="1.625" style="254" customWidth="1"/>
    <col min="2" max="2" width="2.25" style="254" customWidth="1"/>
    <col min="3" max="3" width="4.625" style="254" customWidth="1"/>
    <col min="4" max="6" width="5.125" style="254" customWidth="1"/>
    <col min="7" max="8" width="4.625" style="254" customWidth="1"/>
    <col min="9" max="9" width="4.75" style="254" customWidth="1"/>
    <col min="10" max="11" width="3.75" style="254" customWidth="1"/>
    <col min="12" max="12" width="3.625" style="254" customWidth="1"/>
    <col min="13" max="17" width="3.375" style="254" customWidth="1"/>
    <col min="18" max="18" width="4.25" style="254" customWidth="1"/>
    <col min="19" max="19" width="4.125" style="254" customWidth="1"/>
    <col min="20" max="21" width="4.75" style="254" customWidth="1"/>
    <col min="22" max="23" width="3.875" style="254" customWidth="1"/>
    <col min="24" max="24" width="3.625" style="254" customWidth="1"/>
    <col min="25" max="25" width="0.25" style="254" customWidth="1"/>
    <col min="26" max="26" width="4.25" style="254" customWidth="1"/>
    <col min="27" max="28" width="3.75" style="254" customWidth="1"/>
    <col min="29" max="29" width="3.375" style="254" customWidth="1"/>
    <col min="30" max="34" width="2.625" style="254" customWidth="1"/>
    <col min="35" max="35" width="4.25" style="254" customWidth="1"/>
    <col min="36" max="36" width="3.75" style="254" customWidth="1"/>
    <col min="37" max="38" width="4.25" style="254" customWidth="1"/>
    <col min="39" max="40" width="3.75" style="254" customWidth="1"/>
    <col min="41" max="41" width="3.25" style="254" customWidth="1"/>
    <col min="42" max="45" width="3.75" style="254" customWidth="1"/>
    <col min="46" max="50" width="2.5" style="254" customWidth="1"/>
    <col min="51" max="51" width="4.25" style="254" customWidth="1"/>
    <col min="52" max="52" width="4.625" style="254" customWidth="1"/>
    <col min="53" max="16384" width="9" style="254"/>
  </cols>
  <sheetData>
    <row r="2" spans="2:52" s="154" customFormat="1" ht="28.5" customHeight="1">
      <c r="B2" s="570" t="s">
        <v>424</v>
      </c>
      <c r="C2" s="732"/>
      <c r="D2" s="732"/>
      <c r="E2" s="732"/>
      <c r="F2" s="732"/>
      <c r="G2" s="732"/>
      <c r="H2" s="732"/>
      <c r="I2" s="732"/>
      <c r="J2" s="732"/>
      <c r="K2" s="732"/>
      <c r="L2" s="732"/>
      <c r="M2" s="732"/>
      <c r="N2" s="732"/>
      <c r="O2" s="732"/>
      <c r="P2" s="732"/>
      <c r="Q2" s="732"/>
      <c r="R2" s="732"/>
      <c r="S2" s="732"/>
      <c r="T2" s="732"/>
      <c r="U2" s="732"/>
      <c r="V2" s="732"/>
      <c r="W2" s="732"/>
      <c r="X2" s="732"/>
      <c r="Y2" s="473"/>
      <c r="Z2" s="174"/>
      <c r="AA2" s="174"/>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row>
    <row r="3" spans="2:52" ht="19.5" customHeight="1" thickBot="1">
      <c r="B3" s="255" t="s">
        <v>494</v>
      </c>
      <c r="C3" s="256"/>
      <c r="D3" s="256"/>
      <c r="E3" s="256"/>
      <c r="F3" s="256"/>
      <c r="G3" s="256"/>
      <c r="H3" s="256"/>
      <c r="I3" s="256"/>
      <c r="J3" s="256"/>
      <c r="K3" s="256"/>
      <c r="L3" s="256"/>
      <c r="M3" s="256"/>
      <c r="N3" s="256"/>
      <c r="O3" s="256"/>
      <c r="P3" s="256"/>
      <c r="Q3" s="256"/>
      <c r="R3" s="256"/>
      <c r="S3" s="256"/>
      <c r="T3" s="256"/>
      <c r="U3" s="256"/>
      <c r="V3" s="256"/>
      <c r="W3" s="256"/>
      <c r="X3" s="256"/>
      <c r="Y3" s="259"/>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141" t="s">
        <v>89</v>
      </c>
    </row>
    <row r="4" spans="2:52" s="280" customFormat="1" ht="14.25" customHeight="1">
      <c r="B4" s="745" t="s">
        <v>162</v>
      </c>
      <c r="C4" s="746"/>
      <c r="D4" s="749" t="s">
        <v>97</v>
      </c>
      <c r="E4" s="750"/>
      <c r="F4" s="750"/>
      <c r="G4" s="750"/>
      <c r="H4" s="750"/>
      <c r="I4" s="750"/>
      <c r="J4" s="750"/>
      <c r="K4" s="750"/>
      <c r="L4" s="750"/>
      <c r="M4" s="750"/>
      <c r="N4" s="750"/>
      <c r="O4" s="750"/>
      <c r="P4" s="750"/>
      <c r="Q4" s="750"/>
      <c r="R4" s="750"/>
      <c r="S4" s="750"/>
      <c r="T4" s="277"/>
      <c r="U4" s="464"/>
      <c r="V4" s="464"/>
      <c r="W4" s="464"/>
      <c r="X4" s="464"/>
      <c r="Y4" s="465"/>
      <c r="Z4" s="278" t="s">
        <v>226</v>
      </c>
      <c r="AA4" s="278"/>
      <c r="AB4" s="278"/>
      <c r="AC4" s="278"/>
      <c r="AD4" s="278"/>
      <c r="AE4" s="278"/>
      <c r="AF4" s="278"/>
      <c r="AG4" s="278"/>
      <c r="AH4" s="278"/>
      <c r="AI4" s="278"/>
      <c r="AJ4" s="279"/>
      <c r="AK4" s="750" t="s">
        <v>154</v>
      </c>
      <c r="AL4" s="750"/>
      <c r="AM4" s="750"/>
      <c r="AN4" s="750"/>
      <c r="AO4" s="750"/>
      <c r="AP4" s="750"/>
      <c r="AQ4" s="750"/>
      <c r="AR4" s="750"/>
      <c r="AS4" s="750"/>
      <c r="AT4" s="750"/>
      <c r="AU4" s="750"/>
      <c r="AV4" s="750"/>
      <c r="AW4" s="750"/>
      <c r="AX4" s="750"/>
      <c r="AY4" s="750"/>
      <c r="AZ4" s="750"/>
    </row>
    <row r="5" spans="2:52" s="280" customFormat="1" ht="11.25" customHeight="1">
      <c r="B5" s="747"/>
      <c r="C5" s="712"/>
      <c r="D5" s="281"/>
      <c r="E5" s="714" t="s">
        <v>155</v>
      </c>
      <c r="F5" s="462" t="s">
        <v>105</v>
      </c>
      <c r="G5" s="462" t="s">
        <v>105</v>
      </c>
      <c r="H5" s="734" t="s">
        <v>59</v>
      </c>
      <c r="I5" s="740" t="s">
        <v>60</v>
      </c>
      <c r="J5" s="721" t="s">
        <v>306</v>
      </c>
      <c r="K5" s="733" t="s">
        <v>151</v>
      </c>
      <c r="L5" s="739" t="s">
        <v>150</v>
      </c>
      <c r="M5" s="724" t="s">
        <v>156</v>
      </c>
      <c r="N5" s="725"/>
      <c r="O5" s="725"/>
      <c r="P5" s="725"/>
      <c r="Q5" s="726"/>
      <c r="R5" s="714" t="s">
        <v>157</v>
      </c>
      <c r="S5" s="281"/>
      <c r="T5" s="282"/>
      <c r="U5" s="718" t="s">
        <v>158</v>
      </c>
      <c r="V5" s="462" t="s">
        <v>105</v>
      </c>
      <c r="W5" s="462" t="s">
        <v>105</v>
      </c>
      <c r="X5" s="736" t="s">
        <v>59</v>
      </c>
      <c r="Y5" s="283"/>
      <c r="Z5" s="712" t="s">
        <v>60</v>
      </c>
      <c r="AA5" s="721" t="s">
        <v>306</v>
      </c>
      <c r="AB5" s="714" t="s">
        <v>151</v>
      </c>
      <c r="AC5" s="716" t="s">
        <v>150</v>
      </c>
      <c r="AD5" s="724" t="s">
        <v>156</v>
      </c>
      <c r="AE5" s="725"/>
      <c r="AF5" s="725"/>
      <c r="AG5" s="725"/>
      <c r="AH5" s="726"/>
      <c r="AI5" s="714" t="s">
        <v>157</v>
      </c>
      <c r="AJ5" s="281"/>
      <c r="AK5" s="284"/>
      <c r="AL5" s="733" t="s">
        <v>158</v>
      </c>
      <c r="AM5" s="462" t="s">
        <v>105</v>
      </c>
      <c r="AN5" s="462" t="s">
        <v>105</v>
      </c>
      <c r="AO5" s="734" t="s">
        <v>59</v>
      </c>
      <c r="AP5" s="727" t="s">
        <v>60</v>
      </c>
      <c r="AQ5" s="721" t="s">
        <v>306</v>
      </c>
      <c r="AR5" s="733" t="s">
        <v>151</v>
      </c>
      <c r="AS5" s="739" t="s">
        <v>150</v>
      </c>
      <c r="AT5" s="752" t="s">
        <v>156</v>
      </c>
      <c r="AU5" s="753"/>
      <c r="AV5" s="753"/>
      <c r="AW5" s="753"/>
      <c r="AX5" s="754"/>
      <c r="AY5" s="733" t="s">
        <v>157</v>
      </c>
      <c r="AZ5" s="285"/>
    </row>
    <row r="6" spans="2:52" s="280" customFormat="1" ht="11.25" customHeight="1">
      <c r="B6" s="747"/>
      <c r="C6" s="712"/>
      <c r="D6" s="741" t="s">
        <v>33</v>
      </c>
      <c r="E6" s="714"/>
      <c r="F6" s="460" t="s">
        <v>143</v>
      </c>
      <c r="G6" s="460" t="s">
        <v>144</v>
      </c>
      <c r="H6" s="735"/>
      <c r="I6" s="741"/>
      <c r="J6" s="722"/>
      <c r="K6" s="714"/>
      <c r="L6" s="716"/>
      <c r="M6" s="729" t="s">
        <v>159</v>
      </c>
      <c r="N6" s="730"/>
      <c r="O6" s="730"/>
      <c r="P6" s="730"/>
      <c r="Q6" s="731"/>
      <c r="R6" s="714"/>
      <c r="S6" s="460" t="s">
        <v>63</v>
      </c>
      <c r="T6" s="738" t="s">
        <v>33</v>
      </c>
      <c r="U6" s="719"/>
      <c r="V6" s="460" t="s">
        <v>143</v>
      </c>
      <c r="W6" s="460" t="s">
        <v>144</v>
      </c>
      <c r="X6" s="737"/>
      <c r="Y6" s="283"/>
      <c r="Z6" s="712"/>
      <c r="AA6" s="722"/>
      <c r="AB6" s="714"/>
      <c r="AC6" s="716"/>
      <c r="AD6" s="729" t="s">
        <v>159</v>
      </c>
      <c r="AE6" s="730"/>
      <c r="AF6" s="730"/>
      <c r="AG6" s="730"/>
      <c r="AH6" s="731"/>
      <c r="AI6" s="714"/>
      <c r="AJ6" s="460" t="s">
        <v>63</v>
      </c>
      <c r="AK6" s="715" t="s">
        <v>33</v>
      </c>
      <c r="AL6" s="714"/>
      <c r="AM6" s="460" t="s">
        <v>143</v>
      </c>
      <c r="AN6" s="460" t="s">
        <v>144</v>
      </c>
      <c r="AO6" s="735"/>
      <c r="AP6" s="756"/>
      <c r="AQ6" s="722"/>
      <c r="AR6" s="714"/>
      <c r="AS6" s="716"/>
      <c r="AT6" s="729" t="s">
        <v>159</v>
      </c>
      <c r="AU6" s="730"/>
      <c r="AV6" s="730"/>
      <c r="AW6" s="730"/>
      <c r="AX6" s="731"/>
      <c r="AY6" s="714"/>
      <c r="AZ6" s="460" t="s">
        <v>63</v>
      </c>
    </row>
    <row r="7" spans="2:52" s="280" customFormat="1" ht="11.25" customHeight="1">
      <c r="B7" s="747"/>
      <c r="C7" s="712"/>
      <c r="D7" s="741"/>
      <c r="E7" s="714"/>
      <c r="F7" s="460" t="s">
        <v>76</v>
      </c>
      <c r="G7" s="460" t="s">
        <v>145</v>
      </c>
      <c r="H7" s="735"/>
      <c r="I7" s="741"/>
      <c r="J7" s="722"/>
      <c r="K7" s="714"/>
      <c r="L7" s="716"/>
      <c r="M7" s="727" t="s">
        <v>33</v>
      </c>
      <c r="N7" s="462" t="s">
        <v>64</v>
      </c>
      <c r="O7" s="462" t="s">
        <v>65</v>
      </c>
      <c r="P7" s="462" t="s">
        <v>66</v>
      </c>
      <c r="Q7" s="462" t="s">
        <v>160</v>
      </c>
      <c r="R7" s="714"/>
      <c r="S7" s="281"/>
      <c r="T7" s="738"/>
      <c r="U7" s="719"/>
      <c r="V7" s="460" t="s">
        <v>76</v>
      </c>
      <c r="W7" s="460" t="s">
        <v>145</v>
      </c>
      <c r="X7" s="737"/>
      <c r="Y7" s="283"/>
      <c r="Z7" s="712"/>
      <c r="AA7" s="722"/>
      <c r="AB7" s="714"/>
      <c r="AC7" s="716"/>
      <c r="AD7" s="727" t="s">
        <v>33</v>
      </c>
      <c r="AE7" s="462" t="s">
        <v>64</v>
      </c>
      <c r="AF7" s="462" t="s">
        <v>65</v>
      </c>
      <c r="AG7" s="462" t="s">
        <v>66</v>
      </c>
      <c r="AH7" s="458" t="s">
        <v>160</v>
      </c>
      <c r="AI7" s="714"/>
      <c r="AJ7" s="281"/>
      <c r="AK7" s="715"/>
      <c r="AL7" s="714"/>
      <c r="AM7" s="460" t="s">
        <v>76</v>
      </c>
      <c r="AN7" s="460" t="s">
        <v>145</v>
      </c>
      <c r="AO7" s="735"/>
      <c r="AP7" s="756"/>
      <c r="AQ7" s="722"/>
      <c r="AR7" s="714"/>
      <c r="AS7" s="716"/>
      <c r="AT7" s="727" t="s">
        <v>33</v>
      </c>
      <c r="AU7" s="462" t="s">
        <v>64</v>
      </c>
      <c r="AV7" s="462" t="s">
        <v>65</v>
      </c>
      <c r="AW7" s="462" t="s">
        <v>66</v>
      </c>
      <c r="AX7" s="462" t="s">
        <v>160</v>
      </c>
      <c r="AY7" s="714"/>
      <c r="AZ7" s="460"/>
    </row>
    <row r="8" spans="2:52" s="280" customFormat="1" ht="11.25" customHeight="1">
      <c r="B8" s="748"/>
      <c r="C8" s="713"/>
      <c r="D8" s="286"/>
      <c r="E8" s="286" t="s">
        <v>64</v>
      </c>
      <c r="F8" s="287" t="s">
        <v>65</v>
      </c>
      <c r="G8" s="287" t="s">
        <v>66</v>
      </c>
      <c r="H8" s="287" t="s">
        <v>160</v>
      </c>
      <c r="I8" s="742"/>
      <c r="J8" s="723"/>
      <c r="K8" s="720"/>
      <c r="L8" s="717"/>
      <c r="M8" s="728"/>
      <c r="N8" s="463" t="s">
        <v>146</v>
      </c>
      <c r="O8" s="463" t="s">
        <v>146</v>
      </c>
      <c r="P8" s="463" t="s">
        <v>146</v>
      </c>
      <c r="Q8" s="463" t="s">
        <v>161</v>
      </c>
      <c r="R8" s="467" t="s">
        <v>71</v>
      </c>
      <c r="S8" s="286" t="s">
        <v>71</v>
      </c>
      <c r="T8" s="288"/>
      <c r="U8" s="466" t="s">
        <v>64</v>
      </c>
      <c r="V8" s="287" t="s">
        <v>65</v>
      </c>
      <c r="W8" s="287" t="s">
        <v>66</v>
      </c>
      <c r="X8" s="373" t="s">
        <v>160</v>
      </c>
      <c r="Y8" s="461"/>
      <c r="Z8" s="713"/>
      <c r="AA8" s="723"/>
      <c r="AB8" s="720"/>
      <c r="AC8" s="717"/>
      <c r="AD8" s="728"/>
      <c r="AE8" s="463" t="s">
        <v>146</v>
      </c>
      <c r="AF8" s="463" t="s">
        <v>146</v>
      </c>
      <c r="AG8" s="463" t="s">
        <v>146</v>
      </c>
      <c r="AH8" s="459" t="s">
        <v>161</v>
      </c>
      <c r="AI8" s="289" t="s">
        <v>71</v>
      </c>
      <c r="AJ8" s="290" t="s">
        <v>71</v>
      </c>
      <c r="AK8" s="291"/>
      <c r="AL8" s="290" t="s">
        <v>64</v>
      </c>
      <c r="AM8" s="287" t="s">
        <v>65</v>
      </c>
      <c r="AN8" s="287" t="s">
        <v>66</v>
      </c>
      <c r="AO8" s="287" t="s">
        <v>160</v>
      </c>
      <c r="AP8" s="728"/>
      <c r="AQ8" s="723"/>
      <c r="AR8" s="720"/>
      <c r="AS8" s="717"/>
      <c r="AT8" s="755"/>
      <c r="AU8" s="287" t="s">
        <v>146</v>
      </c>
      <c r="AV8" s="287" t="s">
        <v>146</v>
      </c>
      <c r="AW8" s="287" t="s">
        <v>146</v>
      </c>
      <c r="AX8" s="287" t="s">
        <v>161</v>
      </c>
      <c r="AY8" s="289" t="s">
        <v>71</v>
      </c>
      <c r="AZ8" s="290" t="s">
        <v>71</v>
      </c>
    </row>
    <row r="9" spans="2:52" s="297" customFormat="1" ht="12.75" customHeight="1">
      <c r="B9" s="292"/>
      <c r="C9" s="293"/>
      <c r="D9" s="281"/>
      <c r="E9" s="465"/>
      <c r="F9" s="465"/>
      <c r="G9" s="465"/>
      <c r="H9" s="465"/>
      <c r="I9" s="465"/>
      <c r="J9" s="465"/>
      <c r="K9" s="465"/>
      <c r="L9" s="465"/>
      <c r="M9" s="465"/>
      <c r="N9" s="465"/>
      <c r="O9" s="465"/>
      <c r="P9" s="465"/>
      <c r="Q9" s="465"/>
      <c r="R9" s="294"/>
      <c r="S9" s="294"/>
      <c r="T9" s="295"/>
      <c r="U9" s="280"/>
      <c r="V9" s="280"/>
      <c r="W9" s="280"/>
      <c r="X9" s="280"/>
      <c r="Y9" s="465"/>
      <c r="Z9" s="280"/>
      <c r="AA9" s="280"/>
      <c r="AB9" s="280"/>
      <c r="AC9" s="280"/>
      <c r="AD9" s="280"/>
      <c r="AE9" s="280"/>
      <c r="AF9" s="280"/>
      <c r="AG9" s="280"/>
      <c r="AH9" s="280"/>
      <c r="AI9" s="296"/>
      <c r="AJ9" s="296"/>
      <c r="AK9" s="295"/>
      <c r="AL9" s="280"/>
      <c r="AM9" s="280"/>
      <c r="AN9" s="280"/>
      <c r="AO9" s="280"/>
      <c r="AP9" s="280"/>
      <c r="AQ9" s="280"/>
      <c r="AR9" s="280"/>
      <c r="AS9" s="280"/>
      <c r="AT9" s="280"/>
      <c r="AU9" s="280"/>
      <c r="AV9" s="280"/>
      <c r="AW9" s="280"/>
      <c r="AX9" s="280"/>
      <c r="AY9" s="296"/>
      <c r="AZ9" s="296"/>
    </row>
    <row r="10" spans="2:52" s="297" customFormat="1" ht="19.5" customHeight="1">
      <c r="B10" s="751" t="s">
        <v>495</v>
      </c>
      <c r="C10" s="744"/>
      <c r="D10" s="298">
        <v>6672</v>
      </c>
      <c r="E10" s="298">
        <v>3362</v>
      </c>
      <c r="F10" s="298">
        <v>1152</v>
      </c>
      <c r="G10" s="298">
        <v>313</v>
      </c>
      <c r="H10" s="298">
        <v>93</v>
      </c>
      <c r="I10" s="298">
        <v>1444</v>
      </c>
      <c r="J10" s="298">
        <v>69</v>
      </c>
      <c r="K10" s="298">
        <v>239</v>
      </c>
      <c r="L10" s="298" t="s">
        <v>192</v>
      </c>
      <c r="M10" s="298">
        <v>2</v>
      </c>
      <c r="N10" s="298" t="s">
        <v>192</v>
      </c>
      <c r="O10" s="298">
        <v>1</v>
      </c>
      <c r="P10" s="298">
        <v>1</v>
      </c>
      <c r="Q10" s="298" t="s">
        <v>192</v>
      </c>
      <c r="R10" s="299">
        <v>50.389688249400479</v>
      </c>
      <c r="S10" s="299">
        <v>21.6726618705036</v>
      </c>
      <c r="T10" s="298">
        <v>3356</v>
      </c>
      <c r="U10" s="298">
        <v>1574</v>
      </c>
      <c r="V10" s="298">
        <v>440</v>
      </c>
      <c r="W10" s="298">
        <v>209</v>
      </c>
      <c r="X10" s="298">
        <v>74</v>
      </c>
      <c r="Y10" s="298"/>
      <c r="Z10" s="298">
        <v>919</v>
      </c>
      <c r="AA10" s="298">
        <v>30</v>
      </c>
      <c r="AB10" s="298">
        <v>110</v>
      </c>
      <c r="AC10" s="298" t="s">
        <v>192</v>
      </c>
      <c r="AD10" s="298" t="s">
        <v>192</v>
      </c>
      <c r="AE10" s="298" t="s">
        <v>192</v>
      </c>
      <c r="AF10" s="298" t="s">
        <v>192</v>
      </c>
      <c r="AG10" s="298" t="s">
        <v>192</v>
      </c>
      <c r="AH10" s="298" t="s">
        <v>192</v>
      </c>
      <c r="AI10" s="300">
        <v>46.901072705601912</v>
      </c>
      <c r="AJ10" s="300">
        <v>27.383790226460071</v>
      </c>
      <c r="AK10" s="298">
        <v>3316</v>
      </c>
      <c r="AL10" s="298">
        <v>1788</v>
      </c>
      <c r="AM10" s="298">
        <v>712</v>
      </c>
      <c r="AN10" s="298">
        <v>104</v>
      </c>
      <c r="AO10" s="298">
        <v>19</v>
      </c>
      <c r="AP10" s="298">
        <v>525</v>
      </c>
      <c r="AQ10" s="298">
        <v>39</v>
      </c>
      <c r="AR10" s="298">
        <v>129</v>
      </c>
      <c r="AS10" s="298" t="s">
        <v>192</v>
      </c>
      <c r="AT10" s="298">
        <v>2</v>
      </c>
      <c r="AU10" s="298" t="s">
        <v>192</v>
      </c>
      <c r="AV10" s="298">
        <v>1</v>
      </c>
      <c r="AW10" s="298">
        <v>1</v>
      </c>
      <c r="AX10" s="298" t="s">
        <v>192</v>
      </c>
      <c r="AY10" s="301">
        <v>53.920386007237632</v>
      </c>
      <c r="AZ10" s="301">
        <v>15.892641737032569</v>
      </c>
    </row>
    <row r="11" spans="2:52" s="297" customFormat="1" ht="15" customHeight="1">
      <c r="B11" s="302"/>
      <c r="C11" s="303"/>
      <c r="D11" s="298"/>
      <c r="E11" s="298"/>
      <c r="F11" s="298"/>
      <c r="G11" s="298"/>
      <c r="H11" s="298"/>
      <c r="I11" s="298"/>
      <c r="J11" s="298"/>
      <c r="K11" s="298"/>
      <c r="L11" s="298"/>
      <c r="M11" s="298"/>
      <c r="N11" s="298"/>
      <c r="O11" s="298"/>
      <c r="P11" s="298"/>
      <c r="Q11" s="298"/>
      <c r="R11" s="299"/>
      <c r="S11" s="299"/>
      <c r="T11" s="298"/>
      <c r="U11" s="298"/>
      <c r="V11" s="298"/>
      <c r="W11" s="298"/>
      <c r="X11" s="298"/>
      <c r="Y11" s="298"/>
      <c r="Z11" s="298"/>
      <c r="AA11" s="298"/>
      <c r="AB11" s="298"/>
      <c r="AC11" s="298"/>
      <c r="AD11" s="298"/>
      <c r="AE11" s="298"/>
      <c r="AF11" s="298"/>
      <c r="AG11" s="298"/>
      <c r="AH11" s="298"/>
      <c r="AI11" s="300"/>
      <c r="AJ11" s="300"/>
      <c r="AK11" s="298"/>
      <c r="AL11" s="298"/>
      <c r="AM11" s="298"/>
      <c r="AN11" s="298"/>
      <c r="AO11" s="298"/>
      <c r="AP11" s="298"/>
      <c r="AQ11" s="298"/>
      <c r="AR11" s="298"/>
      <c r="AS11" s="298"/>
      <c r="AT11" s="298"/>
      <c r="AU11" s="298"/>
      <c r="AV11" s="298"/>
      <c r="AW11" s="298"/>
      <c r="AX11" s="298"/>
      <c r="AY11" s="301"/>
      <c r="AZ11" s="301"/>
    </row>
    <row r="12" spans="2:52" s="297" customFormat="1" ht="19.5" customHeight="1">
      <c r="B12" s="743" t="s">
        <v>453</v>
      </c>
      <c r="C12" s="744"/>
      <c r="D12" s="298">
        <v>6616</v>
      </c>
      <c r="E12" s="298">
        <v>3341</v>
      </c>
      <c r="F12" s="298">
        <v>1179</v>
      </c>
      <c r="G12" s="298">
        <v>240</v>
      </c>
      <c r="H12" s="298">
        <v>83</v>
      </c>
      <c r="I12" s="298">
        <v>1510</v>
      </c>
      <c r="J12" s="298">
        <v>91</v>
      </c>
      <c r="K12" s="298">
        <v>172</v>
      </c>
      <c r="L12" s="298" t="s">
        <v>192</v>
      </c>
      <c r="M12" s="298">
        <v>2</v>
      </c>
      <c r="N12" s="298" t="s">
        <v>192</v>
      </c>
      <c r="O12" s="298" t="s">
        <v>192</v>
      </c>
      <c r="P12" s="298">
        <v>2</v>
      </c>
      <c r="Q12" s="298" t="s">
        <v>192</v>
      </c>
      <c r="R12" s="299">
        <v>50.498790810157189</v>
      </c>
      <c r="S12" s="299">
        <v>22.853688029020557</v>
      </c>
      <c r="T12" s="298">
        <v>3340</v>
      </c>
      <c r="U12" s="298">
        <v>1523</v>
      </c>
      <c r="V12" s="298">
        <v>460</v>
      </c>
      <c r="W12" s="298">
        <v>186</v>
      </c>
      <c r="X12" s="298">
        <v>64</v>
      </c>
      <c r="Y12" s="298"/>
      <c r="Z12" s="298">
        <v>989</v>
      </c>
      <c r="AA12" s="298">
        <v>38</v>
      </c>
      <c r="AB12" s="298">
        <v>80</v>
      </c>
      <c r="AC12" s="298" t="s">
        <v>192</v>
      </c>
      <c r="AD12" s="298">
        <v>1</v>
      </c>
      <c r="AE12" s="298" t="s">
        <v>192</v>
      </c>
      <c r="AF12" s="298" t="s">
        <v>192</v>
      </c>
      <c r="AG12" s="298">
        <v>1</v>
      </c>
      <c r="AH12" s="298" t="s">
        <v>192</v>
      </c>
      <c r="AI12" s="300">
        <v>45.598802395209582</v>
      </c>
      <c r="AJ12" s="300">
        <v>29.640718562874252</v>
      </c>
      <c r="AK12" s="298">
        <v>3276</v>
      </c>
      <c r="AL12" s="298">
        <v>1818</v>
      </c>
      <c r="AM12" s="298">
        <v>719</v>
      </c>
      <c r="AN12" s="298">
        <v>54</v>
      </c>
      <c r="AO12" s="298">
        <v>19</v>
      </c>
      <c r="AP12" s="298">
        <v>521</v>
      </c>
      <c r="AQ12" s="298">
        <v>53</v>
      </c>
      <c r="AR12" s="298">
        <v>92</v>
      </c>
      <c r="AS12" s="298" t="s">
        <v>192</v>
      </c>
      <c r="AT12" s="298">
        <v>1</v>
      </c>
      <c r="AU12" s="298" t="s">
        <v>192</v>
      </c>
      <c r="AV12" s="298" t="s">
        <v>192</v>
      </c>
      <c r="AW12" s="298">
        <v>1</v>
      </c>
      <c r="AX12" s="298" t="s">
        <v>192</v>
      </c>
      <c r="AY12" s="301">
        <v>55.494505494505496</v>
      </c>
      <c r="AZ12" s="301">
        <v>15.934065934065933</v>
      </c>
    </row>
    <row r="13" spans="2:52" s="297" customFormat="1" ht="12.75" customHeight="1">
      <c r="B13" s="302"/>
      <c r="C13" s="303"/>
      <c r="D13" s="298"/>
      <c r="E13" s="298"/>
      <c r="F13" s="298"/>
      <c r="G13" s="298"/>
      <c r="H13" s="298"/>
      <c r="I13" s="298"/>
      <c r="J13" s="298"/>
      <c r="K13" s="298"/>
      <c r="L13" s="298"/>
      <c r="M13" s="298"/>
      <c r="N13" s="298"/>
      <c r="O13" s="298"/>
      <c r="P13" s="298"/>
      <c r="Q13" s="298"/>
      <c r="R13" s="299"/>
      <c r="S13" s="299"/>
      <c r="T13" s="298"/>
      <c r="U13" s="298"/>
      <c r="V13" s="298"/>
      <c r="W13" s="298"/>
      <c r="X13" s="298"/>
      <c r="Y13" s="298"/>
      <c r="Z13" s="298"/>
      <c r="AA13" s="298"/>
      <c r="AB13" s="298"/>
      <c r="AC13" s="298"/>
      <c r="AD13" s="298"/>
      <c r="AE13" s="298"/>
      <c r="AF13" s="298"/>
      <c r="AG13" s="298"/>
      <c r="AH13" s="298"/>
      <c r="AI13" s="300"/>
      <c r="AJ13" s="300"/>
      <c r="AK13" s="298"/>
      <c r="AL13" s="298"/>
      <c r="AM13" s="298"/>
      <c r="AN13" s="298"/>
      <c r="AO13" s="298"/>
      <c r="AP13" s="298"/>
      <c r="AQ13" s="298"/>
      <c r="AR13" s="298"/>
      <c r="AS13" s="298"/>
      <c r="AT13" s="298"/>
      <c r="AU13" s="298"/>
      <c r="AV13" s="298"/>
      <c r="AW13" s="298"/>
      <c r="AX13" s="298"/>
      <c r="AY13" s="301"/>
      <c r="AZ13" s="301"/>
    </row>
    <row r="14" spans="2:52" s="297" customFormat="1" ht="19.5" customHeight="1">
      <c r="B14" s="743" t="s">
        <v>479</v>
      </c>
      <c r="C14" s="744"/>
      <c r="D14" s="298">
        <v>6455</v>
      </c>
      <c r="E14" s="298">
        <v>3188</v>
      </c>
      <c r="F14" s="298">
        <v>1168</v>
      </c>
      <c r="G14" s="298">
        <v>294</v>
      </c>
      <c r="H14" s="298">
        <v>66</v>
      </c>
      <c r="I14" s="298">
        <v>1532</v>
      </c>
      <c r="J14" s="298">
        <v>42</v>
      </c>
      <c r="K14" s="298">
        <v>165</v>
      </c>
      <c r="L14" s="298" t="s">
        <v>192</v>
      </c>
      <c r="M14" s="298">
        <v>3</v>
      </c>
      <c r="N14" s="298" t="s">
        <v>192</v>
      </c>
      <c r="O14" s="298" t="s">
        <v>192</v>
      </c>
      <c r="P14" s="298">
        <v>3</v>
      </c>
      <c r="Q14" s="298" t="s">
        <v>192</v>
      </c>
      <c r="R14" s="304">
        <v>49.38807126258714</v>
      </c>
      <c r="S14" s="304">
        <v>23.78001549186677</v>
      </c>
      <c r="T14" s="298">
        <v>3156</v>
      </c>
      <c r="U14" s="298">
        <v>1426</v>
      </c>
      <c r="V14" s="298">
        <v>428</v>
      </c>
      <c r="W14" s="298">
        <v>198</v>
      </c>
      <c r="X14" s="298">
        <v>51</v>
      </c>
      <c r="Y14" s="298"/>
      <c r="Z14" s="298">
        <v>975</v>
      </c>
      <c r="AA14" s="298">
        <v>13</v>
      </c>
      <c r="AB14" s="298">
        <v>65</v>
      </c>
      <c r="AC14" s="298" t="s">
        <v>192</v>
      </c>
      <c r="AD14" s="298" t="s">
        <v>192</v>
      </c>
      <c r="AE14" s="298" t="s">
        <v>192</v>
      </c>
      <c r="AF14" s="298" t="s">
        <v>192</v>
      </c>
      <c r="AG14" s="298" t="s">
        <v>192</v>
      </c>
      <c r="AH14" s="298" t="s">
        <v>192</v>
      </c>
      <c r="AI14" s="304">
        <v>45.183776932826362</v>
      </c>
      <c r="AJ14" s="304">
        <v>30.893536121673005</v>
      </c>
      <c r="AK14" s="298">
        <v>3299</v>
      </c>
      <c r="AL14" s="298">
        <v>1762</v>
      </c>
      <c r="AM14" s="298">
        <v>740</v>
      </c>
      <c r="AN14" s="298">
        <v>96</v>
      </c>
      <c r="AO14" s="298">
        <v>15</v>
      </c>
      <c r="AP14" s="298">
        <v>557</v>
      </c>
      <c r="AQ14" s="298">
        <v>29</v>
      </c>
      <c r="AR14" s="298">
        <v>100</v>
      </c>
      <c r="AS14" s="298" t="s">
        <v>192</v>
      </c>
      <c r="AT14" s="298">
        <v>3</v>
      </c>
      <c r="AU14" s="298" t="s">
        <v>192</v>
      </c>
      <c r="AV14" s="298" t="s">
        <v>192</v>
      </c>
      <c r="AW14" s="298">
        <v>3</v>
      </c>
      <c r="AX14" s="298" t="s">
        <v>192</v>
      </c>
      <c r="AY14" s="304">
        <v>53.410124280084872</v>
      </c>
      <c r="AZ14" s="304">
        <v>16.97484086086693</v>
      </c>
    </row>
    <row r="15" spans="2:52" s="297" customFormat="1" ht="12.75" customHeight="1">
      <c r="B15" s="280"/>
      <c r="C15" s="280"/>
      <c r="D15" s="307"/>
      <c r="E15" s="298"/>
      <c r="F15" s="298"/>
      <c r="G15" s="298"/>
      <c r="H15" s="298"/>
      <c r="I15" s="298"/>
      <c r="J15" s="298"/>
      <c r="K15" s="298"/>
      <c r="L15" s="298"/>
      <c r="M15" s="298"/>
      <c r="N15" s="298"/>
      <c r="O15" s="298"/>
      <c r="P15" s="298"/>
      <c r="Q15" s="298"/>
      <c r="R15" s="304"/>
      <c r="S15" s="304"/>
      <c r="T15" s="298"/>
      <c r="U15" s="298"/>
      <c r="V15" s="298"/>
      <c r="W15" s="298"/>
      <c r="X15" s="298"/>
      <c r="Y15" s="298"/>
      <c r="Z15" s="298"/>
      <c r="AA15" s="298"/>
      <c r="AB15" s="298"/>
      <c r="AC15" s="298"/>
      <c r="AD15" s="298"/>
      <c r="AE15" s="298"/>
      <c r="AF15" s="298"/>
      <c r="AG15" s="298"/>
      <c r="AH15" s="298"/>
      <c r="AI15" s="305"/>
      <c r="AJ15" s="305"/>
      <c r="AQ15" s="298"/>
      <c r="AR15" s="298"/>
      <c r="AS15" s="298"/>
      <c r="AT15" s="298"/>
      <c r="AU15" s="298"/>
      <c r="AV15" s="298"/>
      <c r="AW15" s="298"/>
      <c r="AX15" s="298"/>
      <c r="AY15" s="306"/>
      <c r="AZ15" s="306"/>
    </row>
    <row r="16" spans="2:52" s="297" customFormat="1" ht="19.5" customHeight="1">
      <c r="B16" s="465"/>
      <c r="C16" s="280" t="s">
        <v>135</v>
      </c>
      <c r="D16" s="308">
        <v>4365</v>
      </c>
      <c r="E16" s="298">
        <v>2646</v>
      </c>
      <c r="F16" s="298">
        <v>807</v>
      </c>
      <c r="G16" s="298">
        <v>250</v>
      </c>
      <c r="H16" s="298">
        <v>36</v>
      </c>
      <c r="I16" s="298">
        <v>502</v>
      </c>
      <c r="J16" s="298">
        <v>33</v>
      </c>
      <c r="K16" s="298">
        <v>91</v>
      </c>
      <c r="L16" s="298" t="s">
        <v>192</v>
      </c>
      <c r="M16" s="298">
        <v>3</v>
      </c>
      <c r="N16" s="298" t="s">
        <v>192</v>
      </c>
      <c r="O16" s="298" t="s">
        <v>192</v>
      </c>
      <c r="P16" s="298">
        <v>3</v>
      </c>
      <c r="Q16" s="298" t="s">
        <v>192</v>
      </c>
      <c r="R16" s="304">
        <v>60.618556701030926</v>
      </c>
      <c r="S16" s="304">
        <v>11.569301260022909</v>
      </c>
      <c r="T16" s="298">
        <v>2004</v>
      </c>
      <c r="U16" s="298">
        <v>1178</v>
      </c>
      <c r="V16" s="298">
        <v>280</v>
      </c>
      <c r="W16" s="298">
        <v>171</v>
      </c>
      <c r="X16" s="298">
        <v>28</v>
      </c>
      <c r="Y16" s="298"/>
      <c r="Z16" s="298">
        <v>296</v>
      </c>
      <c r="AA16" s="298">
        <v>10</v>
      </c>
      <c r="AB16" s="298">
        <v>41</v>
      </c>
      <c r="AC16" s="304" t="s">
        <v>192</v>
      </c>
      <c r="AD16" s="304" t="s">
        <v>192</v>
      </c>
      <c r="AE16" s="304" t="s">
        <v>192</v>
      </c>
      <c r="AF16" s="304" t="s">
        <v>192</v>
      </c>
      <c r="AG16" s="304" t="s">
        <v>192</v>
      </c>
      <c r="AH16" s="304" t="s">
        <v>192</v>
      </c>
      <c r="AI16" s="305">
        <v>58.78243512974052</v>
      </c>
      <c r="AJ16" s="305">
        <v>14.770459081836327</v>
      </c>
      <c r="AK16" s="298">
        <v>2361</v>
      </c>
      <c r="AL16" s="298">
        <v>1468</v>
      </c>
      <c r="AM16" s="298">
        <v>527</v>
      </c>
      <c r="AN16" s="298">
        <v>79</v>
      </c>
      <c r="AO16" s="298">
        <v>8</v>
      </c>
      <c r="AP16" s="298">
        <v>206</v>
      </c>
      <c r="AQ16" s="298">
        <v>23</v>
      </c>
      <c r="AR16" s="298">
        <v>50</v>
      </c>
      <c r="AS16" s="298" t="s">
        <v>192</v>
      </c>
      <c r="AT16" s="298">
        <v>3</v>
      </c>
      <c r="AU16" s="298" t="s">
        <v>192</v>
      </c>
      <c r="AV16" s="298" t="s">
        <v>192</v>
      </c>
      <c r="AW16" s="298">
        <v>3</v>
      </c>
      <c r="AX16" s="298" t="s">
        <v>192</v>
      </c>
      <c r="AY16" s="306">
        <v>62.177043625582385</v>
      </c>
      <c r="AZ16" s="306">
        <v>8.8521812791190175</v>
      </c>
    </row>
    <row r="17" spans="2:52" s="297" customFormat="1" ht="19.5" customHeight="1">
      <c r="B17" s="465"/>
      <c r="C17" s="280" t="s">
        <v>133</v>
      </c>
      <c r="D17" s="308">
        <v>205</v>
      </c>
      <c r="E17" s="298">
        <v>21</v>
      </c>
      <c r="F17" s="298">
        <v>56</v>
      </c>
      <c r="G17" s="298">
        <v>1</v>
      </c>
      <c r="H17" s="298">
        <v>3</v>
      </c>
      <c r="I17" s="298">
        <v>104</v>
      </c>
      <c r="J17" s="298">
        <v>2</v>
      </c>
      <c r="K17" s="298">
        <v>18</v>
      </c>
      <c r="L17" s="298" t="s">
        <v>192</v>
      </c>
      <c r="M17" s="298" t="s">
        <v>192</v>
      </c>
      <c r="N17" s="298" t="s">
        <v>192</v>
      </c>
      <c r="O17" s="298" t="s">
        <v>192</v>
      </c>
      <c r="P17" s="298" t="s">
        <v>192</v>
      </c>
      <c r="Q17" s="298" t="s">
        <v>192</v>
      </c>
      <c r="R17" s="304">
        <v>10.24390243902439</v>
      </c>
      <c r="S17" s="304">
        <v>50.731707317073173</v>
      </c>
      <c r="T17" s="298">
        <v>122</v>
      </c>
      <c r="U17" s="298">
        <v>10</v>
      </c>
      <c r="V17" s="298">
        <v>34</v>
      </c>
      <c r="W17" s="298">
        <v>1</v>
      </c>
      <c r="X17" s="298">
        <v>3</v>
      </c>
      <c r="Y17" s="298"/>
      <c r="Z17" s="298">
        <v>67</v>
      </c>
      <c r="AA17" s="298" t="s">
        <v>192</v>
      </c>
      <c r="AB17" s="298">
        <v>7</v>
      </c>
      <c r="AC17" s="304" t="s">
        <v>192</v>
      </c>
      <c r="AD17" s="304" t="s">
        <v>192</v>
      </c>
      <c r="AE17" s="304" t="s">
        <v>192</v>
      </c>
      <c r="AF17" s="304" t="s">
        <v>192</v>
      </c>
      <c r="AG17" s="304" t="s">
        <v>192</v>
      </c>
      <c r="AH17" s="304" t="s">
        <v>192</v>
      </c>
      <c r="AI17" s="305">
        <v>8.1967213114754092</v>
      </c>
      <c r="AJ17" s="305">
        <v>54.918032786885249</v>
      </c>
      <c r="AK17" s="298">
        <v>83</v>
      </c>
      <c r="AL17" s="298">
        <v>11</v>
      </c>
      <c r="AM17" s="298">
        <v>22</v>
      </c>
      <c r="AN17" s="298" t="s">
        <v>192</v>
      </c>
      <c r="AO17" s="298" t="s">
        <v>192</v>
      </c>
      <c r="AP17" s="298">
        <v>37</v>
      </c>
      <c r="AQ17" s="298">
        <v>2</v>
      </c>
      <c r="AR17" s="298">
        <v>11</v>
      </c>
      <c r="AS17" s="298" t="s">
        <v>192</v>
      </c>
      <c r="AT17" s="298" t="s">
        <v>192</v>
      </c>
      <c r="AU17" s="298" t="s">
        <v>192</v>
      </c>
      <c r="AV17" s="298" t="s">
        <v>192</v>
      </c>
      <c r="AW17" s="298" t="s">
        <v>192</v>
      </c>
      <c r="AX17" s="298" t="s">
        <v>192</v>
      </c>
      <c r="AY17" s="306">
        <v>13.253012048192772</v>
      </c>
      <c r="AZ17" s="306">
        <v>44.578313253012048</v>
      </c>
    </row>
    <row r="18" spans="2:52" s="297" customFormat="1" ht="19.5" customHeight="1">
      <c r="B18" s="465"/>
      <c r="C18" s="280" t="s">
        <v>136</v>
      </c>
      <c r="D18" s="308">
        <v>533</v>
      </c>
      <c r="E18" s="298">
        <v>74</v>
      </c>
      <c r="F18" s="298">
        <v>54</v>
      </c>
      <c r="G18" s="298">
        <v>2</v>
      </c>
      <c r="H18" s="298">
        <v>10</v>
      </c>
      <c r="I18" s="298">
        <v>385</v>
      </c>
      <c r="J18" s="298">
        <v>2</v>
      </c>
      <c r="K18" s="298">
        <v>6</v>
      </c>
      <c r="L18" s="298" t="s">
        <v>192</v>
      </c>
      <c r="M18" s="298" t="s">
        <v>192</v>
      </c>
      <c r="N18" s="298" t="s">
        <v>192</v>
      </c>
      <c r="O18" s="298" t="s">
        <v>192</v>
      </c>
      <c r="P18" s="298" t="s">
        <v>192</v>
      </c>
      <c r="Q18" s="298" t="s">
        <v>192</v>
      </c>
      <c r="R18" s="304">
        <v>13.883677298311445</v>
      </c>
      <c r="S18" s="304">
        <v>72.23264540337712</v>
      </c>
      <c r="T18" s="298">
        <v>497</v>
      </c>
      <c r="U18" s="298">
        <v>62</v>
      </c>
      <c r="V18" s="298">
        <v>44</v>
      </c>
      <c r="W18" s="298">
        <v>2</v>
      </c>
      <c r="X18" s="298">
        <v>10</v>
      </c>
      <c r="Y18" s="298"/>
      <c r="Z18" s="298">
        <v>371</v>
      </c>
      <c r="AA18" s="298">
        <v>2</v>
      </c>
      <c r="AB18" s="298">
        <v>6</v>
      </c>
      <c r="AC18" s="304" t="s">
        <v>192</v>
      </c>
      <c r="AD18" s="304" t="s">
        <v>192</v>
      </c>
      <c r="AE18" s="304" t="s">
        <v>192</v>
      </c>
      <c r="AF18" s="304" t="s">
        <v>192</v>
      </c>
      <c r="AG18" s="304" t="s">
        <v>192</v>
      </c>
      <c r="AH18" s="304" t="s">
        <v>192</v>
      </c>
      <c r="AI18" s="305">
        <v>12.474849094567404</v>
      </c>
      <c r="AJ18" s="305">
        <v>74.647887323943664</v>
      </c>
      <c r="AK18" s="298">
        <v>36</v>
      </c>
      <c r="AL18" s="298">
        <v>12</v>
      </c>
      <c r="AM18" s="298">
        <v>10</v>
      </c>
      <c r="AN18" s="298" t="s">
        <v>192</v>
      </c>
      <c r="AO18" s="298" t="s">
        <v>192</v>
      </c>
      <c r="AP18" s="298">
        <v>14</v>
      </c>
      <c r="AQ18" s="298" t="s">
        <v>192</v>
      </c>
      <c r="AR18" s="298" t="s">
        <v>192</v>
      </c>
      <c r="AS18" s="298" t="s">
        <v>192</v>
      </c>
      <c r="AT18" s="298" t="s">
        <v>192</v>
      </c>
      <c r="AU18" s="298" t="s">
        <v>192</v>
      </c>
      <c r="AV18" s="298" t="s">
        <v>192</v>
      </c>
      <c r="AW18" s="298" t="s">
        <v>192</v>
      </c>
      <c r="AX18" s="298" t="s">
        <v>192</v>
      </c>
      <c r="AY18" s="306">
        <v>33.333333333333329</v>
      </c>
      <c r="AZ18" s="306">
        <v>38.888888888888893</v>
      </c>
    </row>
    <row r="19" spans="2:52" s="297" customFormat="1" ht="19.5" customHeight="1">
      <c r="B19" s="465"/>
      <c r="C19" s="280" t="s">
        <v>137</v>
      </c>
      <c r="D19" s="308">
        <v>557</v>
      </c>
      <c r="E19" s="298">
        <v>105</v>
      </c>
      <c r="F19" s="298">
        <v>131</v>
      </c>
      <c r="G19" s="298">
        <v>9</v>
      </c>
      <c r="H19" s="298">
        <v>6</v>
      </c>
      <c r="I19" s="298">
        <v>286</v>
      </c>
      <c r="J19" s="298" t="s">
        <v>192</v>
      </c>
      <c r="K19" s="298">
        <v>20</v>
      </c>
      <c r="L19" s="298" t="s">
        <v>192</v>
      </c>
      <c r="M19" s="298" t="s">
        <v>192</v>
      </c>
      <c r="N19" s="298" t="s">
        <v>192</v>
      </c>
      <c r="O19" s="298" t="s">
        <v>192</v>
      </c>
      <c r="P19" s="298" t="s">
        <v>192</v>
      </c>
      <c r="Q19" s="298" t="s">
        <v>192</v>
      </c>
      <c r="R19" s="304">
        <v>18.850987432675044</v>
      </c>
      <c r="S19" s="304">
        <v>51.346499102333929</v>
      </c>
      <c r="T19" s="298">
        <v>184</v>
      </c>
      <c r="U19" s="298">
        <v>30</v>
      </c>
      <c r="V19" s="298">
        <v>35</v>
      </c>
      <c r="W19" s="298">
        <v>6</v>
      </c>
      <c r="X19" s="298">
        <v>3</v>
      </c>
      <c r="Y19" s="298"/>
      <c r="Z19" s="298">
        <v>106</v>
      </c>
      <c r="AA19" s="304" t="s">
        <v>192</v>
      </c>
      <c r="AB19" s="298">
        <v>4</v>
      </c>
      <c r="AC19" s="304" t="s">
        <v>192</v>
      </c>
      <c r="AD19" s="304" t="s">
        <v>192</v>
      </c>
      <c r="AE19" s="304" t="s">
        <v>192</v>
      </c>
      <c r="AF19" s="304" t="s">
        <v>192</v>
      </c>
      <c r="AG19" s="304" t="s">
        <v>192</v>
      </c>
      <c r="AH19" s="304" t="s">
        <v>192</v>
      </c>
      <c r="AI19" s="305">
        <v>16.304347826086957</v>
      </c>
      <c r="AJ19" s="305">
        <v>57.608695652173914</v>
      </c>
      <c r="AK19" s="298">
        <v>373</v>
      </c>
      <c r="AL19" s="298">
        <v>75</v>
      </c>
      <c r="AM19" s="298">
        <v>96</v>
      </c>
      <c r="AN19" s="298">
        <v>3</v>
      </c>
      <c r="AO19" s="298">
        <v>3</v>
      </c>
      <c r="AP19" s="298">
        <v>180</v>
      </c>
      <c r="AQ19" s="298" t="s">
        <v>192</v>
      </c>
      <c r="AR19" s="298">
        <v>16</v>
      </c>
      <c r="AS19" s="298" t="s">
        <v>192</v>
      </c>
      <c r="AT19" s="298" t="s">
        <v>192</v>
      </c>
      <c r="AU19" s="298" t="s">
        <v>192</v>
      </c>
      <c r="AV19" s="298" t="s">
        <v>192</v>
      </c>
      <c r="AW19" s="298" t="s">
        <v>192</v>
      </c>
      <c r="AX19" s="298" t="s">
        <v>192</v>
      </c>
      <c r="AY19" s="306">
        <v>20.107238605898122</v>
      </c>
      <c r="AZ19" s="306">
        <v>48.257372654155496</v>
      </c>
    </row>
    <row r="20" spans="2:52" s="297" customFormat="1" ht="19.5" customHeight="1">
      <c r="B20" s="465" t="s">
        <v>33</v>
      </c>
      <c r="C20" s="280" t="s">
        <v>138</v>
      </c>
      <c r="D20" s="308">
        <v>28</v>
      </c>
      <c r="E20" s="298">
        <v>1</v>
      </c>
      <c r="F20" s="298">
        <v>4</v>
      </c>
      <c r="G20" s="298" t="s">
        <v>496</v>
      </c>
      <c r="H20" s="298">
        <v>3</v>
      </c>
      <c r="I20" s="298">
        <v>19</v>
      </c>
      <c r="J20" s="298" t="s">
        <v>192</v>
      </c>
      <c r="K20" s="298">
        <v>1</v>
      </c>
      <c r="L20" s="298" t="s">
        <v>192</v>
      </c>
      <c r="M20" s="298" t="s">
        <v>192</v>
      </c>
      <c r="N20" s="298" t="s">
        <v>192</v>
      </c>
      <c r="O20" s="298" t="s">
        <v>192</v>
      </c>
      <c r="P20" s="298" t="s">
        <v>192</v>
      </c>
      <c r="Q20" s="298" t="s">
        <v>192</v>
      </c>
      <c r="R20" s="304">
        <v>3.5714285714285712</v>
      </c>
      <c r="S20" s="304">
        <v>67.857142857142861</v>
      </c>
      <c r="T20" s="298">
        <v>23</v>
      </c>
      <c r="U20" s="298">
        <v>1</v>
      </c>
      <c r="V20" s="298">
        <v>3</v>
      </c>
      <c r="W20" s="298" t="s">
        <v>192</v>
      </c>
      <c r="X20" s="298">
        <v>2</v>
      </c>
      <c r="Y20" s="298"/>
      <c r="Z20" s="298">
        <v>16</v>
      </c>
      <c r="AA20" s="304" t="s">
        <v>192</v>
      </c>
      <c r="AB20" s="298">
        <v>1</v>
      </c>
      <c r="AC20" s="304" t="s">
        <v>192</v>
      </c>
      <c r="AD20" s="304" t="s">
        <v>192</v>
      </c>
      <c r="AE20" s="304" t="s">
        <v>192</v>
      </c>
      <c r="AF20" s="304" t="s">
        <v>192</v>
      </c>
      <c r="AG20" s="304" t="s">
        <v>192</v>
      </c>
      <c r="AH20" s="304" t="s">
        <v>192</v>
      </c>
      <c r="AI20" s="305">
        <v>4.3478260869565215</v>
      </c>
      <c r="AJ20" s="305">
        <v>69.565217391304344</v>
      </c>
      <c r="AK20" s="298">
        <v>5</v>
      </c>
      <c r="AL20" s="298" t="s">
        <v>192</v>
      </c>
      <c r="AM20" s="298">
        <v>1</v>
      </c>
      <c r="AN20" s="298" t="s">
        <v>192</v>
      </c>
      <c r="AO20" s="298">
        <v>1</v>
      </c>
      <c r="AP20" s="298">
        <v>3</v>
      </c>
      <c r="AQ20" s="298" t="s">
        <v>192</v>
      </c>
      <c r="AR20" s="298" t="s">
        <v>192</v>
      </c>
      <c r="AS20" s="298" t="s">
        <v>192</v>
      </c>
      <c r="AT20" s="298" t="s">
        <v>192</v>
      </c>
      <c r="AU20" s="298" t="s">
        <v>192</v>
      </c>
      <c r="AV20" s="298" t="s">
        <v>192</v>
      </c>
      <c r="AW20" s="298" t="s">
        <v>192</v>
      </c>
      <c r="AX20" s="298" t="s">
        <v>192</v>
      </c>
      <c r="AY20" s="306" t="s">
        <v>192</v>
      </c>
      <c r="AZ20" s="306">
        <v>60</v>
      </c>
    </row>
    <row r="21" spans="2:52" s="297" customFormat="1" ht="19.5" customHeight="1">
      <c r="B21" s="465"/>
      <c r="C21" s="280" t="s">
        <v>139</v>
      </c>
      <c r="D21" s="308">
        <v>89</v>
      </c>
      <c r="E21" s="298">
        <v>10</v>
      </c>
      <c r="F21" s="298">
        <v>16</v>
      </c>
      <c r="G21" s="298">
        <v>4</v>
      </c>
      <c r="H21" s="298">
        <v>1</v>
      </c>
      <c r="I21" s="298">
        <v>56</v>
      </c>
      <c r="J21" s="298" t="s">
        <v>192</v>
      </c>
      <c r="K21" s="298">
        <v>2</v>
      </c>
      <c r="L21" s="298" t="s">
        <v>192</v>
      </c>
      <c r="M21" s="298" t="s">
        <v>192</v>
      </c>
      <c r="N21" s="298" t="s">
        <v>192</v>
      </c>
      <c r="O21" s="298" t="s">
        <v>192</v>
      </c>
      <c r="P21" s="298" t="s">
        <v>192</v>
      </c>
      <c r="Q21" s="298" t="s">
        <v>192</v>
      </c>
      <c r="R21" s="304">
        <v>11.235955056179774</v>
      </c>
      <c r="S21" s="304">
        <v>62.921348314606739</v>
      </c>
      <c r="T21" s="298">
        <v>21</v>
      </c>
      <c r="U21" s="298">
        <v>3</v>
      </c>
      <c r="V21" s="298" t="s">
        <v>192</v>
      </c>
      <c r="W21" s="298" t="s">
        <v>192</v>
      </c>
      <c r="X21" s="298" t="s">
        <v>192</v>
      </c>
      <c r="Y21" s="298"/>
      <c r="Z21" s="298">
        <v>18</v>
      </c>
      <c r="AA21" s="304" t="s">
        <v>192</v>
      </c>
      <c r="AB21" s="304" t="s">
        <v>192</v>
      </c>
      <c r="AC21" s="304" t="s">
        <v>192</v>
      </c>
      <c r="AD21" s="304" t="s">
        <v>192</v>
      </c>
      <c r="AE21" s="304" t="s">
        <v>192</v>
      </c>
      <c r="AF21" s="304" t="s">
        <v>192</v>
      </c>
      <c r="AG21" s="304" t="s">
        <v>192</v>
      </c>
      <c r="AH21" s="304" t="s">
        <v>192</v>
      </c>
      <c r="AI21" s="305">
        <v>14.285714285714285</v>
      </c>
      <c r="AJ21" s="305">
        <v>85.714285714285708</v>
      </c>
      <c r="AK21" s="298">
        <v>68</v>
      </c>
      <c r="AL21" s="298">
        <v>7</v>
      </c>
      <c r="AM21" s="298">
        <v>16</v>
      </c>
      <c r="AN21" s="298">
        <v>4</v>
      </c>
      <c r="AO21" s="298">
        <v>1</v>
      </c>
      <c r="AP21" s="298">
        <v>38</v>
      </c>
      <c r="AQ21" s="298" t="s">
        <v>192</v>
      </c>
      <c r="AR21" s="298">
        <v>2</v>
      </c>
      <c r="AS21" s="298" t="s">
        <v>192</v>
      </c>
      <c r="AT21" s="298" t="s">
        <v>192</v>
      </c>
      <c r="AU21" s="298" t="s">
        <v>192</v>
      </c>
      <c r="AV21" s="298" t="s">
        <v>192</v>
      </c>
      <c r="AW21" s="298" t="s">
        <v>192</v>
      </c>
      <c r="AX21" s="298" t="s">
        <v>192</v>
      </c>
      <c r="AY21" s="306">
        <v>10.294117647058822</v>
      </c>
      <c r="AZ21" s="306">
        <v>55.882352941176471</v>
      </c>
    </row>
    <row r="22" spans="2:52" s="297" customFormat="1" ht="19.5" customHeight="1">
      <c r="B22" s="465"/>
      <c r="C22" s="280" t="s">
        <v>140</v>
      </c>
      <c r="D22" s="308">
        <v>38</v>
      </c>
      <c r="E22" s="298">
        <v>38</v>
      </c>
      <c r="F22" s="298" t="s">
        <v>192</v>
      </c>
      <c r="G22" s="298" t="s">
        <v>192</v>
      </c>
      <c r="H22" s="298" t="s">
        <v>192</v>
      </c>
      <c r="I22" s="298" t="s">
        <v>192</v>
      </c>
      <c r="J22" s="298" t="s">
        <v>192</v>
      </c>
      <c r="K22" s="298" t="s">
        <v>192</v>
      </c>
      <c r="L22" s="298" t="s">
        <v>192</v>
      </c>
      <c r="M22" s="298" t="s">
        <v>192</v>
      </c>
      <c r="N22" s="298" t="s">
        <v>192</v>
      </c>
      <c r="O22" s="298" t="s">
        <v>192</v>
      </c>
      <c r="P22" s="298" t="s">
        <v>192</v>
      </c>
      <c r="Q22" s="298" t="s">
        <v>192</v>
      </c>
      <c r="R22" s="304">
        <v>100</v>
      </c>
      <c r="S22" s="304" t="s">
        <v>192</v>
      </c>
      <c r="T22" s="304" t="s">
        <v>192</v>
      </c>
      <c r="U22" s="304" t="s">
        <v>192</v>
      </c>
      <c r="V22" s="304" t="s">
        <v>192</v>
      </c>
      <c r="W22" s="304" t="s">
        <v>192</v>
      </c>
      <c r="X22" s="304" t="s">
        <v>192</v>
      </c>
      <c r="Y22" s="304" t="s">
        <v>192</v>
      </c>
      <c r="Z22" s="304" t="s">
        <v>192</v>
      </c>
      <c r="AA22" s="304" t="s">
        <v>192</v>
      </c>
      <c r="AB22" s="304" t="s">
        <v>192</v>
      </c>
      <c r="AC22" s="304" t="s">
        <v>192</v>
      </c>
      <c r="AD22" s="304" t="s">
        <v>192</v>
      </c>
      <c r="AE22" s="304" t="s">
        <v>192</v>
      </c>
      <c r="AF22" s="304" t="s">
        <v>192</v>
      </c>
      <c r="AG22" s="304" t="s">
        <v>192</v>
      </c>
      <c r="AH22" s="304" t="s">
        <v>192</v>
      </c>
      <c r="AI22" s="496" t="s">
        <v>192</v>
      </c>
      <c r="AJ22" s="496" t="s">
        <v>192</v>
      </c>
      <c r="AK22" s="298">
        <v>38</v>
      </c>
      <c r="AL22" s="298">
        <v>38</v>
      </c>
      <c r="AM22" s="298" t="s">
        <v>192</v>
      </c>
      <c r="AN22" s="298" t="s">
        <v>192</v>
      </c>
      <c r="AO22" s="298" t="s">
        <v>192</v>
      </c>
      <c r="AP22" s="298" t="s">
        <v>192</v>
      </c>
      <c r="AQ22" s="298" t="s">
        <v>192</v>
      </c>
      <c r="AR22" s="298" t="s">
        <v>192</v>
      </c>
      <c r="AS22" s="298" t="s">
        <v>192</v>
      </c>
      <c r="AT22" s="298" t="s">
        <v>192</v>
      </c>
      <c r="AU22" s="298" t="s">
        <v>192</v>
      </c>
      <c r="AV22" s="298" t="s">
        <v>192</v>
      </c>
      <c r="AW22" s="298" t="s">
        <v>192</v>
      </c>
      <c r="AX22" s="298" t="s">
        <v>192</v>
      </c>
      <c r="AY22" s="306">
        <v>100</v>
      </c>
      <c r="AZ22" s="306" t="s">
        <v>192</v>
      </c>
    </row>
    <row r="23" spans="2:52" s="297" customFormat="1" ht="19.5" customHeight="1">
      <c r="B23" s="465"/>
      <c r="C23" s="280" t="s">
        <v>141</v>
      </c>
      <c r="D23" s="308">
        <v>34</v>
      </c>
      <c r="E23" s="298">
        <v>4</v>
      </c>
      <c r="F23" s="298">
        <v>10</v>
      </c>
      <c r="G23" s="298" t="s">
        <v>192</v>
      </c>
      <c r="H23" s="298">
        <v>1</v>
      </c>
      <c r="I23" s="298">
        <v>19</v>
      </c>
      <c r="J23" s="298" t="s">
        <v>192</v>
      </c>
      <c r="K23" s="298" t="s">
        <v>192</v>
      </c>
      <c r="L23" s="298" t="s">
        <v>192</v>
      </c>
      <c r="M23" s="298" t="s">
        <v>192</v>
      </c>
      <c r="N23" s="298" t="s">
        <v>192</v>
      </c>
      <c r="O23" s="298" t="s">
        <v>192</v>
      </c>
      <c r="P23" s="298" t="s">
        <v>192</v>
      </c>
      <c r="Q23" s="298" t="s">
        <v>192</v>
      </c>
      <c r="R23" s="304">
        <v>11.76470588235294</v>
      </c>
      <c r="S23" s="304">
        <v>55.882352941176471</v>
      </c>
      <c r="T23" s="298">
        <v>10</v>
      </c>
      <c r="U23" s="298">
        <v>2</v>
      </c>
      <c r="V23" s="298">
        <v>2</v>
      </c>
      <c r="W23" s="298" t="s">
        <v>192</v>
      </c>
      <c r="X23" s="298">
        <v>1</v>
      </c>
      <c r="Y23" s="298"/>
      <c r="Z23" s="298">
        <v>5</v>
      </c>
      <c r="AA23" s="304" t="s">
        <v>192</v>
      </c>
      <c r="AB23" s="304" t="s">
        <v>192</v>
      </c>
      <c r="AC23" s="304" t="s">
        <v>192</v>
      </c>
      <c r="AD23" s="304" t="s">
        <v>192</v>
      </c>
      <c r="AE23" s="304" t="s">
        <v>192</v>
      </c>
      <c r="AF23" s="304" t="s">
        <v>192</v>
      </c>
      <c r="AG23" s="304" t="s">
        <v>192</v>
      </c>
      <c r="AH23" s="304" t="s">
        <v>192</v>
      </c>
      <c r="AI23" s="305">
        <v>20</v>
      </c>
      <c r="AJ23" s="305">
        <v>50</v>
      </c>
      <c r="AK23" s="298">
        <v>24</v>
      </c>
      <c r="AL23" s="298">
        <v>2</v>
      </c>
      <c r="AM23" s="298">
        <v>8</v>
      </c>
      <c r="AN23" s="298" t="s">
        <v>192</v>
      </c>
      <c r="AO23" s="298" t="s">
        <v>192</v>
      </c>
      <c r="AP23" s="298">
        <v>14</v>
      </c>
      <c r="AQ23" s="298" t="s">
        <v>192</v>
      </c>
      <c r="AR23" s="298" t="s">
        <v>192</v>
      </c>
      <c r="AS23" s="298" t="s">
        <v>192</v>
      </c>
      <c r="AT23" s="298" t="s">
        <v>192</v>
      </c>
      <c r="AU23" s="298" t="s">
        <v>192</v>
      </c>
      <c r="AV23" s="298" t="s">
        <v>192</v>
      </c>
      <c r="AW23" s="298" t="s">
        <v>192</v>
      </c>
      <c r="AX23" s="298" t="s">
        <v>192</v>
      </c>
      <c r="AY23" s="306">
        <v>8.3333333333333321</v>
      </c>
      <c r="AZ23" s="306">
        <v>58.333333333333336</v>
      </c>
    </row>
    <row r="24" spans="2:52" s="297" customFormat="1" ht="19.5" customHeight="1">
      <c r="B24" s="465"/>
      <c r="C24" s="280" t="s">
        <v>142</v>
      </c>
      <c r="D24" s="308">
        <v>293</v>
      </c>
      <c r="E24" s="298">
        <v>222</v>
      </c>
      <c r="F24" s="298">
        <v>18</v>
      </c>
      <c r="G24" s="298">
        <v>27</v>
      </c>
      <c r="H24" s="298" t="s">
        <v>192</v>
      </c>
      <c r="I24" s="298">
        <v>25</v>
      </c>
      <c r="J24" s="298" t="s">
        <v>192</v>
      </c>
      <c r="K24" s="298">
        <v>1</v>
      </c>
      <c r="L24" s="298" t="s">
        <v>192</v>
      </c>
      <c r="M24" s="298" t="s">
        <v>192</v>
      </c>
      <c r="N24" s="298" t="s">
        <v>192</v>
      </c>
      <c r="O24" s="298" t="s">
        <v>192</v>
      </c>
      <c r="P24" s="298" t="s">
        <v>192</v>
      </c>
      <c r="Q24" s="298" t="s">
        <v>192</v>
      </c>
      <c r="R24" s="304">
        <v>75.76791808873719</v>
      </c>
      <c r="S24" s="304">
        <v>8.5324232081911262</v>
      </c>
      <c r="T24" s="298">
        <v>147</v>
      </c>
      <c r="U24" s="298">
        <v>105</v>
      </c>
      <c r="V24" s="298">
        <v>4</v>
      </c>
      <c r="W24" s="298">
        <v>18</v>
      </c>
      <c r="X24" s="298" t="s">
        <v>192</v>
      </c>
      <c r="Y24" s="298"/>
      <c r="Z24" s="298">
        <v>19</v>
      </c>
      <c r="AA24" s="304" t="s">
        <v>192</v>
      </c>
      <c r="AB24" s="298">
        <v>1</v>
      </c>
      <c r="AC24" s="304" t="s">
        <v>192</v>
      </c>
      <c r="AD24" s="304" t="s">
        <v>192</v>
      </c>
      <c r="AE24" s="304" t="s">
        <v>192</v>
      </c>
      <c r="AF24" s="304" t="s">
        <v>192</v>
      </c>
      <c r="AG24" s="304" t="s">
        <v>192</v>
      </c>
      <c r="AH24" s="304" t="s">
        <v>192</v>
      </c>
      <c r="AI24" s="305">
        <v>71.428571428571431</v>
      </c>
      <c r="AJ24" s="305">
        <v>12.925170068027212</v>
      </c>
      <c r="AK24" s="298">
        <v>146</v>
      </c>
      <c r="AL24" s="298">
        <v>117</v>
      </c>
      <c r="AM24" s="298">
        <v>14</v>
      </c>
      <c r="AN24" s="298">
        <v>9</v>
      </c>
      <c r="AO24" s="298" t="s">
        <v>192</v>
      </c>
      <c r="AP24" s="298">
        <v>6</v>
      </c>
      <c r="AQ24" s="298" t="s">
        <v>192</v>
      </c>
      <c r="AR24" s="298" t="s">
        <v>192</v>
      </c>
      <c r="AS24" s="298" t="s">
        <v>192</v>
      </c>
      <c r="AT24" s="298" t="s">
        <v>192</v>
      </c>
      <c r="AU24" s="298" t="s">
        <v>192</v>
      </c>
      <c r="AV24" s="298" t="s">
        <v>192</v>
      </c>
      <c r="AW24" s="298" t="s">
        <v>192</v>
      </c>
      <c r="AX24" s="298" t="s">
        <v>192</v>
      </c>
      <c r="AY24" s="306">
        <v>80.136986301369859</v>
      </c>
      <c r="AZ24" s="306">
        <v>4.10958904109589</v>
      </c>
    </row>
    <row r="25" spans="2:52" s="297" customFormat="1" ht="19.5" customHeight="1">
      <c r="B25" s="465"/>
      <c r="C25" s="280" t="s">
        <v>288</v>
      </c>
      <c r="D25" s="308">
        <v>313</v>
      </c>
      <c r="E25" s="298">
        <v>67</v>
      </c>
      <c r="F25" s="298">
        <v>72</v>
      </c>
      <c r="G25" s="298">
        <v>1</v>
      </c>
      <c r="H25" s="298">
        <v>6</v>
      </c>
      <c r="I25" s="298">
        <v>136</v>
      </c>
      <c r="J25" s="298">
        <v>5</v>
      </c>
      <c r="K25" s="298">
        <v>26</v>
      </c>
      <c r="L25" s="298" t="s">
        <v>192</v>
      </c>
      <c r="M25" s="298" t="s">
        <v>192</v>
      </c>
      <c r="N25" s="298" t="s">
        <v>192</v>
      </c>
      <c r="O25" s="298" t="s">
        <v>192</v>
      </c>
      <c r="P25" s="298" t="s">
        <v>192</v>
      </c>
      <c r="Q25" s="298" t="s">
        <v>192</v>
      </c>
      <c r="R25" s="304">
        <v>21.405750798722046</v>
      </c>
      <c r="S25" s="304">
        <v>43.450479233226837</v>
      </c>
      <c r="T25" s="298">
        <v>148</v>
      </c>
      <c r="U25" s="298">
        <v>35</v>
      </c>
      <c r="V25" s="298">
        <v>26</v>
      </c>
      <c r="W25" s="298" t="s">
        <v>192</v>
      </c>
      <c r="X25" s="298">
        <v>4</v>
      </c>
      <c r="Y25" s="298"/>
      <c r="Z25" s="298">
        <v>77</v>
      </c>
      <c r="AA25" s="298">
        <v>1</v>
      </c>
      <c r="AB25" s="298">
        <v>5</v>
      </c>
      <c r="AC25" s="304" t="s">
        <v>192</v>
      </c>
      <c r="AD25" s="304" t="s">
        <v>192</v>
      </c>
      <c r="AE25" s="304" t="s">
        <v>192</v>
      </c>
      <c r="AF25" s="304" t="s">
        <v>192</v>
      </c>
      <c r="AG25" s="304" t="s">
        <v>192</v>
      </c>
      <c r="AH25" s="304" t="s">
        <v>192</v>
      </c>
      <c r="AI25" s="305">
        <v>23.648648648648649</v>
      </c>
      <c r="AJ25" s="305">
        <v>52.027027027027032</v>
      </c>
      <c r="AK25" s="298">
        <v>165</v>
      </c>
      <c r="AL25" s="298">
        <v>32</v>
      </c>
      <c r="AM25" s="298">
        <v>46</v>
      </c>
      <c r="AN25" s="298">
        <v>1</v>
      </c>
      <c r="AO25" s="298">
        <v>2</v>
      </c>
      <c r="AP25" s="298">
        <v>59</v>
      </c>
      <c r="AQ25" s="298">
        <v>4</v>
      </c>
      <c r="AR25" s="298">
        <v>21</v>
      </c>
      <c r="AS25" s="298" t="s">
        <v>192</v>
      </c>
      <c r="AT25" s="298" t="s">
        <v>192</v>
      </c>
      <c r="AU25" s="298" t="s">
        <v>192</v>
      </c>
      <c r="AV25" s="298" t="s">
        <v>192</v>
      </c>
      <c r="AW25" s="298" t="s">
        <v>192</v>
      </c>
      <c r="AX25" s="298" t="s">
        <v>192</v>
      </c>
      <c r="AY25" s="306">
        <v>19.393939393939394</v>
      </c>
      <c r="AZ25" s="306">
        <v>35.757575757575758</v>
      </c>
    </row>
    <row r="26" spans="2:52" s="297" customFormat="1" ht="12.75" customHeight="1">
      <c r="B26" s="280"/>
      <c r="C26" s="280"/>
      <c r="D26" s="308"/>
      <c r="E26" s="298"/>
      <c r="F26" s="298"/>
      <c r="G26" s="298"/>
      <c r="H26" s="298"/>
      <c r="I26" s="298"/>
      <c r="J26" s="298"/>
      <c r="K26" s="298"/>
      <c r="L26" s="298"/>
      <c r="M26" s="298"/>
      <c r="N26" s="298"/>
      <c r="O26" s="298"/>
      <c r="P26" s="298"/>
      <c r="Q26" s="298"/>
      <c r="R26" s="304"/>
      <c r="S26" s="304"/>
      <c r="T26" s="298"/>
      <c r="U26" s="298"/>
      <c r="V26" s="298"/>
      <c r="W26" s="298"/>
      <c r="X26" s="298"/>
      <c r="Y26" s="298"/>
      <c r="Z26" s="298"/>
      <c r="AA26" s="298"/>
      <c r="AB26" s="298"/>
      <c r="AC26" s="298"/>
      <c r="AD26" s="298"/>
      <c r="AE26" s="298"/>
      <c r="AF26" s="298"/>
      <c r="AG26" s="298"/>
      <c r="AH26" s="298"/>
      <c r="AI26" s="305"/>
      <c r="AJ26" s="305"/>
      <c r="AK26" s="298"/>
      <c r="AL26" s="298"/>
      <c r="AM26" s="298"/>
      <c r="AN26" s="298"/>
      <c r="AO26" s="298"/>
      <c r="AP26" s="298"/>
      <c r="AQ26" s="298"/>
      <c r="AR26" s="298"/>
      <c r="AS26" s="298"/>
      <c r="AT26" s="298"/>
      <c r="AU26" s="298"/>
      <c r="AV26" s="298"/>
      <c r="AW26" s="298"/>
      <c r="AX26" s="298"/>
      <c r="AY26" s="306"/>
      <c r="AZ26" s="306"/>
    </row>
    <row r="27" spans="2:52" s="297" customFormat="1" ht="19.5" customHeight="1">
      <c r="B27" s="280"/>
      <c r="C27" s="280" t="s">
        <v>33</v>
      </c>
      <c r="D27" s="308">
        <v>6340</v>
      </c>
      <c r="E27" s="298">
        <v>3174</v>
      </c>
      <c r="F27" s="298">
        <v>1154</v>
      </c>
      <c r="G27" s="298">
        <v>293</v>
      </c>
      <c r="H27" s="298">
        <v>64</v>
      </c>
      <c r="I27" s="298">
        <v>1478</v>
      </c>
      <c r="J27" s="298">
        <v>22</v>
      </c>
      <c r="K27" s="298">
        <v>155</v>
      </c>
      <c r="L27" s="298" t="s">
        <v>192</v>
      </c>
      <c r="M27" s="298">
        <v>3</v>
      </c>
      <c r="N27" s="298" t="s">
        <v>192</v>
      </c>
      <c r="O27" s="298" t="s">
        <v>192</v>
      </c>
      <c r="P27" s="298">
        <v>3</v>
      </c>
      <c r="Q27" s="298" t="s">
        <v>192</v>
      </c>
      <c r="R27" s="304">
        <v>50.063091482649845</v>
      </c>
      <c r="S27" s="304">
        <v>23.3596214511041</v>
      </c>
      <c r="T27" s="298">
        <v>3106</v>
      </c>
      <c r="U27" s="298">
        <v>1423</v>
      </c>
      <c r="V27" s="298">
        <v>419</v>
      </c>
      <c r="W27" s="298">
        <v>198</v>
      </c>
      <c r="X27" s="298">
        <v>50</v>
      </c>
      <c r="Y27" s="298"/>
      <c r="Z27" s="298">
        <v>946</v>
      </c>
      <c r="AA27" s="298">
        <v>9</v>
      </c>
      <c r="AB27" s="298">
        <v>61</v>
      </c>
      <c r="AC27" s="298" t="s">
        <v>192</v>
      </c>
      <c r="AD27" s="298" t="s">
        <v>192</v>
      </c>
      <c r="AE27" s="298" t="s">
        <v>192</v>
      </c>
      <c r="AF27" s="298" t="s">
        <v>192</v>
      </c>
      <c r="AG27" s="298" t="s">
        <v>192</v>
      </c>
      <c r="AH27" s="298" t="s">
        <v>192</v>
      </c>
      <c r="AI27" s="305">
        <v>45.814552479072759</v>
      </c>
      <c r="AJ27" s="305">
        <v>30.457179652285898</v>
      </c>
      <c r="AK27" s="298">
        <v>3234</v>
      </c>
      <c r="AL27" s="298">
        <v>1751</v>
      </c>
      <c r="AM27" s="298">
        <v>735</v>
      </c>
      <c r="AN27" s="298">
        <v>95</v>
      </c>
      <c r="AO27" s="298">
        <v>14</v>
      </c>
      <c r="AP27" s="298">
        <v>532</v>
      </c>
      <c r="AQ27" s="298">
        <v>13</v>
      </c>
      <c r="AR27" s="298">
        <v>94</v>
      </c>
      <c r="AS27" s="298" t="s">
        <v>192</v>
      </c>
      <c r="AT27" s="298">
        <v>3</v>
      </c>
      <c r="AU27" s="298" t="s">
        <v>192</v>
      </c>
      <c r="AV27" s="298" t="s">
        <v>192</v>
      </c>
      <c r="AW27" s="298">
        <v>3</v>
      </c>
      <c r="AX27" s="298" t="s">
        <v>192</v>
      </c>
      <c r="AY27" s="306">
        <v>54.143475572046995</v>
      </c>
      <c r="AZ27" s="306">
        <v>16.542980828695114</v>
      </c>
    </row>
    <row r="28" spans="2:52" s="297" customFormat="1" ht="19.5" customHeight="1">
      <c r="B28" s="280"/>
      <c r="C28" s="280" t="s">
        <v>135</v>
      </c>
      <c r="D28" s="308">
        <v>4268</v>
      </c>
      <c r="E28" s="298">
        <v>2634</v>
      </c>
      <c r="F28" s="298">
        <v>796</v>
      </c>
      <c r="G28" s="298">
        <v>249</v>
      </c>
      <c r="H28" s="298">
        <v>34</v>
      </c>
      <c r="I28" s="298">
        <v>459</v>
      </c>
      <c r="J28" s="298">
        <v>13</v>
      </c>
      <c r="K28" s="298">
        <v>83</v>
      </c>
      <c r="L28" s="298" t="s">
        <v>192</v>
      </c>
      <c r="M28" s="298">
        <v>3</v>
      </c>
      <c r="N28" s="298" t="s">
        <v>192</v>
      </c>
      <c r="O28" s="298" t="s">
        <v>192</v>
      </c>
      <c r="P28" s="298">
        <v>3</v>
      </c>
      <c r="Q28" s="298" t="s">
        <v>192</v>
      </c>
      <c r="R28" s="304">
        <v>61.715089034676666</v>
      </c>
      <c r="S28" s="304">
        <v>10.824742268041238</v>
      </c>
      <c r="T28" s="298">
        <v>1971</v>
      </c>
      <c r="U28" s="298">
        <v>1176</v>
      </c>
      <c r="V28" s="298">
        <v>274</v>
      </c>
      <c r="W28" s="298">
        <v>171</v>
      </c>
      <c r="X28" s="298">
        <v>27</v>
      </c>
      <c r="Y28" s="298"/>
      <c r="Z28" s="298">
        <v>278</v>
      </c>
      <c r="AA28" s="298">
        <v>6</v>
      </c>
      <c r="AB28" s="298">
        <v>39</v>
      </c>
      <c r="AC28" s="298" t="s">
        <v>192</v>
      </c>
      <c r="AD28" s="298" t="s">
        <v>192</v>
      </c>
      <c r="AE28" s="298" t="s">
        <v>192</v>
      </c>
      <c r="AF28" s="298" t="s">
        <v>192</v>
      </c>
      <c r="AG28" s="298" t="s">
        <v>192</v>
      </c>
      <c r="AH28" s="298" t="s">
        <v>192</v>
      </c>
      <c r="AI28" s="305">
        <v>59.665144596651444</v>
      </c>
      <c r="AJ28" s="305">
        <v>14.104515474378488</v>
      </c>
      <c r="AK28" s="298">
        <v>2297</v>
      </c>
      <c r="AL28" s="298">
        <v>1458</v>
      </c>
      <c r="AM28" s="298">
        <v>522</v>
      </c>
      <c r="AN28" s="298">
        <v>78</v>
      </c>
      <c r="AO28" s="298">
        <v>7</v>
      </c>
      <c r="AP28" s="298">
        <v>181</v>
      </c>
      <c r="AQ28" s="298">
        <v>7</v>
      </c>
      <c r="AR28" s="298">
        <v>44</v>
      </c>
      <c r="AS28" s="298" t="s">
        <v>192</v>
      </c>
      <c r="AT28" s="298">
        <v>3</v>
      </c>
      <c r="AU28" s="298" t="s">
        <v>192</v>
      </c>
      <c r="AV28" s="298" t="s">
        <v>192</v>
      </c>
      <c r="AW28" s="298">
        <v>3</v>
      </c>
      <c r="AX28" s="298" t="s">
        <v>192</v>
      </c>
      <c r="AY28" s="306">
        <v>63.474096647801481</v>
      </c>
      <c r="AZ28" s="306">
        <v>8.0104484109708309</v>
      </c>
    </row>
    <row r="29" spans="2:52" s="297" customFormat="1" ht="19.5" customHeight="1">
      <c r="B29" s="280"/>
      <c r="C29" s="280" t="s">
        <v>133</v>
      </c>
      <c r="D29" s="308">
        <v>205</v>
      </c>
      <c r="E29" s="298">
        <v>21</v>
      </c>
      <c r="F29" s="298">
        <v>56</v>
      </c>
      <c r="G29" s="298">
        <v>1</v>
      </c>
      <c r="H29" s="298">
        <v>3</v>
      </c>
      <c r="I29" s="298">
        <v>104</v>
      </c>
      <c r="J29" s="298">
        <v>2</v>
      </c>
      <c r="K29" s="298">
        <v>18</v>
      </c>
      <c r="L29" s="298" t="s">
        <v>192</v>
      </c>
      <c r="M29" s="298" t="s">
        <v>192</v>
      </c>
      <c r="N29" s="298" t="s">
        <v>192</v>
      </c>
      <c r="O29" s="298" t="s">
        <v>192</v>
      </c>
      <c r="P29" s="298" t="s">
        <v>192</v>
      </c>
      <c r="Q29" s="298" t="s">
        <v>192</v>
      </c>
      <c r="R29" s="304">
        <v>10.24390243902439</v>
      </c>
      <c r="S29" s="304">
        <v>50.731707317073173</v>
      </c>
      <c r="T29" s="298">
        <v>122</v>
      </c>
      <c r="U29" s="298">
        <v>10</v>
      </c>
      <c r="V29" s="298">
        <v>34</v>
      </c>
      <c r="W29" s="298">
        <v>1</v>
      </c>
      <c r="X29" s="298">
        <v>3</v>
      </c>
      <c r="Y29" s="298"/>
      <c r="Z29" s="298">
        <v>67</v>
      </c>
      <c r="AA29" s="298" t="s">
        <v>192</v>
      </c>
      <c r="AB29" s="298">
        <v>7</v>
      </c>
      <c r="AC29" s="298" t="s">
        <v>192</v>
      </c>
      <c r="AD29" s="298" t="s">
        <v>192</v>
      </c>
      <c r="AE29" s="298" t="s">
        <v>192</v>
      </c>
      <c r="AF29" s="298" t="s">
        <v>192</v>
      </c>
      <c r="AG29" s="298" t="s">
        <v>192</v>
      </c>
      <c r="AH29" s="298" t="s">
        <v>192</v>
      </c>
      <c r="AI29" s="305">
        <v>8.1967213114754092</v>
      </c>
      <c r="AJ29" s="305">
        <v>54.918032786885249</v>
      </c>
      <c r="AK29" s="298">
        <v>83</v>
      </c>
      <c r="AL29" s="298">
        <v>11</v>
      </c>
      <c r="AM29" s="298">
        <v>22</v>
      </c>
      <c r="AN29" s="298" t="s">
        <v>192</v>
      </c>
      <c r="AO29" s="298" t="s">
        <v>192</v>
      </c>
      <c r="AP29" s="298">
        <v>37</v>
      </c>
      <c r="AQ29" s="298">
        <v>2</v>
      </c>
      <c r="AR29" s="298">
        <v>11</v>
      </c>
      <c r="AS29" s="298" t="s">
        <v>192</v>
      </c>
      <c r="AT29" s="298" t="s">
        <v>192</v>
      </c>
      <c r="AU29" s="298" t="s">
        <v>192</v>
      </c>
      <c r="AV29" s="298" t="s">
        <v>192</v>
      </c>
      <c r="AW29" s="298" t="s">
        <v>192</v>
      </c>
      <c r="AX29" s="298" t="s">
        <v>192</v>
      </c>
      <c r="AY29" s="306">
        <v>13.253012048192772</v>
      </c>
      <c r="AZ29" s="306">
        <v>44.578313253012048</v>
      </c>
    </row>
    <row r="30" spans="2:52" s="297" customFormat="1" ht="19.5" customHeight="1">
      <c r="B30" s="280" t="s">
        <v>147</v>
      </c>
      <c r="C30" s="280" t="s">
        <v>136</v>
      </c>
      <c r="D30" s="308">
        <v>515</v>
      </c>
      <c r="E30" s="298">
        <v>72</v>
      </c>
      <c r="F30" s="298">
        <v>51</v>
      </c>
      <c r="G30" s="298">
        <v>2</v>
      </c>
      <c r="H30" s="298">
        <v>10</v>
      </c>
      <c r="I30" s="298">
        <v>374</v>
      </c>
      <c r="J30" s="298">
        <v>2</v>
      </c>
      <c r="K30" s="298">
        <v>4</v>
      </c>
      <c r="L30" s="298" t="s">
        <v>192</v>
      </c>
      <c r="M30" s="298" t="s">
        <v>192</v>
      </c>
      <c r="N30" s="298" t="s">
        <v>192</v>
      </c>
      <c r="O30" s="298" t="s">
        <v>192</v>
      </c>
      <c r="P30" s="298" t="s">
        <v>192</v>
      </c>
      <c r="Q30" s="298" t="s">
        <v>192</v>
      </c>
      <c r="R30" s="304">
        <v>13.980582524271846</v>
      </c>
      <c r="S30" s="304">
        <v>72.621359223300971</v>
      </c>
      <c r="T30" s="298">
        <v>480</v>
      </c>
      <c r="U30" s="298">
        <v>61</v>
      </c>
      <c r="V30" s="298">
        <v>41</v>
      </c>
      <c r="W30" s="298">
        <v>2</v>
      </c>
      <c r="X30" s="298">
        <v>10</v>
      </c>
      <c r="Y30" s="298"/>
      <c r="Z30" s="298">
        <v>360</v>
      </c>
      <c r="AA30" s="298">
        <v>2</v>
      </c>
      <c r="AB30" s="298">
        <v>4</v>
      </c>
      <c r="AC30" s="298" t="s">
        <v>192</v>
      </c>
      <c r="AD30" s="298" t="s">
        <v>192</v>
      </c>
      <c r="AE30" s="298" t="s">
        <v>192</v>
      </c>
      <c r="AF30" s="298" t="s">
        <v>192</v>
      </c>
      <c r="AG30" s="298" t="s">
        <v>192</v>
      </c>
      <c r="AH30" s="298" t="s">
        <v>192</v>
      </c>
      <c r="AI30" s="305">
        <v>12.708333333333332</v>
      </c>
      <c r="AJ30" s="305">
        <v>75</v>
      </c>
      <c r="AK30" s="298">
        <v>35</v>
      </c>
      <c r="AL30" s="298">
        <v>11</v>
      </c>
      <c r="AM30" s="298">
        <v>10</v>
      </c>
      <c r="AN30" s="298" t="s">
        <v>192</v>
      </c>
      <c r="AO30" s="298" t="s">
        <v>192</v>
      </c>
      <c r="AP30" s="298">
        <v>14</v>
      </c>
      <c r="AQ30" s="298" t="s">
        <v>192</v>
      </c>
      <c r="AR30" s="298" t="s">
        <v>192</v>
      </c>
      <c r="AS30" s="298" t="s">
        <v>192</v>
      </c>
      <c r="AT30" s="298" t="s">
        <v>192</v>
      </c>
      <c r="AU30" s="298" t="s">
        <v>192</v>
      </c>
      <c r="AV30" s="298" t="s">
        <v>192</v>
      </c>
      <c r="AW30" s="298" t="s">
        <v>192</v>
      </c>
      <c r="AX30" s="298" t="s">
        <v>192</v>
      </c>
      <c r="AY30" s="306">
        <v>31.428571428571427</v>
      </c>
      <c r="AZ30" s="306">
        <v>40</v>
      </c>
    </row>
    <row r="31" spans="2:52" s="297" customFormat="1" ht="19.5" customHeight="1">
      <c r="B31" s="280" t="s">
        <v>148</v>
      </c>
      <c r="C31" s="280" t="s">
        <v>137</v>
      </c>
      <c r="D31" s="308">
        <v>557</v>
      </c>
      <c r="E31" s="298">
        <v>105</v>
      </c>
      <c r="F31" s="298">
        <v>131</v>
      </c>
      <c r="G31" s="298">
        <v>9</v>
      </c>
      <c r="H31" s="298">
        <v>6</v>
      </c>
      <c r="I31" s="298">
        <v>286</v>
      </c>
      <c r="J31" s="298" t="s">
        <v>192</v>
      </c>
      <c r="K31" s="298">
        <v>20</v>
      </c>
      <c r="L31" s="298" t="s">
        <v>192</v>
      </c>
      <c r="M31" s="298" t="s">
        <v>192</v>
      </c>
      <c r="N31" s="298" t="s">
        <v>192</v>
      </c>
      <c r="O31" s="298" t="s">
        <v>192</v>
      </c>
      <c r="P31" s="298" t="s">
        <v>192</v>
      </c>
      <c r="Q31" s="298" t="s">
        <v>192</v>
      </c>
      <c r="R31" s="304">
        <v>18.850987432675044</v>
      </c>
      <c r="S31" s="304">
        <v>51.346499102333929</v>
      </c>
      <c r="T31" s="298">
        <v>184</v>
      </c>
      <c r="U31" s="298">
        <v>30</v>
      </c>
      <c r="V31" s="298">
        <v>35</v>
      </c>
      <c r="W31" s="298">
        <v>6</v>
      </c>
      <c r="X31" s="298">
        <v>3</v>
      </c>
      <c r="Y31" s="298"/>
      <c r="Z31" s="298">
        <v>106</v>
      </c>
      <c r="AA31" s="298" t="s">
        <v>192</v>
      </c>
      <c r="AB31" s="298">
        <v>4</v>
      </c>
      <c r="AC31" s="298" t="s">
        <v>192</v>
      </c>
      <c r="AD31" s="298" t="s">
        <v>192</v>
      </c>
      <c r="AE31" s="298" t="s">
        <v>192</v>
      </c>
      <c r="AF31" s="298" t="s">
        <v>192</v>
      </c>
      <c r="AG31" s="298" t="s">
        <v>192</v>
      </c>
      <c r="AH31" s="298" t="s">
        <v>192</v>
      </c>
      <c r="AI31" s="305">
        <v>16.304347826086957</v>
      </c>
      <c r="AJ31" s="305">
        <v>57.608695652173914</v>
      </c>
      <c r="AK31" s="298">
        <v>373</v>
      </c>
      <c r="AL31" s="298">
        <v>75</v>
      </c>
      <c r="AM31" s="298">
        <v>96</v>
      </c>
      <c r="AN31" s="298">
        <v>3</v>
      </c>
      <c r="AO31" s="298">
        <v>3</v>
      </c>
      <c r="AP31" s="298">
        <v>180</v>
      </c>
      <c r="AQ31" s="298" t="s">
        <v>192</v>
      </c>
      <c r="AR31" s="298">
        <v>16</v>
      </c>
      <c r="AS31" s="298" t="s">
        <v>192</v>
      </c>
      <c r="AT31" s="298" t="s">
        <v>192</v>
      </c>
      <c r="AU31" s="298" t="s">
        <v>192</v>
      </c>
      <c r="AV31" s="298" t="s">
        <v>192</v>
      </c>
      <c r="AW31" s="298" t="s">
        <v>192</v>
      </c>
      <c r="AX31" s="298" t="s">
        <v>192</v>
      </c>
      <c r="AY31" s="306">
        <v>20.107238605898122</v>
      </c>
      <c r="AZ31" s="306">
        <v>48.257372654155496</v>
      </c>
    </row>
    <row r="32" spans="2:52" s="297" customFormat="1" ht="19.5" customHeight="1">
      <c r="B32" s="280" t="s">
        <v>149</v>
      </c>
      <c r="C32" s="280" t="s">
        <v>138</v>
      </c>
      <c r="D32" s="308">
        <v>28</v>
      </c>
      <c r="E32" s="298">
        <v>1</v>
      </c>
      <c r="F32" s="298">
        <v>4</v>
      </c>
      <c r="G32" s="298" t="s">
        <v>192</v>
      </c>
      <c r="H32" s="298">
        <v>3</v>
      </c>
      <c r="I32" s="298">
        <v>19</v>
      </c>
      <c r="J32" s="298" t="s">
        <v>192</v>
      </c>
      <c r="K32" s="298">
        <v>1</v>
      </c>
      <c r="L32" s="298" t="s">
        <v>192</v>
      </c>
      <c r="M32" s="298" t="s">
        <v>192</v>
      </c>
      <c r="N32" s="298" t="s">
        <v>192</v>
      </c>
      <c r="O32" s="298" t="s">
        <v>192</v>
      </c>
      <c r="P32" s="298" t="s">
        <v>192</v>
      </c>
      <c r="Q32" s="298" t="s">
        <v>192</v>
      </c>
      <c r="R32" s="304">
        <v>3.5714285714285712</v>
      </c>
      <c r="S32" s="304">
        <v>67.857142857142861</v>
      </c>
      <c r="T32" s="298">
        <v>23</v>
      </c>
      <c r="U32" s="298">
        <v>1</v>
      </c>
      <c r="V32" s="298">
        <v>3</v>
      </c>
      <c r="W32" s="298" t="s">
        <v>192</v>
      </c>
      <c r="X32" s="298">
        <v>2</v>
      </c>
      <c r="Y32" s="298"/>
      <c r="Z32" s="298">
        <v>16</v>
      </c>
      <c r="AA32" s="298" t="s">
        <v>192</v>
      </c>
      <c r="AB32" s="298">
        <v>1</v>
      </c>
      <c r="AC32" s="298" t="s">
        <v>192</v>
      </c>
      <c r="AD32" s="298" t="s">
        <v>192</v>
      </c>
      <c r="AE32" s="298" t="s">
        <v>192</v>
      </c>
      <c r="AF32" s="298" t="s">
        <v>192</v>
      </c>
      <c r="AG32" s="298" t="s">
        <v>192</v>
      </c>
      <c r="AH32" s="298" t="s">
        <v>192</v>
      </c>
      <c r="AI32" s="305">
        <v>4.3478260869565215</v>
      </c>
      <c r="AJ32" s="305">
        <v>69.565217391304344</v>
      </c>
      <c r="AK32" s="298">
        <v>5</v>
      </c>
      <c r="AL32" s="298" t="s">
        <v>192</v>
      </c>
      <c r="AM32" s="298">
        <v>1</v>
      </c>
      <c r="AN32" s="298" t="s">
        <v>192</v>
      </c>
      <c r="AO32" s="298">
        <v>1</v>
      </c>
      <c r="AP32" s="298">
        <v>3</v>
      </c>
      <c r="AQ32" s="298" t="s">
        <v>192</v>
      </c>
      <c r="AR32" s="298" t="s">
        <v>192</v>
      </c>
      <c r="AS32" s="298" t="s">
        <v>192</v>
      </c>
      <c r="AT32" s="298" t="s">
        <v>192</v>
      </c>
      <c r="AU32" s="298" t="s">
        <v>192</v>
      </c>
      <c r="AV32" s="298" t="s">
        <v>192</v>
      </c>
      <c r="AW32" s="298" t="s">
        <v>192</v>
      </c>
      <c r="AX32" s="298" t="s">
        <v>192</v>
      </c>
      <c r="AY32" s="306" t="s">
        <v>192</v>
      </c>
      <c r="AZ32" s="306">
        <v>60</v>
      </c>
    </row>
    <row r="33" spans="2:52" s="297" customFormat="1" ht="19.5" customHeight="1">
      <c r="B33" s="280"/>
      <c r="C33" s="280" t="s">
        <v>139</v>
      </c>
      <c r="D33" s="308">
        <v>89</v>
      </c>
      <c r="E33" s="298">
        <v>10</v>
      </c>
      <c r="F33" s="298">
        <v>16</v>
      </c>
      <c r="G33" s="298">
        <v>4</v>
      </c>
      <c r="H33" s="298">
        <v>1</v>
      </c>
      <c r="I33" s="298">
        <v>56</v>
      </c>
      <c r="J33" s="298" t="s">
        <v>192</v>
      </c>
      <c r="K33" s="298">
        <v>2</v>
      </c>
      <c r="L33" s="298" t="s">
        <v>192</v>
      </c>
      <c r="M33" s="298" t="s">
        <v>192</v>
      </c>
      <c r="N33" s="298" t="s">
        <v>192</v>
      </c>
      <c r="O33" s="298" t="s">
        <v>192</v>
      </c>
      <c r="P33" s="298" t="s">
        <v>192</v>
      </c>
      <c r="Q33" s="298" t="s">
        <v>192</v>
      </c>
      <c r="R33" s="304">
        <v>11.235955056179774</v>
      </c>
      <c r="S33" s="304">
        <v>62.921348314606739</v>
      </c>
      <c r="T33" s="298">
        <v>21</v>
      </c>
      <c r="U33" s="298">
        <v>3</v>
      </c>
      <c r="V33" s="298" t="s">
        <v>192</v>
      </c>
      <c r="W33" s="298" t="s">
        <v>192</v>
      </c>
      <c r="X33" s="298" t="s">
        <v>192</v>
      </c>
      <c r="Y33" s="298"/>
      <c r="Z33" s="298">
        <v>18</v>
      </c>
      <c r="AA33" s="298" t="s">
        <v>192</v>
      </c>
      <c r="AB33" s="298" t="s">
        <v>192</v>
      </c>
      <c r="AC33" s="298" t="s">
        <v>192</v>
      </c>
      <c r="AD33" s="298" t="s">
        <v>192</v>
      </c>
      <c r="AE33" s="298" t="s">
        <v>192</v>
      </c>
      <c r="AF33" s="298" t="s">
        <v>192</v>
      </c>
      <c r="AG33" s="298" t="s">
        <v>192</v>
      </c>
      <c r="AH33" s="298" t="s">
        <v>192</v>
      </c>
      <c r="AI33" s="305">
        <v>14.285714285714285</v>
      </c>
      <c r="AJ33" s="305">
        <v>85.714285714285708</v>
      </c>
      <c r="AK33" s="298">
        <v>68</v>
      </c>
      <c r="AL33" s="298">
        <v>7</v>
      </c>
      <c r="AM33" s="298">
        <v>16</v>
      </c>
      <c r="AN33" s="298">
        <v>4</v>
      </c>
      <c r="AO33" s="298">
        <v>1</v>
      </c>
      <c r="AP33" s="298">
        <v>38</v>
      </c>
      <c r="AQ33" s="298" t="s">
        <v>192</v>
      </c>
      <c r="AR33" s="298">
        <v>2</v>
      </c>
      <c r="AS33" s="298" t="s">
        <v>192</v>
      </c>
      <c r="AT33" s="298" t="s">
        <v>192</v>
      </c>
      <c r="AU33" s="298" t="s">
        <v>192</v>
      </c>
      <c r="AV33" s="298" t="s">
        <v>192</v>
      </c>
      <c r="AW33" s="298" t="s">
        <v>192</v>
      </c>
      <c r="AX33" s="298" t="s">
        <v>192</v>
      </c>
      <c r="AY33" s="306">
        <v>10.294117647058822</v>
      </c>
      <c r="AZ33" s="306">
        <v>55.882352941176471</v>
      </c>
    </row>
    <row r="34" spans="2:52" s="297" customFormat="1" ht="19.5" customHeight="1">
      <c r="B34" s="280"/>
      <c r="C34" s="280" t="s">
        <v>140</v>
      </c>
      <c r="D34" s="308">
        <v>38</v>
      </c>
      <c r="E34" s="298">
        <v>38</v>
      </c>
      <c r="F34" s="298" t="s">
        <v>192</v>
      </c>
      <c r="G34" s="298" t="s">
        <v>192</v>
      </c>
      <c r="H34" s="298" t="s">
        <v>192</v>
      </c>
      <c r="I34" s="298" t="s">
        <v>192</v>
      </c>
      <c r="J34" s="298" t="s">
        <v>192</v>
      </c>
      <c r="K34" s="298" t="s">
        <v>192</v>
      </c>
      <c r="L34" s="298" t="s">
        <v>192</v>
      </c>
      <c r="M34" s="298" t="s">
        <v>192</v>
      </c>
      <c r="N34" s="298" t="s">
        <v>192</v>
      </c>
      <c r="O34" s="298" t="s">
        <v>192</v>
      </c>
      <c r="P34" s="298" t="s">
        <v>192</v>
      </c>
      <c r="Q34" s="298" t="s">
        <v>192</v>
      </c>
      <c r="R34" s="304">
        <v>100</v>
      </c>
      <c r="S34" s="304" t="s">
        <v>192</v>
      </c>
      <c r="T34" s="298" t="s">
        <v>192</v>
      </c>
      <c r="U34" s="298" t="s">
        <v>192</v>
      </c>
      <c r="V34" s="298" t="s">
        <v>192</v>
      </c>
      <c r="W34" s="298" t="s">
        <v>192</v>
      </c>
      <c r="X34" s="298" t="s">
        <v>192</v>
      </c>
      <c r="Y34" s="298" t="s">
        <v>192</v>
      </c>
      <c r="Z34" s="298" t="s">
        <v>192</v>
      </c>
      <c r="AA34" s="298" t="s">
        <v>192</v>
      </c>
      <c r="AB34" s="298" t="s">
        <v>192</v>
      </c>
      <c r="AC34" s="298" t="s">
        <v>192</v>
      </c>
      <c r="AD34" s="298" t="s">
        <v>192</v>
      </c>
      <c r="AE34" s="298" t="s">
        <v>192</v>
      </c>
      <c r="AF34" s="298" t="s">
        <v>192</v>
      </c>
      <c r="AG34" s="298" t="s">
        <v>192</v>
      </c>
      <c r="AH34" s="298" t="s">
        <v>192</v>
      </c>
      <c r="AI34" s="497" t="s">
        <v>496</v>
      </c>
      <c r="AJ34" s="498" t="s">
        <v>192</v>
      </c>
      <c r="AK34" s="298">
        <v>38</v>
      </c>
      <c r="AL34" s="298">
        <v>38</v>
      </c>
      <c r="AM34" s="298" t="s">
        <v>192</v>
      </c>
      <c r="AN34" s="298" t="s">
        <v>192</v>
      </c>
      <c r="AO34" s="298" t="s">
        <v>192</v>
      </c>
      <c r="AP34" s="298" t="s">
        <v>192</v>
      </c>
      <c r="AQ34" s="298" t="s">
        <v>192</v>
      </c>
      <c r="AR34" s="298" t="s">
        <v>192</v>
      </c>
      <c r="AS34" s="298" t="s">
        <v>192</v>
      </c>
      <c r="AT34" s="298" t="s">
        <v>192</v>
      </c>
      <c r="AU34" s="298" t="s">
        <v>192</v>
      </c>
      <c r="AV34" s="298" t="s">
        <v>192</v>
      </c>
      <c r="AW34" s="298" t="s">
        <v>192</v>
      </c>
      <c r="AX34" s="298" t="s">
        <v>192</v>
      </c>
      <c r="AY34" s="306">
        <v>100</v>
      </c>
      <c r="AZ34" s="306" t="s">
        <v>192</v>
      </c>
    </row>
    <row r="35" spans="2:52" s="297" customFormat="1" ht="19.5" customHeight="1">
      <c r="B35" s="280"/>
      <c r="C35" s="280" t="s">
        <v>141</v>
      </c>
      <c r="D35" s="308">
        <v>34</v>
      </c>
      <c r="E35" s="298">
        <v>4</v>
      </c>
      <c r="F35" s="298">
        <v>10</v>
      </c>
      <c r="G35" s="298" t="s">
        <v>192</v>
      </c>
      <c r="H35" s="298">
        <v>1</v>
      </c>
      <c r="I35" s="298">
        <v>19</v>
      </c>
      <c r="J35" s="298" t="s">
        <v>192</v>
      </c>
      <c r="K35" s="298" t="s">
        <v>192</v>
      </c>
      <c r="L35" s="298" t="s">
        <v>192</v>
      </c>
      <c r="M35" s="298" t="s">
        <v>192</v>
      </c>
      <c r="N35" s="298" t="s">
        <v>192</v>
      </c>
      <c r="O35" s="298" t="s">
        <v>192</v>
      </c>
      <c r="P35" s="298" t="s">
        <v>192</v>
      </c>
      <c r="Q35" s="298" t="s">
        <v>192</v>
      </c>
      <c r="R35" s="304">
        <v>11.76470588235294</v>
      </c>
      <c r="S35" s="304">
        <v>55.882352941176471</v>
      </c>
      <c r="T35" s="298">
        <v>10</v>
      </c>
      <c r="U35" s="298">
        <v>2</v>
      </c>
      <c r="V35" s="298">
        <v>2</v>
      </c>
      <c r="W35" s="298" t="s">
        <v>192</v>
      </c>
      <c r="X35" s="298">
        <v>1</v>
      </c>
      <c r="Y35" s="298"/>
      <c r="Z35" s="298">
        <v>5</v>
      </c>
      <c r="AA35" s="298" t="s">
        <v>192</v>
      </c>
      <c r="AB35" s="298" t="s">
        <v>192</v>
      </c>
      <c r="AC35" s="298" t="s">
        <v>192</v>
      </c>
      <c r="AD35" s="298" t="s">
        <v>192</v>
      </c>
      <c r="AE35" s="298" t="s">
        <v>192</v>
      </c>
      <c r="AF35" s="298" t="s">
        <v>192</v>
      </c>
      <c r="AG35" s="298" t="s">
        <v>192</v>
      </c>
      <c r="AH35" s="298" t="s">
        <v>192</v>
      </c>
      <c r="AI35" s="305">
        <v>20</v>
      </c>
      <c r="AJ35" s="305">
        <v>50</v>
      </c>
      <c r="AK35" s="298">
        <v>24</v>
      </c>
      <c r="AL35" s="298">
        <v>2</v>
      </c>
      <c r="AM35" s="298">
        <v>8</v>
      </c>
      <c r="AN35" s="298" t="s">
        <v>192</v>
      </c>
      <c r="AO35" s="298" t="s">
        <v>192</v>
      </c>
      <c r="AP35" s="298">
        <v>14</v>
      </c>
      <c r="AQ35" s="298" t="s">
        <v>192</v>
      </c>
      <c r="AR35" s="298" t="s">
        <v>192</v>
      </c>
      <c r="AS35" s="298" t="s">
        <v>192</v>
      </c>
      <c r="AT35" s="298" t="s">
        <v>192</v>
      </c>
      <c r="AU35" s="298" t="s">
        <v>192</v>
      </c>
      <c r="AV35" s="298" t="s">
        <v>192</v>
      </c>
      <c r="AW35" s="298" t="s">
        <v>192</v>
      </c>
      <c r="AX35" s="298" t="s">
        <v>192</v>
      </c>
      <c r="AY35" s="306">
        <v>8.3333333333333321</v>
      </c>
      <c r="AZ35" s="306">
        <v>58.333333333333336</v>
      </c>
    </row>
    <row r="36" spans="2:52" s="297" customFormat="1" ht="19.5" customHeight="1">
      <c r="B36" s="280"/>
      <c r="C36" s="280" t="s">
        <v>142</v>
      </c>
      <c r="D36" s="308">
        <v>293</v>
      </c>
      <c r="E36" s="298">
        <v>222</v>
      </c>
      <c r="F36" s="298">
        <v>18</v>
      </c>
      <c r="G36" s="298">
        <v>27</v>
      </c>
      <c r="H36" s="298" t="s">
        <v>192</v>
      </c>
      <c r="I36" s="298">
        <v>25</v>
      </c>
      <c r="J36" s="298" t="s">
        <v>192</v>
      </c>
      <c r="K36" s="298">
        <v>1</v>
      </c>
      <c r="L36" s="298" t="s">
        <v>192</v>
      </c>
      <c r="M36" s="298" t="s">
        <v>192</v>
      </c>
      <c r="N36" s="298" t="s">
        <v>192</v>
      </c>
      <c r="O36" s="298" t="s">
        <v>192</v>
      </c>
      <c r="P36" s="298" t="s">
        <v>192</v>
      </c>
      <c r="Q36" s="298" t="s">
        <v>192</v>
      </c>
      <c r="R36" s="304">
        <v>75.76791808873719</v>
      </c>
      <c r="S36" s="304">
        <v>8.5324232081911262</v>
      </c>
      <c r="T36" s="298">
        <v>147</v>
      </c>
      <c r="U36" s="298">
        <v>105</v>
      </c>
      <c r="V36" s="298">
        <v>4</v>
      </c>
      <c r="W36" s="298">
        <v>18</v>
      </c>
      <c r="X36" s="298" t="s">
        <v>192</v>
      </c>
      <c r="Y36" s="298"/>
      <c r="Z36" s="298">
        <v>19</v>
      </c>
      <c r="AA36" s="298" t="s">
        <v>192</v>
      </c>
      <c r="AB36" s="298">
        <v>1</v>
      </c>
      <c r="AC36" s="298" t="s">
        <v>192</v>
      </c>
      <c r="AD36" s="298" t="s">
        <v>192</v>
      </c>
      <c r="AE36" s="298" t="s">
        <v>192</v>
      </c>
      <c r="AF36" s="298" t="s">
        <v>192</v>
      </c>
      <c r="AG36" s="298" t="s">
        <v>192</v>
      </c>
      <c r="AH36" s="298" t="s">
        <v>192</v>
      </c>
      <c r="AI36" s="305">
        <v>71.428571428571431</v>
      </c>
      <c r="AJ36" s="305">
        <v>12.925170068027212</v>
      </c>
      <c r="AK36" s="298">
        <v>146</v>
      </c>
      <c r="AL36" s="298">
        <v>117</v>
      </c>
      <c r="AM36" s="298">
        <v>14</v>
      </c>
      <c r="AN36" s="298">
        <v>9</v>
      </c>
      <c r="AO36" s="298" t="s">
        <v>192</v>
      </c>
      <c r="AP36" s="298">
        <v>6</v>
      </c>
      <c r="AQ36" s="298" t="s">
        <v>192</v>
      </c>
      <c r="AR36" s="298" t="s">
        <v>192</v>
      </c>
      <c r="AS36" s="298" t="s">
        <v>192</v>
      </c>
      <c r="AT36" s="298" t="s">
        <v>192</v>
      </c>
      <c r="AU36" s="298" t="s">
        <v>192</v>
      </c>
      <c r="AV36" s="298" t="s">
        <v>192</v>
      </c>
      <c r="AW36" s="298" t="s">
        <v>192</v>
      </c>
      <c r="AX36" s="298" t="s">
        <v>192</v>
      </c>
      <c r="AY36" s="306">
        <v>80.136986301369859</v>
      </c>
      <c r="AZ36" s="306">
        <v>4.10958904109589</v>
      </c>
    </row>
    <row r="37" spans="2:52" s="297" customFormat="1" ht="19.5" customHeight="1">
      <c r="B37" s="280"/>
      <c r="C37" s="280" t="s">
        <v>288</v>
      </c>
      <c r="D37" s="308">
        <v>313</v>
      </c>
      <c r="E37" s="298">
        <v>67</v>
      </c>
      <c r="F37" s="298">
        <v>72</v>
      </c>
      <c r="G37" s="298">
        <v>1</v>
      </c>
      <c r="H37" s="298">
        <v>6</v>
      </c>
      <c r="I37" s="298">
        <v>136</v>
      </c>
      <c r="J37" s="298">
        <v>5</v>
      </c>
      <c r="K37" s="298">
        <v>26</v>
      </c>
      <c r="L37" s="298" t="s">
        <v>192</v>
      </c>
      <c r="M37" s="298" t="s">
        <v>192</v>
      </c>
      <c r="N37" s="298" t="s">
        <v>192</v>
      </c>
      <c r="O37" s="298" t="s">
        <v>192</v>
      </c>
      <c r="P37" s="298" t="s">
        <v>192</v>
      </c>
      <c r="Q37" s="298" t="s">
        <v>192</v>
      </c>
      <c r="R37" s="304">
        <v>21.405750798722046</v>
      </c>
      <c r="S37" s="304">
        <v>43.450479233226837</v>
      </c>
      <c r="T37" s="298">
        <v>148</v>
      </c>
      <c r="U37" s="298">
        <v>35</v>
      </c>
      <c r="V37" s="298">
        <v>26</v>
      </c>
      <c r="W37" s="298" t="s">
        <v>192</v>
      </c>
      <c r="X37" s="298">
        <v>4</v>
      </c>
      <c r="Y37" s="298"/>
      <c r="Z37" s="298">
        <v>77</v>
      </c>
      <c r="AA37" s="298">
        <v>1</v>
      </c>
      <c r="AB37" s="298">
        <v>5</v>
      </c>
      <c r="AC37" s="298" t="s">
        <v>192</v>
      </c>
      <c r="AD37" s="298" t="s">
        <v>192</v>
      </c>
      <c r="AE37" s="298" t="s">
        <v>192</v>
      </c>
      <c r="AF37" s="298" t="s">
        <v>192</v>
      </c>
      <c r="AG37" s="298" t="s">
        <v>192</v>
      </c>
      <c r="AH37" s="298" t="s">
        <v>192</v>
      </c>
      <c r="AI37" s="305">
        <v>23.648648648648649</v>
      </c>
      <c r="AJ37" s="305">
        <v>52.027027027027032</v>
      </c>
      <c r="AK37" s="298">
        <v>165</v>
      </c>
      <c r="AL37" s="298">
        <v>32</v>
      </c>
      <c r="AM37" s="298">
        <v>46</v>
      </c>
      <c r="AN37" s="298">
        <v>1</v>
      </c>
      <c r="AO37" s="298">
        <v>2</v>
      </c>
      <c r="AP37" s="298">
        <v>59</v>
      </c>
      <c r="AQ37" s="298">
        <v>4</v>
      </c>
      <c r="AR37" s="298">
        <v>21</v>
      </c>
      <c r="AS37" s="298" t="s">
        <v>192</v>
      </c>
      <c r="AT37" s="298" t="s">
        <v>192</v>
      </c>
      <c r="AU37" s="298" t="s">
        <v>192</v>
      </c>
      <c r="AV37" s="298" t="s">
        <v>192</v>
      </c>
      <c r="AW37" s="298" t="s">
        <v>192</v>
      </c>
      <c r="AX37" s="298" t="s">
        <v>192</v>
      </c>
      <c r="AY37" s="306">
        <v>19.393939393939394</v>
      </c>
      <c r="AZ37" s="306">
        <v>35.757575757575758</v>
      </c>
    </row>
    <row r="38" spans="2:52" s="297" customFormat="1" ht="12.75" customHeight="1">
      <c r="B38" s="280"/>
      <c r="C38" s="280"/>
      <c r="D38" s="308"/>
      <c r="E38" s="298"/>
      <c r="F38" s="298"/>
      <c r="G38" s="298"/>
      <c r="H38" s="298"/>
      <c r="I38" s="298"/>
      <c r="J38" s="298"/>
      <c r="K38" s="298"/>
      <c r="L38" s="298"/>
      <c r="M38" s="298"/>
      <c r="N38" s="298"/>
      <c r="O38" s="298"/>
      <c r="P38" s="298"/>
      <c r="Q38" s="298"/>
      <c r="R38" s="304"/>
      <c r="S38" s="304"/>
      <c r="T38" s="298"/>
      <c r="U38" s="298"/>
      <c r="V38" s="298"/>
      <c r="W38" s="298"/>
      <c r="X38" s="298"/>
      <c r="Y38" s="298"/>
      <c r="Z38" s="298"/>
      <c r="AA38" s="298"/>
      <c r="AB38" s="298"/>
      <c r="AC38" s="298"/>
      <c r="AD38" s="298"/>
      <c r="AE38" s="298"/>
      <c r="AF38" s="298"/>
      <c r="AG38" s="298"/>
      <c r="AH38" s="298"/>
      <c r="AI38" s="305"/>
      <c r="AJ38" s="305"/>
      <c r="AK38" s="298"/>
      <c r="AL38" s="298"/>
      <c r="AM38" s="298"/>
      <c r="AN38" s="298"/>
      <c r="AO38" s="298"/>
      <c r="AP38" s="298"/>
      <c r="AQ38" s="298"/>
      <c r="AR38" s="298"/>
      <c r="AS38" s="298"/>
      <c r="AT38" s="298"/>
      <c r="AU38" s="298"/>
      <c r="AV38" s="298"/>
      <c r="AW38" s="298"/>
      <c r="AX38" s="298"/>
      <c r="AY38" s="306"/>
      <c r="AZ38" s="306"/>
    </row>
    <row r="39" spans="2:52" s="297" customFormat="1" ht="19.5" customHeight="1">
      <c r="B39" s="280" t="s">
        <v>152</v>
      </c>
      <c r="C39" s="280" t="s">
        <v>33</v>
      </c>
      <c r="D39" s="308">
        <v>115</v>
      </c>
      <c r="E39" s="298">
        <v>14</v>
      </c>
      <c r="F39" s="298">
        <v>14</v>
      </c>
      <c r="G39" s="298">
        <v>1</v>
      </c>
      <c r="H39" s="298">
        <v>2</v>
      </c>
      <c r="I39" s="298">
        <v>54</v>
      </c>
      <c r="J39" s="298">
        <v>20</v>
      </c>
      <c r="K39" s="298">
        <v>10</v>
      </c>
      <c r="L39" s="298" t="s">
        <v>192</v>
      </c>
      <c r="M39" s="298" t="s">
        <v>192</v>
      </c>
      <c r="N39" s="298" t="s">
        <v>192</v>
      </c>
      <c r="O39" s="298" t="s">
        <v>192</v>
      </c>
      <c r="P39" s="298" t="s">
        <v>192</v>
      </c>
      <c r="Q39" s="298" t="s">
        <v>192</v>
      </c>
      <c r="R39" s="304">
        <v>12.173913043478262</v>
      </c>
      <c r="S39" s="304">
        <v>46.956521739130437</v>
      </c>
      <c r="T39" s="298">
        <v>50</v>
      </c>
      <c r="U39" s="298">
        <v>3</v>
      </c>
      <c r="V39" s="298">
        <v>9</v>
      </c>
      <c r="W39" s="298" t="s">
        <v>192</v>
      </c>
      <c r="X39" s="298">
        <v>1</v>
      </c>
      <c r="Y39" s="298"/>
      <c r="Z39" s="298">
        <v>29</v>
      </c>
      <c r="AA39" s="298">
        <v>4</v>
      </c>
      <c r="AB39" s="298">
        <v>4</v>
      </c>
      <c r="AC39" s="298" t="s">
        <v>192</v>
      </c>
      <c r="AD39" s="298" t="s">
        <v>192</v>
      </c>
      <c r="AE39" s="298" t="s">
        <v>192</v>
      </c>
      <c r="AF39" s="298" t="s">
        <v>192</v>
      </c>
      <c r="AG39" s="298" t="s">
        <v>192</v>
      </c>
      <c r="AH39" s="298" t="s">
        <v>192</v>
      </c>
      <c r="AI39" s="305">
        <v>6</v>
      </c>
      <c r="AJ39" s="305">
        <v>57.999999999999993</v>
      </c>
      <c r="AK39" s="298">
        <v>65</v>
      </c>
      <c r="AL39" s="298">
        <v>11</v>
      </c>
      <c r="AM39" s="298">
        <v>5</v>
      </c>
      <c r="AN39" s="298">
        <v>1</v>
      </c>
      <c r="AO39" s="298">
        <v>1</v>
      </c>
      <c r="AP39" s="298">
        <v>25</v>
      </c>
      <c r="AQ39" s="298">
        <v>16</v>
      </c>
      <c r="AR39" s="298">
        <v>6</v>
      </c>
      <c r="AS39" s="298" t="s">
        <v>192</v>
      </c>
      <c r="AT39" s="298" t="s">
        <v>192</v>
      </c>
      <c r="AU39" s="298" t="s">
        <v>192</v>
      </c>
      <c r="AV39" s="298" t="s">
        <v>192</v>
      </c>
      <c r="AW39" s="298" t="s">
        <v>192</v>
      </c>
      <c r="AX39" s="298" t="s">
        <v>192</v>
      </c>
      <c r="AY39" s="306">
        <v>16.923076923076923</v>
      </c>
      <c r="AZ39" s="306">
        <v>38.461538461538467</v>
      </c>
    </row>
    <row r="40" spans="2:52" s="297" customFormat="1" ht="19.5" customHeight="1">
      <c r="B40" s="280" t="s">
        <v>153</v>
      </c>
      <c r="C40" s="280" t="s">
        <v>135</v>
      </c>
      <c r="D40" s="308">
        <v>97</v>
      </c>
      <c r="E40" s="298">
        <v>12</v>
      </c>
      <c r="F40" s="298">
        <v>11</v>
      </c>
      <c r="G40" s="298">
        <v>1</v>
      </c>
      <c r="H40" s="298">
        <v>2</v>
      </c>
      <c r="I40" s="298">
        <v>43</v>
      </c>
      <c r="J40" s="298">
        <v>20</v>
      </c>
      <c r="K40" s="298">
        <v>8</v>
      </c>
      <c r="L40" s="298" t="s">
        <v>192</v>
      </c>
      <c r="M40" s="298" t="s">
        <v>192</v>
      </c>
      <c r="N40" s="298" t="s">
        <v>192</v>
      </c>
      <c r="O40" s="298" t="s">
        <v>192</v>
      </c>
      <c r="P40" s="298" t="s">
        <v>192</v>
      </c>
      <c r="Q40" s="298" t="s">
        <v>192</v>
      </c>
      <c r="R40" s="304">
        <v>12.371134020618557</v>
      </c>
      <c r="S40" s="304">
        <v>44.329896907216494</v>
      </c>
      <c r="T40" s="298">
        <v>33</v>
      </c>
      <c r="U40" s="298">
        <v>2</v>
      </c>
      <c r="V40" s="298">
        <v>6</v>
      </c>
      <c r="W40" s="298" t="s">
        <v>192</v>
      </c>
      <c r="X40" s="298">
        <v>1</v>
      </c>
      <c r="Y40" s="298"/>
      <c r="Z40" s="298">
        <v>18</v>
      </c>
      <c r="AA40" s="298">
        <v>4</v>
      </c>
      <c r="AB40" s="298">
        <v>2</v>
      </c>
      <c r="AC40" s="298" t="s">
        <v>192</v>
      </c>
      <c r="AD40" s="298" t="s">
        <v>192</v>
      </c>
      <c r="AE40" s="298" t="s">
        <v>192</v>
      </c>
      <c r="AF40" s="298" t="s">
        <v>192</v>
      </c>
      <c r="AG40" s="298" t="s">
        <v>192</v>
      </c>
      <c r="AH40" s="298" t="s">
        <v>192</v>
      </c>
      <c r="AI40" s="305">
        <v>6.0606060606060606</v>
      </c>
      <c r="AJ40" s="305">
        <v>54.54545454545454</v>
      </c>
      <c r="AK40" s="298">
        <v>64</v>
      </c>
      <c r="AL40" s="298">
        <v>10</v>
      </c>
      <c r="AM40" s="298">
        <v>5</v>
      </c>
      <c r="AN40" s="298">
        <v>1</v>
      </c>
      <c r="AO40" s="298">
        <v>1</v>
      </c>
      <c r="AP40" s="298">
        <v>25</v>
      </c>
      <c r="AQ40" s="298">
        <v>16</v>
      </c>
      <c r="AR40" s="298">
        <v>6</v>
      </c>
      <c r="AS40" s="298" t="s">
        <v>192</v>
      </c>
      <c r="AT40" s="298" t="s">
        <v>192</v>
      </c>
      <c r="AU40" s="298" t="s">
        <v>192</v>
      </c>
      <c r="AV40" s="298" t="s">
        <v>192</v>
      </c>
      <c r="AW40" s="298" t="s">
        <v>192</v>
      </c>
      <c r="AX40" s="298" t="s">
        <v>192</v>
      </c>
      <c r="AY40" s="306">
        <v>15.625</v>
      </c>
      <c r="AZ40" s="306">
        <v>39.0625</v>
      </c>
    </row>
    <row r="41" spans="2:52" s="297" customFormat="1" ht="19.5" customHeight="1">
      <c r="B41" s="280" t="s">
        <v>149</v>
      </c>
      <c r="C41" s="280" t="s">
        <v>456</v>
      </c>
      <c r="D41" s="308" t="s">
        <v>192</v>
      </c>
      <c r="E41" s="298" t="s">
        <v>192</v>
      </c>
      <c r="F41" s="298" t="s">
        <v>192</v>
      </c>
      <c r="G41" s="298" t="s">
        <v>192</v>
      </c>
      <c r="H41" s="298" t="s">
        <v>192</v>
      </c>
      <c r="I41" s="298" t="s">
        <v>192</v>
      </c>
      <c r="J41" s="298" t="s">
        <v>192</v>
      </c>
      <c r="K41" s="298" t="s">
        <v>192</v>
      </c>
      <c r="L41" s="298" t="s">
        <v>192</v>
      </c>
      <c r="M41" s="298" t="s">
        <v>192</v>
      </c>
      <c r="N41" s="298" t="s">
        <v>192</v>
      </c>
      <c r="O41" s="298" t="s">
        <v>192</v>
      </c>
      <c r="P41" s="298" t="s">
        <v>192</v>
      </c>
      <c r="Q41" s="298" t="s">
        <v>192</v>
      </c>
      <c r="R41" s="304" t="s">
        <v>192</v>
      </c>
      <c r="S41" s="304" t="s">
        <v>192</v>
      </c>
      <c r="T41" s="298" t="s">
        <v>192</v>
      </c>
      <c r="U41" s="298" t="s">
        <v>192</v>
      </c>
      <c r="V41" s="298" t="s">
        <v>192</v>
      </c>
      <c r="W41" s="298" t="s">
        <v>192</v>
      </c>
      <c r="X41" s="298" t="s">
        <v>192</v>
      </c>
      <c r="Y41" s="298" t="s">
        <v>192</v>
      </c>
      <c r="Z41" s="298" t="s">
        <v>192</v>
      </c>
      <c r="AA41" s="298" t="s">
        <v>192</v>
      </c>
      <c r="AB41" s="298" t="s">
        <v>192</v>
      </c>
      <c r="AC41" s="298" t="s">
        <v>192</v>
      </c>
      <c r="AD41" s="298" t="s">
        <v>192</v>
      </c>
      <c r="AE41" s="298" t="s">
        <v>192</v>
      </c>
      <c r="AF41" s="298" t="s">
        <v>192</v>
      </c>
      <c r="AG41" s="298" t="s">
        <v>192</v>
      </c>
      <c r="AH41" s="298" t="s">
        <v>192</v>
      </c>
      <c r="AI41" s="498" t="s">
        <v>192</v>
      </c>
      <c r="AJ41" s="498" t="s">
        <v>192</v>
      </c>
      <c r="AK41" s="298" t="s">
        <v>192</v>
      </c>
      <c r="AL41" s="298" t="s">
        <v>192</v>
      </c>
      <c r="AM41" s="298" t="s">
        <v>192</v>
      </c>
      <c r="AN41" s="298" t="s">
        <v>192</v>
      </c>
      <c r="AO41" s="298" t="s">
        <v>192</v>
      </c>
      <c r="AP41" s="298" t="s">
        <v>192</v>
      </c>
      <c r="AQ41" s="298" t="s">
        <v>192</v>
      </c>
      <c r="AR41" s="298" t="s">
        <v>192</v>
      </c>
      <c r="AS41" s="298" t="s">
        <v>192</v>
      </c>
      <c r="AT41" s="298" t="s">
        <v>192</v>
      </c>
      <c r="AU41" s="298" t="s">
        <v>192</v>
      </c>
      <c r="AV41" s="298" t="s">
        <v>192</v>
      </c>
      <c r="AW41" s="298" t="s">
        <v>192</v>
      </c>
      <c r="AX41" s="298" t="s">
        <v>192</v>
      </c>
      <c r="AY41" s="306" t="s">
        <v>192</v>
      </c>
      <c r="AZ41" s="306" t="s">
        <v>192</v>
      </c>
    </row>
    <row r="42" spans="2:52" s="297" customFormat="1" ht="19.5" customHeight="1">
      <c r="B42" s="465"/>
      <c r="C42" s="465" t="s">
        <v>136</v>
      </c>
      <c r="D42" s="308">
        <v>18</v>
      </c>
      <c r="E42" s="298">
        <v>2</v>
      </c>
      <c r="F42" s="298">
        <v>3</v>
      </c>
      <c r="G42" s="298" t="s">
        <v>192</v>
      </c>
      <c r="H42" s="298" t="s">
        <v>192</v>
      </c>
      <c r="I42" s="298">
        <v>11</v>
      </c>
      <c r="J42" s="298" t="s">
        <v>192</v>
      </c>
      <c r="K42" s="298">
        <v>2</v>
      </c>
      <c r="L42" s="298" t="s">
        <v>192</v>
      </c>
      <c r="M42" s="298" t="s">
        <v>192</v>
      </c>
      <c r="N42" s="298" t="s">
        <v>192</v>
      </c>
      <c r="O42" s="298" t="s">
        <v>192</v>
      </c>
      <c r="P42" s="298" t="s">
        <v>192</v>
      </c>
      <c r="Q42" s="298" t="s">
        <v>192</v>
      </c>
      <c r="R42" s="304">
        <v>11.111111111111111</v>
      </c>
      <c r="S42" s="304">
        <v>61.111111111111114</v>
      </c>
      <c r="T42" s="298">
        <v>17</v>
      </c>
      <c r="U42" s="298">
        <v>1</v>
      </c>
      <c r="V42" s="298">
        <v>3</v>
      </c>
      <c r="W42" s="298" t="s">
        <v>192</v>
      </c>
      <c r="X42" s="298" t="s">
        <v>192</v>
      </c>
      <c r="Y42" s="298" t="s">
        <v>192</v>
      </c>
      <c r="Z42" s="298">
        <v>11</v>
      </c>
      <c r="AA42" s="298" t="s">
        <v>192</v>
      </c>
      <c r="AB42" s="298">
        <v>2</v>
      </c>
      <c r="AC42" s="298" t="s">
        <v>192</v>
      </c>
      <c r="AD42" s="298" t="s">
        <v>192</v>
      </c>
      <c r="AE42" s="298" t="s">
        <v>192</v>
      </c>
      <c r="AF42" s="298" t="s">
        <v>192</v>
      </c>
      <c r="AG42" s="298" t="s">
        <v>192</v>
      </c>
      <c r="AH42" s="298" t="s">
        <v>192</v>
      </c>
      <c r="AI42" s="305">
        <v>5.8823529411764701</v>
      </c>
      <c r="AJ42" s="305">
        <v>64.705882352941174</v>
      </c>
      <c r="AK42" s="298">
        <v>1</v>
      </c>
      <c r="AL42" s="298">
        <v>1</v>
      </c>
      <c r="AM42" s="298" t="s">
        <v>192</v>
      </c>
      <c r="AN42" s="298" t="s">
        <v>192</v>
      </c>
      <c r="AO42" s="298" t="s">
        <v>192</v>
      </c>
      <c r="AP42" s="298" t="s">
        <v>192</v>
      </c>
      <c r="AQ42" s="298" t="s">
        <v>192</v>
      </c>
      <c r="AR42" s="298" t="s">
        <v>192</v>
      </c>
      <c r="AS42" s="298" t="s">
        <v>192</v>
      </c>
      <c r="AT42" s="298" t="s">
        <v>192</v>
      </c>
      <c r="AU42" s="298" t="s">
        <v>192</v>
      </c>
      <c r="AV42" s="298" t="s">
        <v>192</v>
      </c>
      <c r="AW42" s="298" t="s">
        <v>192</v>
      </c>
      <c r="AX42" s="298" t="s">
        <v>192</v>
      </c>
      <c r="AY42" s="306">
        <v>100</v>
      </c>
      <c r="AZ42" s="306" t="s">
        <v>192</v>
      </c>
    </row>
    <row r="43" spans="2:52" s="297" customFormat="1" ht="12.75" customHeight="1" thickBot="1">
      <c r="B43" s="309"/>
      <c r="C43" s="309"/>
      <c r="D43" s="310"/>
      <c r="E43" s="311"/>
      <c r="F43" s="311"/>
      <c r="G43" s="311"/>
      <c r="H43" s="311"/>
      <c r="I43" s="311"/>
      <c r="J43" s="311"/>
      <c r="K43" s="311"/>
      <c r="L43" s="311"/>
      <c r="M43" s="311"/>
      <c r="N43" s="311"/>
      <c r="O43" s="311"/>
      <c r="P43" s="311"/>
      <c r="Q43" s="312"/>
      <c r="R43" s="313"/>
      <c r="S43" s="313"/>
      <c r="T43" s="311"/>
      <c r="U43" s="311"/>
      <c r="V43" s="311"/>
      <c r="W43" s="311"/>
      <c r="X43" s="311"/>
      <c r="Y43" s="314"/>
      <c r="Z43" s="315"/>
      <c r="AA43" s="315"/>
      <c r="AB43" s="315"/>
      <c r="AC43" s="315"/>
      <c r="AD43" s="315"/>
      <c r="AE43" s="315"/>
      <c r="AF43" s="315"/>
      <c r="AG43" s="315"/>
      <c r="AH43" s="315"/>
      <c r="AI43" s="315"/>
      <c r="AJ43" s="315"/>
      <c r="AK43" s="315"/>
      <c r="AL43" s="315"/>
      <c r="AM43" s="315"/>
      <c r="AN43" s="315"/>
      <c r="AO43" s="315"/>
      <c r="AP43" s="315"/>
      <c r="AQ43" s="315"/>
      <c r="AR43" s="315"/>
      <c r="AS43" s="315"/>
      <c r="AT43" s="315"/>
      <c r="AU43" s="315"/>
      <c r="AV43" s="315"/>
      <c r="AW43" s="315"/>
      <c r="AX43" s="315"/>
      <c r="AY43" s="316"/>
      <c r="AZ43" s="316"/>
    </row>
    <row r="44" spans="2:52" s="297" customFormat="1" ht="16.5" customHeight="1">
      <c r="B44" s="193" t="s">
        <v>257</v>
      </c>
      <c r="C44" s="280"/>
      <c r="D44" s="280"/>
      <c r="E44" s="280"/>
      <c r="F44" s="280"/>
      <c r="G44" s="280"/>
      <c r="H44" s="280"/>
      <c r="I44" s="280"/>
      <c r="J44" s="280"/>
      <c r="K44" s="280"/>
      <c r="L44" s="280"/>
      <c r="M44" s="280"/>
      <c r="N44" s="280"/>
      <c r="O44" s="280"/>
      <c r="P44" s="280"/>
      <c r="Q44" s="280"/>
      <c r="R44" s="317"/>
      <c r="S44" s="317"/>
      <c r="T44" s="280"/>
      <c r="U44" s="280"/>
      <c r="V44" s="280"/>
      <c r="W44" s="280"/>
      <c r="X44" s="280"/>
      <c r="Y44" s="465"/>
      <c r="Z44" s="280"/>
      <c r="AA44" s="280"/>
      <c r="AB44" s="280"/>
      <c r="AC44" s="280"/>
      <c r="AD44" s="280"/>
      <c r="AE44" s="280"/>
      <c r="AF44" s="280"/>
      <c r="AG44" s="280"/>
      <c r="AH44" s="280"/>
      <c r="AI44" s="280"/>
      <c r="AJ44" s="280"/>
      <c r="AK44" s="280"/>
      <c r="AL44" s="280"/>
      <c r="AM44" s="280"/>
      <c r="AN44" s="280"/>
      <c r="AO44" s="280"/>
      <c r="AP44" s="280"/>
      <c r="AQ44" s="280"/>
      <c r="AR44" s="280"/>
      <c r="AS44" s="280"/>
      <c r="AT44" s="280"/>
      <c r="AU44" s="280"/>
      <c r="AV44" s="280"/>
      <c r="AW44" s="280"/>
      <c r="AX44" s="280"/>
      <c r="AY44" s="280"/>
      <c r="AZ44" s="280"/>
    </row>
    <row r="45" spans="2:52" s="297" customFormat="1" ht="16.5" customHeight="1">
      <c r="B45" s="318" t="s">
        <v>256</v>
      </c>
      <c r="C45" s="319"/>
      <c r="D45" s="319"/>
      <c r="E45" s="319"/>
      <c r="F45" s="319"/>
      <c r="G45" s="319"/>
      <c r="H45" s="319"/>
      <c r="I45" s="319"/>
      <c r="J45" s="319"/>
      <c r="K45" s="319"/>
      <c r="L45" s="319"/>
      <c r="M45" s="319"/>
      <c r="N45" s="319"/>
      <c r="O45" s="319"/>
      <c r="P45" s="319"/>
      <c r="Q45" s="319"/>
      <c r="R45" s="319"/>
      <c r="S45" s="319"/>
      <c r="T45" s="319"/>
      <c r="U45" s="280"/>
      <c r="V45" s="280"/>
      <c r="W45" s="280"/>
      <c r="X45" s="280"/>
      <c r="Y45" s="280"/>
      <c r="Z45" s="280"/>
      <c r="AA45" s="280"/>
      <c r="AB45" s="280"/>
      <c r="AC45" s="280"/>
      <c r="AD45" s="280"/>
      <c r="AE45" s="280"/>
      <c r="AF45" s="280"/>
      <c r="AG45" s="280"/>
      <c r="AH45" s="280"/>
      <c r="AI45" s="280"/>
      <c r="AJ45" s="280"/>
      <c r="AK45" s="280"/>
      <c r="AL45" s="280"/>
      <c r="AM45" s="280"/>
      <c r="AN45" s="280"/>
      <c r="AO45" s="280"/>
      <c r="AP45" s="280"/>
      <c r="AQ45" s="280"/>
      <c r="AR45" s="280"/>
      <c r="AS45" s="280"/>
      <c r="AT45" s="280"/>
      <c r="AU45" s="280"/>
      <c r="AV45" s="280"/>
      <c r="AW45" s="280"/>
      <c r="AX45" s="280"/>
      <c r="AY45" s="280"/>
      <c r="AZ45" s="280"/>
    </row>
    <row r="46" spans="2:52" ht="16.5" customHeight="1">
      <c r="B46" s="318" t="s">
        <v>345</v>
      </c>
    </row>
    <row r="47" spans="2:52" ht="8.1" customHeight="1"/>
    <row r="48" spans="2:52" ht="8.1" customHeight="1"/>
    <row r="49" ht="8.1" customHeight="1"/>
    <row r="50" ht="8.1" customHeight="1"/>
    <row r="51" ht="8.1" customHeight="1"/>
    <row r="52" ht="8.1" customHeight="1"/>
    <row r="53" ht="8.1" customHeight="1"/>
    <row r="54" ht="8.1" customHeight="1"/>
    <row r="55" ht="8.1" customHeight="1"/>
    <row r="56" ht="8.1" customHeight="1"/>
    <row r="57" ht="8.1" customHeight="1"/>
    <row r="58" ht="8.1" customHeight="1"/>
    <row r="59" ht="8.1" customHeight="1"/>
    <row r="60" ht="24.75" customHeight="1"/>
    <row r="61" ht="24.75" customHeight="1"/>
    <row r="62" ht="15" customHeight="1"/>
    <row r="63" ht="8.1" customHeight="1"/>
    <row r="64" ht="8.1" customHeight="1"/>
    <row r="65" ht="8.1" customHeight="1"/>
    <row r="66" ht="17.25" customHeight="1"/>
    <row r="67" ht="8.1" customHeight="1"/>
    <row r="68" ht="8.1" customHeight="1"/>
    <row r="69" ht="8.1" customHeight="1"/>
    <row r="70" ht="8.1" customHeight="1"/>
    <row r="71" ht="8.1" customHeight="1"/>
    <row r="72" ht="8.1" customHeight="1"/>
    <row r="73" ht="8.1" customHeight="1"/>
    <row r="74" ht="8.1" customHeight="1"/>
    <row r="75" ht="8.1" customHeight="1"/>
    <row r="76" ht="8.1" customHeight="1"/>
    <row r="77" ht="8.1" customHeight="1"/>
    <row r="78" ht="8.1" customHeight="1"/>
    <row r="79" ht="8.1" customHeight="1"/>
    <row r="80" ht="8.1" customHeight="1"/>
    <row r="81" ht="8.1" customHeight="1"/>
    <row r="82" ht="8.1" customHeight="1"/>
    <row r="83" ht="8.1" customHeight="1"/>
    <row r="84" ht="8.1" customHeight="1"/>
    <row r="85" ht="8.1" customHeight="1"/>
    <row r="86" ht="8.1" customHeight="1"/>
    <row r="87" ht="8.1" customHeight="1"/>
    <row r="88" ht="8.1" customHeight="1"/>
    <row r="89" ht="8.1" customHeight="1"/>
    <row r="90" ht="8.1" customHeight="1"/>
    <row r="91" ht="8.1" customHeight="1"/>
    <row r="92" ht="12.75" customHeight="1"/>
    <row r="93" ht="8.1" customHeight="1"/>
    <row r="94" ht="8.1" customHeight="1"/>
    <row r="95" ht="8.1" customHeight="1"/>
    <row r="96" ht="8.1" customHeight="1"/>
    <row r="97" ht="8.1" customHeight="1"/>
    <row r="98" ht="8.1" customHeight="1"/>
    <row r="99" ht="8.1" customHeight="1"/>
    <row r="100" ht="8.1" customHeight="1"/>
    <row r="101" ht="8.1" customHeight="1"/>
    <row r="102" ht="8.1" customHeight="1"/>
    <row r="103" ht="8.1" customHeight="1"/>
    <row r="104" ht="8.1" customHeight="1"/>
    <row r="105" ht="8.1" customHeight="1"/>
    <row r="106" ht="8.1" customHeight="1"/>
    <row r="107" ht="8.1" customHeight="1"/>
    <row r="108" ht="8.1" customHeight="1"/>
    <row r="109" ht="8.1" customHeight="1"/>
    <row r="110" ht="8.1" customHeight="1"/>
    <row r="111" ht="8.1" customHeight="1"/>
    <row r="112" ht="8.1" customHeight="1"/>
    <row r="113" ht="8.1" customHeight="1"/>
    <row r="114" ht="8.1" customHeight="1"/>
    <row r="115" ht="8.1" customHeight="1"/>
    <row r="116" ht="8.1" customHeight="1"/>
    <row r="117" ht="8.1" customHeight="1"/>
    <row r="118" ht="8.1" customHeight="1"/>
    <row r="119" ht="8.1" customHeight="1"/>
    <row r="120" ht="8.1" customHeight="1"/>
    <row r="121" ht="8.1" customHeight="1"/>
    <row r="122" ht="8.1" customHeight="1"/>
  </sheetData>
  <mergeCells count="40">
    <mergeCell ref="AO5:AO7"/>
    <mergeCell ref="AQ5:AQ8"/>
    <mergeCell ref="AK4:AZ4"/>
    <mergeCell ref="AL5:AL7"/>
    <mergeCell ref="AT5:AX5"/>
    <mergeCell ref="AY5:AY7"/>
    <mergeCell ref="AT6:AX6"/>
    <mergeCell ref="AT7:AT8"/>
    <mergeCell ref="AP5:AP8"/>
    <mergeCell ref="AR5:AR8"/>
    <mergeCell ref="AS5:AS8"/>
    <mergeCell ref="B14:C14"/>
    <mergeCell ref="B12:C12"/>
    <mergeCell ref="D6:D7"/>
    <mergeCell ref="B4:C8"/>
    <mergeCell ref="D4:S4"/>
    <mergeCell ref="M7:M8"/>
    <mergeCell ref="B10:C10"/>
    <mergeCell ref="M5:Q5"/>
    <mergeCell ref="B2:X2"/>
    <mergeCell ref="K5:K8"/>
    <mergeCell ref="H5:H7"/>
    <mergeCell ref="X5:X7"/>
    <mergeCell ref="T6:T7"/>
    <mergeCell ref="E5:E7"/>
    <mergeCell ref="M6:Q6"/>
    <mergeCell ref="L5:L8"/>
    <mergeCell ref="J5:J8"/>
    <mergeCell ref="I5:I8"/>
    <mergeCell ref="Z5:Z8"/>
    <mergeCell ref="R5:R7"/>
    <mergeCell ref="AK6:AK7"/>
    <mergeCell ref="AC5:AC8"/>
    <mergeCell ref="U5:U7"/>
    <mergeCell ref="AB5:AB8"/>
    <mergeCell ref="AA5:AA8"/>
    <mergeCell ref="AD5:AH5"/>
    <mergeCell ref="AI5:AI7"/>
    <mergeCell ref="AD7:AD8"/>
    <mergeCell ref="AD6:AH6"/>
  </mergeCells>
  <phoneticPr fontId="4"/>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in="1" max="47"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41"/>
  <sheetViews>
    <sheetView showGridLines="0" zoomScaleNormal="100" zoomScaleSheetLayoutView="100" workbookViewId="0"/>
  </sheetViews>
  <sheetFormatPr defaultColWidth="12" defaultRowHeight="10.5"/>
  <cols>
    <col min="1" max="1" width="0.5" style="321" customWidth="1"/>
    <col min="2" max="3" width="3.125" style="321" customWidth="1"/>
    <col min="4" max="4" width="6.625" style="321" customWidth="1"/>
    <col min="5" max="14" width="8.125" style="321" customWidth="1"/>
    <col min="15" max="25" width="8.25" style="321" customWidth="1"/>
    <col min="26" max="26" width="12" style="324"/>
    <col min="27" max="16384" width="12" style="321"/>
  </cols>
  <sheetData>
    <row r="2" spans="2:26" s="154" customFormat="1" ht="28.5" customHeight="1">
      <c r="C2" s="570" t="s">
        <v>425</v>
      </c>
      <c r="D2" s="570"/>
      <c r="E2" s="570"/>
      <c r="F2" s="570"/>
      <c r="G2" s="570"/>
      <c r="H2" s="570"/>
      <c r="I2" s="570"/>
      <c r="J2" s="570"/>
      <c r="K2" s="570"/>
      <c r="L2" s="570"/>
      <c r="M2" s="570"/>
      <c r="N2" s="570"/>
      <c r="O2" s="174"/>
      <c r="P2" s="175"/>
      <c r="Q2" s="175"/>
      <c r="R2" s="175"/>
      <c r="S2" s="175"/>
      <c r="T2" s="175"/>
      <c r="U2" s="175"/>
      <c r="V2" s="175"/>
      <c r="W2" s="175"/>
      <c r="X2" s="175"/>
      <c r="Y2" s="175"/>
      <c r="Z2" s="320"/>
    </row>
    <row r="3" spans="2:26" ht="19.5" customHeight="1" thickBot="1">
      <c r="C3" s="255" t="s">
        <v>497</v>
      </c>
      <c r="D3" s="322"/>
      <c r="E3" s="323"/>
      <c r="F3" s="323"/>
      <c r="G3" s="323"/>
      <c r="H3" s="323"/>
      <c r="I3" s="323"/>
      <c r="J3" s="323"/>
      <c r="K3" s="323"/>
      <c r="L3" s="323"/>
      <c r="M3" s="323"/>
      <c r="N3" s="323"/>
      <c r="O3" s="323"/>
      <c r="P3" s="323"/>
      <c r="Q3" s="323"/>
      <c r="R3" s="323"/>
      <c r="S3" s="323"/>
      <c r="T3" s="323"/>
      <c r="U3" s="323"/>
      <c r="V3" s="323"/>
      <c r="W3" s="323"/>
      <c r="X3" s="323"/>
      <c r="Y3" s="141" t="s">
        <v>89</v>
      </c>
    </row>
    <row r="4" spans="2:26" s="325" customFormat="1" ht="18" customHeight="1">
      <c r="C4" s="761" t="s">
        <v>162</v>
      </c>
      <c r="D4" s="761"/>
      <c r="E4" s="768" t="s">
        <v>97</v>
      </c>
      <c r="F4" s="769"/>
      <c r="G4" s="769"/>
      <c r="H4" s="769"/>
      <c r="I4" s="769"/>
      <c r="J4" s="769"/>
      <c r="K4" s="770"/>
      <c r="L4" s="772" t="s">
        <v>235</v>
      </c>
      <c r="M4" s="773"/>
      <c r="N4" s="773"/>
      <c r="O4" s="773"/>
      <c r="P4" s="773"/>
      <c r="Q4" s="773"/>
      <c r="R4" s="774"/>
      <c r="S4" s="768" t="s">
        <v>154</v>
      </c>
      <c r="T4" s="769"/>
      <c r="U4" s="769"/>
      <c r="V4" s="769"/>
      <c r="W4" s="769"/>
      <c r="X4" s="769"/>
      <c r="Y4" s="769"/>
      <c r="Z4" s="468"/>
    </row>
    <row r="5" spans="2:26" s="325" customFormat="1" ht="18" customHeight="1">
      <c r="C5" s="762"/>
      <c r="D5" s="763"/>
      <c r="E5" s="771" t="s">
        <v>97</v>
      </c>
      <c r="F5" s="326" t="s">
        <v>163</v>
      </c>
      <c r="G5" s="326" t="s">
        <v>164</v>
      </c>
      <c r="H5" s="326" t="s">
        <v>249</v>
      </c>
      <c r="I5" s="326" t="s">
        <v>249</v>
      </c>
      <c r="J5" s="326" t="s">
        <v>103</v>
      </c>
      <c r="K5" s="326" t="s">
        <v>250</v>
      </c>
      <c r="L5" s="766" t="s">
        <v>97</v>
      </c>
      <c r="M5" s="326" t="s">
        <v>163</v>
      </c>
      <c r="N5" s="371" t="s">
        <v>164</v>
      </c>
      <c r="O5" s="468" t="s">
        <v>249</v>
      </c>
      <c r="P5" s="326" t="s">
        <v>249</v>
      </c>
      <c r="Q5" s="326" t="s">
        <v>103</v>
      </c>
      <c r="R5" s="326" t="s">
        <v>250</v>
      </c>
      <c r="S5" s="766" t="s">
        <v>97</v>
      </c>
      <c r="T5" s="326" t="s">
        <v>163</v>
      </c>
      <c r="U5" s="326" t="s">
        <v>164</v>
      </c>
      <c r="V5" s="326" t="s">
        <v>249</v>
      </c>
      <c r="W5" s="326" t="s">
        <v>249</v>
      </c>
      <c r="X5" s="326" t="s">
        <v>103</v>
      </c>
      <c r="Y5" s="327" t="s">
        <v>250</v>
      </c>
      <c r="Z5" s="468"/>
    </row>
    <row r="6" spans="2:26" s="325" customFormat="1" ht="18" customHeight="1">
      <c r="B6" s="328"/>
      <c r="C6" s="764"/>
      <c r="D6" s="765"/>
      <c r="E6" s="767"/>
      <c r="F6" s="329" t="s">
        <v>165</v>
      </c>
      <c r="G6" s="329" t="s">
        <v>166</v>
      </c>
      <c r="H6" s="329" t="s">
        <v>167</v>
      </c>
      <c r="I6" s="329" t="s">
        <v>168</v>
      </c>
      <c r="J6" s="329" t="s">
        <v>169</v>
      </c>
      <c r="K6" s="329" t="s">
        <v>170</v>
      </c>
      <c r="L6" s="767"/>
      <c r="M6" s="329" t="s">
        <v>165</v>
      </c>
      <c r="N6" s="372" t="s">
        <v>166</v>
      </c>
      <c r="O6" s="469" t="s">
        <v>167</v>
      </c>
      <c r="P6" s="329" t="s">
        <v>168</v>
      </c>
      <c r="Q6" s="329" t="s">
        <v>169</v>
      </c>
      <c r="R6" s="329" t="s">
        <v>170</v>
      </c>
      <c r="S6" s="767"/>
      <c r="T6" s="329" t="s">
        <v>165</v>
      </c>
      <c r="U6" s="329" t="s">
        <v>166</v>
      </c>
      <c r="V6" s="329" t="s">
        <v>167</v>
      </c>
      <c r="W6" s="329" t="s">
        <v>168</v>
      </c>
      <c r="X6" s="329" t="s">
        <v>169</v>
      </c>
      <c r="Y6" s="330" t="s">
        <v>170</v>
      </c>
      <c r="Z6" s="468"/>
    </row>
    <row r="7" spans="2:26" s="325" customFormat="1" ht="12.75" customHeight="1">
      <c r="B7" s="328"/>
      <c r="C7" s="468"/>
      <c r="D7" s="468"/>
      <c r="E7" s="474"/>
      <c r="F7" s="468"/>
      <c r="G7" s="468"/>
      <c r="H7" s="468"/>
      <c r="I7" s="468"/>
      <c r="J7" s="468"/>
      <c r="K7" s="468"/>
      <c r="L7" s="475"/>
      <c r="M7" s="468"/>
      <c r="N7" s="468"/>
      <c r="O7" s="468"/>
      <c r="P7" s="468"/>
      <c r="Q7" s="468"/>
      <c r="R7" s="468"/>
      <c r="S7" s="475"/>
      <c r="T7" s="468"/>
      <c r="U7" s="468"/>
      <c r="V7" s="468"/>
      <c r="W7" s="468"/>
      <c r="X7" s="468"/>
      <c r="Y7" s="331"/>
      <c r="Z7" s="468"/>
    </row>
    <row r="8" spans="2:26" s="334" customFormat="1" ht="19.5" customHeight="1">
      <c r="B8" s="332"/>
      <c r="C8" s="757" t="s">
        <v>495</v>
      </c>
      <c r="D8" s="758"/>
      <c r="E8" s="333">
        <v>3362</v>
      </c>
      <c r="F8" s="266">
        <v>3003</v>
      </c>
      <c r="G8" s="266">
        <v>319</v>
      </c>
      <c r="H8" s="267">
        <v>3</v>
      </c>
      <c r="I8" s="267" t="s">
        <v>192</v>
      </c>
      <c r="J8" s="266">
        <v>37</v>
      </c>
      <c r="K8" s="267" t="s">
        <v>192</v>
      </c>
      <c r="L8" s="266">
        <v>1574</v>
      </c>
      <c r="M8" s="266">
        <v>1508</v>
      </c>
      <c r="N8" s="266">
        <v>63</v>
      </c>
      <c r="O8" s="267">
        <v>2</v>
      </c>
      <c r="P8" s="267" t="s">
        <v>192</v>
      </c>
      <c r="Q8" s="267">
        <v>1</v>
      </c>
      <c r="R8" s="267" t="s">
        <v>192</v>
      </c>
      <c r="S8" s="266">
        <v>1788</v>
      </c>
      <c r="T8" s="266">
        <v>1495</v>
      </c>
      <c r="U8" s="266">
        <v>256</v>
      </c>
      <c r="V8" s="267">
        <v>1</v>
      </c>
      <c r="W8" s="267" t="s">
        <v>192</v>
      </c>
      <c r="X8" s="266">
        <v>36</v>
      </c>
      <c r="Y8" s="267" t="s">
        <v>192</v>
      </c>
      <c r="Z8" s="332"/>
    </row>
    <row r="9" spans="2:26" s="334" customFormat="1" ht="12.75" customHeight="1">
      <c r="B9" s="332"/>
      <c r="C9" s="335"/>
      <c r="D9" s="335"/>
      <c r="E9" s="336"/>
      <c r="F9" s="337"/>
      <c r="G9" s="337"/>
      <c r="H9" s="337"/>
      <c r="I9" s="337"/>
      <c r="J9" s="337"/>
      <c r="K9" s="337"/>
      <c r="L9" s="337"/>
      <c r="M9" s="337"/>
      <c r="N9" s="337"/>
      <c r="O9" s="337"/>
      <c r="P9" s="337"/>
      <c r="Q9" s="337"/>
      <c r="R9" s="337"/>
      <c r="S9" s="337"/>
      <c r="T9" s="337"/>
      <c r="U9" s="337"/>
      <c r="V9" s="337"/>
      <c r="W9" s="337"/>
      <c r="X9" s="337"/>
      <c r="Y9" s="337"/>
      <c r="Z9" s="332"/>
    </row>
    <row r="10" spans="2:26" s="334" customFormat="1" ht="19.5" customHeight="1">
      <c r="B10" s="332"/>
      <c r="C10" s="759" t="s">
        <v>453</v>
      </c>
      <c r="D10" s="760"/>
      <c r="E10" s="333">
        <v>3341</v>
      </c>
      <c r="F10" s="266">
        <v>2976</v>
      </c>
      <c r="G10" s="266">
        <v>323</v>
      </c>
      <c r="H10" s="266">
        <v>1</v>
      </c>
      <c r="I10" s="267" t="s">
        <v>192</v>
      </c>
      <c r="J10" s="266">
        <v>40</v>
      </c>
      <c r="K10" s="267">
        <v>1</v>
      </c>
      <c r="L10" s="266">
        <v>1523</v>
      </c>
      <c r="M10" s="266">
        <v>1456</v>
      </c>
      <c r="N10" s="266">
        <v>65</v>
      </c>
      <c r="O10" s="267" t="s">
        <v>192</v>
      </c>
      <c r="P10" s="267" t="s">
        <v>192</v>
      </c>
      <c r="Q10" s="267">
        <v>1</v>
      </c>
      <c r="R10" s="267">
        <v>1</v>
      </c>
      <c r="S10" s="266">
        <v>1818</v>
      </c>
      <c r="T10" s="266">
        <v>1520</v>
      </c>
      <c r="U10" s="266">
        <v>258</v>
      </c>
      <c r="V10" s="267">
        <v>1</v>
      </c>
      <c r="W10" s="267" t="s">
        <v>192</v>
      </c>
      <c r="X10" s="266">
        <v>39</v>
      </c>
      <c r="Y10" s="267" t="s">
        <v>192</v>
      </c>
      <c r="Z10" s="332"/>
    </row>
    <row r="11" spans="2:26" s="334" customFormat="1" ht="12.75" customHeight="1">
      <c r="B11" s="332"/>
      <c r="C11" s="335"/>
      <c r="D11" s="335"/>
      <c r="E11" s="333"/>
      <c r="F11" s="266"/>
      <c r="G11" s="266"/>
      <c r="H11" s="266"/>
      <c r="I11" s="266"/>
      <c r="J11" s="266"/>
      <c r="K11" s="266"/>
      <c r="L11" s="266"/>
      <c r="M11" s="266"/>
      <c r="N11" s="266"/>
      <c r="O11" s="266"/>
      <c r="P11" s="266"/>
      <c r="Q11" s="266"/>
      <c r="R11" s="266"/>
      <c r="S11" s="266"/>
      <c r="T11" s="266"/>
      <c r="U11" s="266"/>
      <c r="V11" s="266"/>
      <c r="W11" s="267" t="s">
        <v>192</v>
      </c>
      <c r="X11" s="266"/>
      <c r="Y11" s="267" t="s">
        <v>192</v>
      </c>
      <c r="Z11" s="332"/>
    </row>
    <row r="12" spans="2:26" s="334" customFormat="1" ht="19.5" customHeight="1">
      <c r="B12" s="332"/>
      <c r="C12" s="759" t="s">
        <v>479</v>
      </c>
      <c r="D12" s="760"/>
      <c r="E12" s="333">
        <v>3188</v>
      </c>
      <c r="F12" s="266">
        <v>2850</v>
      </c>
      <c r="G12" s="266">
        <v>297</v>
      </c>
      <c r="H12" s="266">
        <v>2</v>
      </c>
      <c r="I12" s="266">
        <v>1</v>
      </c>
      <c r="J12" s="266">
        <v>38</v>
      </c>
      <c r="K12" s="267" t="s">
        <v>192</v>
      </c>
      <c r="L12" s="266">
        <v>1426</v>
      </c>
      <c r="M12" s="266">
        <v>1361</v>
      </c>
      <c r="N12" s="266">
        <v>64</v>
      </c>
      <c r="O12" s="267" t="s">
        <v>192</v>
      </c>
      <c r="P12" s="267">
        <v>1</v>
      </c>
      <c r="Q12" s="267" t="s">
        <v>192</v>
      </c>
      <c r="R12" s="267" t="s">
        <v>192</v>
      </c>
      <c r="S12" s="266">
        <v>1762</v>
      </c>
      <c r="T12" s="266">
        <v>1489</v>
      </c>
      <c r="U12" s="266">
        <v>233</v>
      </c>
      <c r="V12" s="266">
        <v>2</v>
      </c>
      <c r="W12" s="267" t="s">
        <v>192</v>
      </c>
      <c r="X12" s="266">
        <v>38</v>
      </c>
      <c r="Y12" s="267" t="s">
        <v>192</v>
      </c>
      <c r="Z12" s="332"/>
    </row>
    <row r="13" spans="2:26" s="334" customFormat="1" ht="12.75" customHeight="1">
      <c r="C13" s="338"/>
      <c r="D13" s="338"/>
      <c r="E13" s="333"/>
      <c r="F13" s="266"/>
      <c r="G13" s="266"/>
      <c r="H13" s="266"/>
      <c r="I13" s="267"/>
      <c r="J13" s="266"/>
      <c r="K13" s="267"/>
      <c r="L13" s="266"/>
      <c r="M13" s="266"/>
      <c r="N13" s="266"/>
      <c r="O13" s="267"/>
      <c r="P13" s="267"/>
      <c r="Q13" s="267"/>
      <c r="R13" s="267"/>
      <c r="S13" s="266"/>
      <c r="T13" s="266"/>
      <c r="U13" s="266"/>
      <c r="V13" s="266"/>
      <c r="W13" s="266"/>
      <c r="X13" s="266"/>
      <c r="Y13" s="266"/>
      <c r="Z13" s="332"/>
    </row>
    <row r="14" spans="2:26" s="334" customFormat="1" ht="19.5" customHeight="1">
      <c r="C14" s="338"/>
      <c r="D14" s="338" t="s">
        <v>135</v>
      </c>
      <c r="E14" s="333">
        <v>2646</v>
      </c>
      <c r="F14" s="266">
        <v>2443</v>
      </c>
      <c r="G14" s="266">
        <v>202</v>
      </c>
      <c r="H14" s="267">
        <v>1</v>
      </c>
      <c r="I14" s="267" t="s">
        <v>192</v>
      </c>
      <c r="J14" s="267" t="s">
        <v>192</v>
      </c>
      <c r="K14" s="267" t="s">
        <v>192</v>
      </c>
      <c r="L14" s="266">
        <v>1178</v>
      </c>
      <c r="M14" s="266">
        <v>1144</v>
      </c>
      <c r="N14" s="266">
        <v>34</v>
      </c>
      <c r="O14" s="267" t="s">
        <v>192</v>
      </c>
      <c r="P14" s="267" t="s">
        <v>192</v>
      </c>
      <c r="Q14" s="267" t="s">
        <v>192</v>
      </c>
      <c r="R14" s="267" t="s">
        <v>192</v>
      </c>
      <c r="S14" s="266">
        <v>1468</v>
      </c>
      <c r="T14" s="266">
        <v>1299</v>
      </c>
      <c r="U14" s="266">
        <v>168</v>
      </c>
      <c r="V14" s="267">
        <v>1</v>
      </c>
      <c r="W14" s="267" t="s">
        <v>192</v>
      </c>
      <c r="X14" s="267" t="s">
        <v>192</v>
      </c>
      <c r="Y14" s="267" t="s">
        <v>192</v>
      </c>
      <c r="Z14" s="332"/>
    </row>
    <row r="15" spans="2:26" s="334" customFormat="1" ht="19.5" customHeight="1">
      <c r="C15" s="338"/>
      <c r="D15" s="338" t="s">
        <v>133</v>
      </c>
      <c r="E15" s="333">
        <v>21</v>
      </c>
      <c r="F15" s="266">
        <v>12</v>
      </c>
      <c r="G15" s="266">
        <v>9</v>
      </c>
      <c r="H15" s="267" t="s">
        <v>192</v>
      </c>
      <c r="I15" s="267" t="s">
        <v>192</v>
      </c>
      <c r="J15" s="267" t="s">
        <v>192</v>
      </c>
      <c r="K15" s="267" t="s">
        <v>192</v>
      </c>
      <c r="L15" s="266">
        <v>10</v>
      </c>
      <c r="M15" s="266">
        <v>6</v>
      </c>
      <c r="N15" s="266">
        <v>4</v>
      </c>
      <c r="O15" s="267" t="s">
        <v>192</v>
      </c>
      <c r="P15" s="267" t="s">
        <v>192</v>
      </c>
      <c r="Q15" s="267" t="s">
        <v>192</v>
      </c>
      <c r="R15" s="267" t="s">
        <v>192</v>
      </c>
      <c r="S15" s="266">
        <v>11</v>
      </c>
      <c r="T15" s="266">
        <v>6</v>
      </c>
      <c r="U15" s="266">
        <v>5</v>
      </c>
      <c r="V15" s="267" t="s">
        <v>192</v>
      </c>
      <c r="W15" s="267" t="s">
        <v>192</v>
      </c>
      <c r="X15" s="267" t="s">
        <v>192</v>
      </c>
      <c r="Y15" s="267" t="s">
        <v>192</v>
      </c>
      <c r="Z15" s="332"/>
    </row>
    <row r="16" spans="2:26" s="334" customFormat="1" ht="19.5" customHeight="1">
      <c r="C16" s="338"/>
      <c r="D16" s="338" t="s">
        <v>136</v>
      </c>
      <c r="E16" s="333">
        <v>74</v>
      </c>
      <c r="F16" s="266">
        <v>56</v>
      </c>
      <c r="G16" s="266">
        <v>18</v>
      </c>
      <c r="H16" s="267" t="s">
        <v>192</v>
      </c>
      <c r="I16" s="267" t="s">
        <v>192</v>
      </c>
      <c r="J16" s="267" t="s">
        <v>192</v>
      </c>
      <c r="K16" s="267" t="s">
        <v>192</v>
      </c>
      <c r="L16" s="266">
        <v>62</v>
      </c>
      <c r="M16" s="266">
        <v>49</v>
      </c>
      <c r="N16" s="266">
        <v>13</v>
      </c>
      <c r="O16" s="267" t="s">
        <v>192</v>
      </c>
      <c r="P16" s="267" t="s">
        <v>192</v>
      </c>
      <c r="Q16" s="267" t="s">
        <v>192</v>
      </c>
      <c r="R16" s="267" t="s">
        <v>192</v>
      </c>
      <c r="S16" s="266">
        <v>12</v>
      </c>
      <c r="T16" s="266">
        <v>7</v>
      </c>
      <c r="U16" s="266">
        <v>5</v>
      </c>
      <c r="V16" s="267" t="s">
        <v>192</v>
      </c>
      <c r="W16" s="267" t="s">
        <v>192</v>
      </c>
      <c r="X16" s="267" t="s">
        <v>192</v>
      </c>
      <c r="Y16" s="267" t="s">
        <v>192</v>
      </c>
      <c r="Z16" s="332"/>
    </row>
    <row r="17" spans="3:26" s="334" customFormat="1" ht="19.5" customHeight="1">
      <c r="C17" s="338"/>
      <c r="D17" s="338" t="s">
        <v>137</v>
      </c>
      <c r="E17" s="333">
        <v>105</v>
      </c>
      <c r="F17" s="266">
        <v>69</v>
      </c>
      <c r="G17" s="266">
        <v>36</v>
      </c>
      <c r="H17" s="267" t="s">
        <v>192</v>
      </c>
      <c r="I17" s="267" t="s">
        <v>192</v>
      </c>
      <c r="J17" s="267" t="s">
        <v>192</v>
      </c>
      <c r="K17" s="267" t="s">
        <v>192</v>
      </c>
      <c r="L17" s="266">
        <v>30</v>
      </c>
      <c r="M17" s="266">
        <v>26</v>
      </c>
      <c r="N17" s="266">
        <v>4</v>
      </c>
      <c r="O17" s="267" t="s">
        <v>192</v>
      </c>
      <c r="P17" s="267" t="s">
        <v>192</v>
      </c>
      <c r="Q17" s="267" t="s">
        <v>192</v>
      </c>
      <c r="R17" s="267" t="s">
        <v>192</v>
      </c>
      <c r="S17" s="266">
        <v>75</v>
      </c>
      <c r="T17" s="266">
        <v>43</v>
      </c>
      <c r="U17" s="266">
        <v>32</v>
      </c>
      <c r="V17" s="267" t="s">
        <v>192</v>
      </c>
      <c r="W17" s="267" t="s">
        <v>192</v>
      </c>
      <c r="X17" s="267" t="s">
        <v>192</v>
      </c>
      <c r="Y17" s="267" t="s">
        <v>192</v>
      </c>
      <c r="Z17" s="332"/>
    </row>
    <row r="18" spans="3:26" s="334" customFormat="1" ht="19.5" customHeight="1">
      <c r="C18" s="338" t="s">
        <v>33</v>
      </c>
      <c r="D18" s="338" t="s">
        <v>138</v>
      </c>
      <c r="E18" s="333">
        <v>1</v>
      </c>
      <c r="F18" s="266">
        <v>1</v>
      </c>
      <c r="G18" s="267" t="s">
        <v>192</v>
      </c>
      <c r="H18" s="267" t="s">
        <v>192</v>
      </c>
      <c r="I18" s="267" t="s">
        <v>192</v>
      </c>
      <c r="J18" s="267" t="s">
        <v>192</v>
      </c>
      <c r="K18" s="267" t="s">
        <v>192</v>
      </c>
      <c r="L18" s="266">
        <v>1</v>
      </c>
      <c r="M18" s="266">
        <v>1</v>
      </c>
      <c r="N18" s="267" t="s">
        <v>192</v>
      </c>
      <c r="O18" s="267" t="s">
        <v>192</v>
      </c>
      <c r="P18" s="267" t="s">
        <v>192</v>
      </c>
      <c r="Q18" s="267" t="s">
        <v>192</v>
      </c>
      <c r="R18" s="267" t="s">
        <v>192</v>
      </c>
      <c r="S18" s="267" t="s">
        <v>192</v>
      </c>
      <c r="T18" s="267" t="s">
        <v>192</v>
      </c>
      <c r="U18" s="267" t="s">
        <v>192</v>
      </c>
      <c r="V18" s="267" t="s">
        <v>192</v>
      </c>
      <c r="W18" s="267" t="s">
        <v>192</v>
      </c>
      <c r="X18" s="267" t="s">
        <v>192</v>
      </c>
      <c r="Y18" s="267" t="s">
        <v>192</v>
      </c>
      <c r="Z18" s="332"/>
    </row>
    <row r="19" spans="3:26" s="334" customFormat="1" ht="19.5" customHeight="1">
      <c r="C19" s="338"/>
      <c r="D19" s="338" t="s">
        <v>139</v>
      </c>
      <c r="E19" s="333">
        <v>10</v>
      </c>
      <c r="F19" s="266">
        <v>8</v>
      </c>
      <c r="G19" s="266">
        <v>2</v>
      </c>
      <c r="H19" s="267" t="s">
        <v>192</v>
      </c>
      <c r="I19" s="267" t="s">
        <v>192</v>
      </c>
      <c r="J19" s="267" t="s">
        <v>192</v>
      </c>
      <c r="K19" s="267" t="s">
        <v>192</v>
      </c>
      <c r="L19" s="266">
        <v>3</v>
      </c>
      <c r="M19" s="266">
        <v>2</v>
      </c>
      <c r="N19" s="266">
        <v>1</v>
      </c>
      <c r="O19" s="267" t="s">
        <v>192</v>
      </c>
      <c r="P19" s="267" t="s">
        <v>192</v>
      </c>
      <c r="Q19" s="267" t="s">
        <v>192</v>
      </c>
      <c r="R19" s="267" t="s">
        <v>192</v>
      </c>
      <c r="S19" s="266">
        <v>7</v>
      </c>
      <c r="T19" s="266">
        <v>6</v>
      </c>
      <c r="U19" s="266">
        <v>1</v>
      </c>
      <c r="V19" s="267" t="s">
        <v>192</v>
      </c>
      <c r="W19" s="267" t="s">
        <v>192</v>
      </c>
      <c r="X19" s="267" t="s">
        <v>192</v>
      </c>
      <c r="Y19" s="267" t="s">
        <v>192</v>
      </c>
      <c r="Z19" s="332"/>
    </row>
    <row r="20" spans="3:26" s="334" customFormat="1" ht="19.5" customHeight="1">
      <c r="C20" s="338"/>
      <c r="D20" s="338" t="s">
        <v>140</v>
      </c>
      <c r="E20" s="333">
        <v>38</v>
      </c>
      <c r="F20" s="267" t="s">
        <v>192</v>
      </c>
      <c r="G20" s="267" t="s">
        <v>192</v>
      </c>
      <c r="H20" s="267" t="s">
        <v>192</v>
      </c>
      <c r="I20" s="267" t="s">
        <v>192</v>
      </c>
      <c r="J20" s="267">
        <v>38</v>
      </c>
      <c r="K20" s="267" t="s">
        <v>192</v>
      </c>
      <c r="L20" s="267" t="s">
        <v>192</v>
      </c>
      <c r="M20" s="267" t="s">
        <v>192</v>
      </c>
      <c r="N20" s="267" t="s">
        <v>192</v>
      </c>
      <c r="O20" s="267" t="s">
        <v>192</v>
      </c>
      <c r="P20" s="267" t="s">
        <v>192</v>
      </c>
      <c r="Q20" s="267" t="s">
        <v>192</v>
      </c>
      <c r="R20" s="267" t="s">
        <v>192</v>
      </c>
      <c r="S20" s="266">
        <v>38</v>
      </c>
      <c r="T20" s="267" t="s">
        <v>192</v>
      </c>
      <c r="U20" s="267" t="s">
        <v>192</v>
      </c>
      <c r="V20" s="267" t="s">
        <v>192</v>
      </c>
      <c r="W20" s="267" t="s">
        <v>192</v>
      </c>
      <c r="X20" s="267">
        <v>38</v>
      </c>
      <c r="Y20" s="267" t="s">
        <v>192</v>
      </c>
      <c r="Z20" s="332"/>
    </row>
    <row r="21" spans="3:26" s="334" customFormat="1" ht="19.5" customHeight="1">
      <c r="C21" s="338"/>
      <c r="D21" s="338" t="s">
        <v>141</v>
      </c>
      <c r="E21" s="333">
        <v>4</v>
      </c>
      <c r="F21" s="266">
        <v>3</v>
      </c>
      <c r="G21" s="266">
        <v>1</v>
      </c>
      <c r="H21" s="267" t="s">
        <v>192</v>
      </c>
      <c r="I21" s="267" t="s">
        <v>192</v>
      </c>
      <c r="J21" s="267" t="s">
        <v>192</v>
      </c>
      <c r="K21" s="267" t="s">
        <v>192</v>
      </c>
      <c r="L21" s="266">
        <v>2</v>
      </c>
      <c r="M21" s="266">
        <v>1</v>
      </c>
      <c r="N21" s="266">
        <v>1</v>
      </c>
      <c r="O21" s="267" t="s">
        <v>192</v>
      </c>
      <c r="P21" s="267" t="s">
        <v>192</v>
      </c>
      <c r="Q21" s="267" t="s">
        <v>192</v>
      </c>
      <c r="R21" s="267" t="s">
        <v>192</v>
      </c>
      <c r="S21" s="266">
        <v>2</v>
      </c>
      <c r="T21" s="266">
        <v>2</v>
      </c>
      <c r="U21" s="267" t="s">
        <v>192</v>
      </c>
      <c r="V21" s="267" t="s">
        <v>192</v>
      </c>
      <c r="W21" s="267" t="s">
        <v>192</v>
      </c>
      <c r="X21" s="267" t="s">
        <v>192</v>
      </c>
      <c r="Y21" s="267" t="s">
        <v>192</v>
      </c>
      <c r="Z21" s="332"/>
    </row>
    <row r="22" spans="3:26" s="334" customFormat="1" ht="19.5" customHeight="1">
      <c r="C22" s="338"/>
      <c r="D22" s="338" t="s">
        <v>142</v>
      </c>
      <c r="E22" s="333">
        <v>222</v>
      </c>
      <c r="F22" s="266">
        <v>211</v>
      </c>
      <c r="G22" s="266">
        <v>10</v>
      </c>
      <c r="H22" s="267">
        <v>1</v>
      </c>
      <c r="I22" s="267" t="s">
        <v>192</v>
      </c>
      <c r="J22" s="267" t="s">
        <v>192</v>
      </c>
      <c r="K22" s="267" t="s">
        <v>192</v>
      </c>
      <c r="L22" s="266">
        <v>105</v>
      </c>
      <c r="M22" s="266">
        <v>105</v>
      </c>
      <c r="N22" s="267" t="s">
        <v>192</v>
      </c>
      <c r="O22" s="267" t="s">
        <v>192</v>
      </c>
      <c r="P22" s="267" t="s">
        <v>192</v>
      </c>
      <c r="Q22" s="267" t="s">
        <v>192</v>
      </c>
      <c r="R22" s="267" t="s">
        <v>192</v>
      </c>
      <c r="S22" s="266">
        <v>117</v>
      </c>
      <c r="T22" s="266">
        <v>106</v>
      </c>
      <c r="U22" s="266">
        <v>10</v>
      </c>
      <c r="V22" s="267">
        <v>1</v>
      </c>
      <c r="W22" s="267" t="s">
        <v>192</v>
      </c>
      <c r="X22" s="267" t="s">
        <v>192</v>
      </c>
      <c r="Y22" s="267" t="s">
        <v>192</v>
      </c>
      <c r="Z22" s="332"/>
    </row>
    <row r="23" spans="3:26" s="334" customFormat="1" ht="19.5" customHeight="1">
      <c r="C23" s="338"/>
      <c r="D23" s="338" t="s">
        <v>288</v>
      </c>
      <c r="E23" s="333">
        <v>67</v>
      </c>
      <c r="F23" s="266">
        <v>47</v>
      </c>
      <c r="G23" s="266">
        <v>19</v>
      </c>
      <c r="H23" s="267" t="s">
        <v>192</v>
      </c>
      <c r="I23" s="267">
        <v>1</v>
      </c>
      <c r="J23" s="267" t="s">
        <v>192</v>
      </c>
      <c r="K23" s="267" t="s">
        <v>192</v>
      </c>
      <c r="L23" s="266">
        <v>35</v>
      </c>
      <c r="M23" s="266">
        <v>27</v>
      </c>
      <c r="N23" s="266">
        <v>7</v>
      </c>
      <c r="O23" s="267" t="s">
        <v>192</v>
      </c>
      <c r="P23" s="267">
        <v>1</v>
      </c>
      <c r="Q23" s="267" t="s">
        <v>192</v>
      </c>
      <c r="R23" s="267" t="s">
        <v>192</v>
      </c>
      <c r="S23" s="266">
        <v>32</v>
      </c>
      <c r="T23" s="266">
        <v>20</v>
      </c>
      <c r="U23" s="266">
        <v>12</v>
      </c>
      <c r="V23" s="267" t="s">
        <v>192</v>
      </c>
      <c r="W23" s="267" t="s">
        <v>192</v>
      </c>
      <c r="X23" s="267" t="s">
        <v>192</v>
      </c>
      <c r="Y23" s="267" t="s">
        <v>192</v>
      </c>
      <c r="Z23" s="332"/>
    </row>
    <row r="24" spans="3:26" s="334" customFormat="1" ht="12.75" customHeight="1">
      <c r="C24" s="338"/>
      <c r="D24" s="338"/>
      <c r="E24" s="333"/>
      <c r="F24" s="266"/>
      <c r="G24" s="266"/>
      <c r="H24" s="266"/>
      <c r="I24" s="267"/>
      <c r="J24" s="266"/>
      <c r="K24" s="267"/>
      <c r="L24" s="266"/>
      <c r="M24" s="266"/>
      <c r="N24" s="266"/>
      <c r="O24" s="267"/>
      <c r="P24" s="267"/>
      <c r="Q24" s="267"/>
      <c r="R24" s="267"/>
      <c r="S24" s="266"/>
      <c r="T24" s="266"/>
      <c r="U24" s="266"/>
      <c r="V24" s="267"/>
      <c r="W24" s="267"/>
      <c r="X24" s="267"/>
      <c r="Y24" s="267"/>
      <c r="Z24" s="332"/>
    </row>
    <row r="25" spans="3:26" s="334" customFormat="1" ht="19.5" customHeight="1">
      <c r="C25" s="338"/>
      <c r="D25" s="338" t="s">
        <v>33</v>
      </c>
      <c r="E25" s="333">
        <v>3174</v>
      </c>
      <c r="F25" s="266">
        <v>2843</v>
      </c>
      <c r="G25" s="266">
        <v>290</v>
      </c>
      <c r="H25" s="267">
        <v>2</v>
      </c>
      <c r="I25" s="267">
        <v>1</v>
      </c>
      <c r="J25" s="267">
        <v>38</v>
      </c>
      <c r="K25" s="267" t="s">
        <v>192</v>
      </c>
      <c r="L25" s="266">
        <v>1423</v>
      </c>
      <c r="M25" s="266">
        <v>1360</v>
      </c>
      <c r="N25" s="266">
        <v>62</v>
      </c>
      <c r="O25" s="267" t="s">
        <v>192</v>
      </c>
      <c r="P25" s="267">
        <v>1</v>
      </c>
      <c r="Q25" s="267" t="s">
        <v>192</v>
      </c>
      <c r="R25" s="267" t="s">
        <v>192</v>
      </c>
      <c r="S25" s="266">
        <v>1751</v>
      </c>
      <c r="T25" s="266">
        <v>1483</v>
      </c>
      <c r="U25" s="266">
        <v>228</v>
      </c>
      <c r="V25" s="267">
        <v>2</v>
      </c>
      <c r="W25" s="267" t="s">
        <v>192</v>
      </c>
      <c r="X25" s="267">
        <v>38</v>
      </c>
      <c r="Y25" s="267" t="s">
        <v>192</v>
      </c>
      <c r="Z25" s="332"/>
    </row>
    <row r="26" spans="3:26" s="334" customFormat="1" ht="19.5" customHeight="1">
      <c r="C26" s="338"/>
      <c r="D26" s="338" t="s">
        <v>135</v>
      </c>
      <c r="E26" s="333">
        <v>2634</v>
      </c>
      <c r="F26" s="266">
        <v>2436</v>
      </c>
      <c r="G26" s="266">
        <v>197</v>
      </c>
      <c r="H26" s="267">
        <v>1</v>
      </c>
      <c r="I26" s="267" t="s">
        <v>192</v>
      </c>
      <c r="J26" s="267" t="s">
        <v>192</v>
      </c>
      <c r="K26" s="267" t="s">
        <v>192</v>
      </c>
      <c r="L26" s="266">
        <v>1176</v>
      </c>
      <c r="M26" s="266">
        <v>1143</v>
      </c>
      <c r="N26" s="266">
        <v>33</v>
      </c>
      <c r="O26" s="267" t="s">
        <v>192</v>
      </c>
      <c r="P26" s="267" t="s">
        <v>192</v>
      </c>
      <c r="Q26" s="267" t="s">
        <v>192</v>
      </c>
      <c r="R26" s="267" t="s">
        <v>192</v>
      </c>
      <c r="S26" s="266">
        <v>1458</v>
      </c>
      <c r="T26" s="266">
        <v>1293</v>
      </c>
      <c r="U26" s="266">
        <v>164</v>
      </c>
      <c r="V26" s="267">
        <v>1</v>
      </c>
      <c r="W26" s="267" t="s">
        <v>192</v>
      </c>
      <c r="X26" s="267" t="s">
        <v>192</v>
      </c>
      <c r="Y26" s="267" t="s">
        <v>192</v>
      </c>
      <c r="Z26" s="332"/>
    </row>
    <row r="27" spans="3:26" s="334" customFormat="1" ht="19.5" customHeight="1">
      <c r="C27" s="338"/>
      <c r="D27" s="338" t="s">
        <v>133</v>
      </c>
      <c r="E27" s="333">
        <v>21</v>
      </c>
      <c r="F27" s="266">
        <v>12</v>
      </c>
      <c r="G27" s="266">
        <v>9</v>
      </c>
      <c r="H27" s="267" t="s">
        <v>192</v>
      </c>
      <c r="I27" s="267" t="s">
        <v>192</v>
      </c>
      <c r="J27" s="267" t="s">
        <v>192</v>
      </c>
      <c r="K27" s="267" t="s">
        <v>192</v>
      </c>
      <c r="L27" s="266">
        <v>10</v>
      </c>
      <c r="M27" s="266">
        <v>6</v>
      </c>
      <c r="N27" s="266">
        <v>4</v>
      </c>
      <c r="O27" s="267" t="s">
        <v>192</v>
      </c>
      <c r="P27" s="267" t="s">
        <v>192</v>
      </c>
      <c r="Q27" s="267" t="s">
        <v>192</v>
      </c>
      <c r="R27" s="267" t="s">
        <v>192</v>
      </c>
      <c r="S27" s="266">
        <v>11</v>
      </c>
      <c r="T27" s="266">
        <v>6</v>
      </c>
      <c r="U27" s="266">
        <v>5</v>
      </c>
      <c r="V27" s="267" t="s">
        <v>192</v>
      </c>
      <c r="W27" s="267" t="s">
        <v>192</v>
      </c>
      <c r="X27" s="267" t="s">
        <v>192</v>
      </c>
      <c r="Y27" s="267" t="s">
        <v>192</v>
      </c>
      <c r="Z27" s="332"/>
    </row>
    <row r="28" spans="3:26" s="334" customFormat="1" ht="19.5" customHeight="1">
      <c r="C28" s="338" t="s">
        <v>147</v>
      </c>
      <c r="D28" s="338" t="s">
        <v>136</v>
      </c>
      <c r="E28" s="333">
        <v>72</v>
      </c>
      <c r="F28" s="266">
        <v>56</v>
      </c>
      <c r="G28" s="266">
        <v>16</v>
      </c>
      <c r="H28" s="267" t="s">
        <v>192</v>
      </c>
      <c r="I28" s="267" t="s">
        <v>192</v>
      </c>
      <c r="J28" s="267" t="s">
        <v>192</v>
      </c>
      <c r="K28" s="267" t="s">
        <v>192</v>
      </c>
      <c r="L28" s="266">
        <v>61</v>
      </c>
      <c r="M28" s="266">
        <v>49</v>
      </c>
      <c r="N28" s="266">
        <v>12</v>
      </c>
      <c r="O28" s="267" t="s">
        <v>192</v>
      </c>
      <c r="P28" s="267" t="s">
        <v>192</v>
      </c>
      <c r="Q28" s="267" t="s">
        <v>192</v>
      </c>
      <c r="R28" s="267" t="s">
        <v>192</v>
      </c>
      <c r="S28" s="266">
        <v>11</v>
      </c>
      <c r="T28" s="266">
        <v>7</v>
      </c>
      <c r="U28" s="266">
        <v>4</v>
      </c>
      <c r="V28" s="267" t="s">
        <v>192</v>
      </c>
      <c r="W28" s="267" t="s">
        <v>192</v>
      </c>
      <c r="X28" s="267" t="s">
        <v>192</v>
      </c>
      <c r="Y28" s="267" t="s">
        <v>192</v>
      </c>
      <c r="Z28" s="332"/>
    </row>
    <row r="29" spans="3:26" s="334" customFormat="1" ht="19.5" customHeight="1">
      <c r="C29" s="338" t="s">
        <v>148</v>
      </c>
      <c r="D29" s="338" t="s">
        <v>137</v>
      </c>
      <c r="E29" s="333">
        <v>105</v>
      </c>
      <c r="F29" s="266">
        <v>69</v>
      </c>
      <c r="G29" s="266">
        <v>36</v>
      </c>
      <c r="H29" s="267" t="s">
        <v>192</v>
      </c>
      <c r="I29" s="267" t="s">
        <v>192</v>
      </c>
      <c r="J29" s="267" t="s">
        <v>192</v>
      </c>
      <c r="K29" s="267" t="s">
        <v>192</v>
      </c>
      <c r="L29" s="266">
        <v>30</v>
      </c>
      <c r="M29" s="266">
        <v>26</v>
      </c>
      <c r="N29" s="266">
        <v>4</v>
      </c>
      <c r="O29" s="267" t="s">
        <v>192</v>
      </c>
      <c r="P29" s="267" t="s">
        <v>192</v>
      </c>
      <c r="Q29" s="267" t="s">
        <v>192</v>
      </c>
      <c r="R29" s="267" t="s">
        <v>192</v>
      </c>
      <c r="S29" s="266">
        <v>75</v>
      </c>
      <c r="T29" s="266">
        <v>43</v>
      </c>
      <c r="U29" s="266">
        <v>32</v>
      </c>
      <c r="V29" s="267" t="s">
        <v>192</v>
      </c>
      <c r="W29" s="267" t="s">
        <v>192</v>
      </c>
      <c r="X29" s="267" t="s">
        <v>192</v>
      </c>
      <c r="Y29" s="267" t="s">
        <v>192</v>
      </c>
      <c r="Z29" s="332"/>
    </row>
    <row r="30" spans="3:26" s="334" customFormat="1" ht="19.5" customHeight="1">
      <c r="C30" s="338" t="s">
        <v>149</v>
      </c>
      <c r="D30" s="338" t="s">
        <v>138</v>
      </c>
      <c r="E30" s="333">
        <v>1</v>
      </c>
      <c r="F30" s="266">
        <v>1</v>
      </c>
      <c r="G30" s="267" t="s">
        <v>192</v>
      </c>
      <c r="H30" s="267" t="s">
        <v>192</v>
      </c>
      <c r="I30" s="267" t="s">
        <v>192</v>
      </c>
      <c r="J30" s="267" t="s">
        <v>192</v>
      </c>
      <c r="K30" s="267" t="s">
        <v>192</v>
      </c>
      <c r="L30" s="266">
        <v>1</v>
      </c>
      <c r="M30" s="266">
        <v>1</v>
      </c>
      <c r="N30" s="267" t="s">
        <v>192</v>
      </c>
      <c r="O30" s="267" t="s">
        <v>192</v>
      </c>
      <c r="P30" s="267" t="s">
        <v>192</v>
      </c>
      <c r="Q30" s="267" t="s">
        <v>192</v>
      </c>
      <c r="R30" s="267" t="s">
        <v>192</v>
      </c>
      <c r="S30" s="267" t="s">
        <v>192</v>
      </c>
      <c r="T30" s="267" t="s">
        <v>192</v>
      </c>
      <c r="U30" s="267" t="s">
        <v>192</v>
      </c>
      <c r="V30" s="267" t="s">
        <v>192</v>
      </c>
      <c r="W30" s="267" t="s">
        <v>192</v>
      </c>
      <c r="X30" s="267" t="s">
        <v>192</v>
      </c>
      <c r="Y30" s="267" t="s">
        <v>192</v>
      </c>
      <c r="Z30" s="332"/>
    </row>
    <row r="31" spans="3:26" s="334" customFormat="1" ht="19.5" customHeight="1">
      <c r="C31" s="338"/>
      <c r="D31" s="338" t="s">
        <v>139</v>
      </c>
      <c r="E31" s="333">
        <v>10</v>
      </c>
      <c r="F31" s="266">
        <v>8</v>
      </c>
      <c r="G31" s="266">
        <v>2</v>
      </c>
      <c r="H31" s="267" t="s">
        <v>192</v>
      </c>
      <c r="I31" s="267" t="s">
        <v>192</v>
      </c>
      <c r="J31" s="267" t="s">
        <v>192</v>
      </c>
      <c r="K31" s="267" t="s">
        <v>192</v>
      </c>
      <c r="L31" s="266">
        <v>3</v>
      </c>
      <c r="M31" s="266">
        <v>2</v>
      </c>
      <c r="N31" s="266">
        <v>1</v>
      </c>
      <c r="O31" s="267" t="s">
        <v>192</v>
      </c>
      <c r="P31" s="267" t="s">
        <v>192</v>
      </c>
      <c r="Q31" s="267" t="s">
        <v>192</v>
      </c>
      <c r="R31" s="267" t="s">
        <v>192</v>
      </c>
      <c r="S31" s="266">
        <v>7</v>
      </c>
      <c r="T31" s="266">
        <v>6</v>
      </c>
      <c r="U31" s="266">
        <v>1</v>
      </c>
      <c r="V31" s="267" t="s">
        <v>192</v>
      </c>
      <c r="W31" s="267" t="s">
        <v>192</v>
      </c>
      <c r="X31" s="267" t="s">
        <v>192</v>
      </c>
      <c r="Y31" s="267" t="s">
        <v>192</v>
      </c>
      <c r="Z31" s="332"/>
    </row>
    <row r="32" spans="3:26" s="334" customFormat="1" ht="19.5" customHeight="1">
      <c r="C32" s="338"/>
      <c r="D32" s="338" t="s">
        <v>140</v>
      </c>
      <c r="E32" s="333">
        <v>38</v>
      </c>
      <c r="F32" s="267" t="s">
        <v>192</v>
      </c>
      <c r="G32" s="267" t="s">
        <v>192</v>
      </c>
      <c r="H32" s="267" t="s">
        <v>192</v>
      </c>
      <c r="I32" s="267" t="s">
        <v>192</v>
      </c>
      <c r="J32" s="267">
        <v>38</v>
      </c>
      <c r="K32" s="267" t="s">
        <v>192</v>
      </c>
      <c r="L32" s="267" t="s">
        <v>192</v>
      </c>
      <c r="M32" s="267" t="s">
        <v>192</v>
      </c>
      <c r="N32" s="267" t="s">
        <v>192</v>
      </c>
      <c r="O32" s="267" t="s">
        <v>192</v>
      </c>
      <c r="P32" s="267" t="s">
        <v>192</v>
      </c>
      <c r="Q32" s="267" t="s">
        <v>192</v>
      </c>
      <c r="R32" s="267" t="s">
        <v>192</v>
      </c>
      <c r="S32" s="266">
        <v>38</v>
      </c>
      <c r="T32" s="267" t="s">
        <v>192</v>
      </c>
      <c r="U32" s="267" t="s">
        <v>192</v>
      </c>
      <c r="V32" s="267" t="s">
        <v>192</v>
      </c>
      <c r="W32" s="267" t="s">
        <v>192</v>
      </c>
      <c r="X32" s="267">
        <v>38</v>
      </c>
      <c r="Y32" s="267" t="s">
        <v>192</v>
      </c>
      <c r="Z32" s="332"/>
    </row>
    <row r="33" spans="3:26" s="334" customFormat="1" ht="19.5" customHeight="1">
      <c r="C33" s="338"/>
      <c r="D33" s="338" t="s">
        <v>141</v>
      </c>
      <c r="E33" s="333">
        <v>4</v>
      </c>
      <c r="F33" s="266">
        <v>3</v>
      </c>
      <c r="G33" s="266">
        <v>1</v>
      </c>
      <c r="H33" s="267" t="s">
        <v>192</v>
      </c>
      <c r="I33" s="267" t="s">
        <v>192</v>
      </c>
      <c r="J33" s="267" t="s">
        <v>192</v>
      </c>
      <c r="K33" s="267" t="s">
        <v>192</v>
      </c>
      <c r="L33" s="266">
        <v>2</v>
      </c>
      <c r="M33" s="266">
        <v>1</v>
      </c>
      <c r="N33" s="266">
        <v>1</v>
      </c>
      <c r="O33" s="267" t="s">
        <v>192</v>
      </c>
      <c r="P33" s="267" t="s">
        <v>192</v>
      </c>
      <c r="Q33" s="267" t="s">
        <v>192</v>
      </c>
      <c r="R33" s="267" t="s">
        <v>192</v>
      </c>
      <c r="S33" s="266">
        <v>2</v>
      </c>
      <c r="T33" s="266">
        <v>2</v>
      </c>
      <c r="U33" s="267" t="s">
        <v>192</v>
      </c>
      <c r="V33" s="267" t="s">
        <v>192</v>
      </c>
      <c r="W33" s="267" t="s">
        <v>192</v>
      </c>
      <c r="X33" s="267" t="s">
        <v>192</v>
      </c>
      <c r="Y33" s="267" t="s">
        <v>192</v>
      </c>
      <c r="Z33" s="332"/>
    </row>
    <row r="34" spans="3:26" s="334" customFormat="1" ht="19.5" customHeight="1">
      <c r="C34" s="338"/>
      <c r="D34" s="338" t="s">
        <v>142</v>
      </c>
      <c r="E34" s="333">
        <v>222</v>
      </c>
      <c r="F34" s="266">
        <v>211</v>
      </c>
      <c r="G34" s="266">
        <v>10</v>
      </c>
      <c r="H34" s="267">
        <v>1</v>
      </c>
      <c r="I34" s="267" t="s">
        <v>192</v>
      </c>
      <c r="J34" s="267" t="s">
        <v>192</v>
      </c>
      <c r="K34" s="267" t="s">
        <v>192</v>
      </c>
      <c r="L34" s="266">
        <v>105</v>
      </c>
      <c r="M34" s="266">
        <v>105</v>
      </c>
      <c r="N34" s="267" t="s">
        <v>192</v>
      </c>
      <c r="O34" s="267" t="s">
        <v>192</v>
      </c>
      <c r="P34" s="267" t="s">
        <v>192</v>
      </c>
      <c r="Q34" s="267" t="s">
        <v>192</v>
      </c>
      <c r="R34" s="267" t="s">
        <v>192</v>
      </c>
      <c r="S34" s="266">
        <v>117</v>
      </c>
      <c r="T34" s="266">
        <v>106</v>
      </c>
      <c r="U34" s="266">
        <v>10</v>
      </c>
      <c r="V34" s="267">
        <v>1</v>
      </c>
      <c r="W34" s="267" t="s">
        <v>192</v>
      </c>
      <c r="X34" s="267" t="s">
        <v>192</v>
      </c>
      <c r="Y34" s="267" t="s">
        <v>192</v>
      </c>
      <c r="Z34" s="332"/>
    </row>
    <row r="35" spans="3:26" s="334" customFormat="1" ht="19.5" customHeight="1">
      <c r="C35" s="338"/>
      <c r="D35" s="338" t="s">
        <v>288</v>
      </c>
      <c r="E35" s="333">
        <v>67</v>
      </c>
      <c r="F35" s="266">
        <v>47</v>
      </c>
      <c r="G35" s="266">
        <v>19</v>
      </c>
      <c r="H35" s="267" t="s">
        <v>192</v>
      </c>
      <c r="I35" s="267">
        <v>1</v>
      </c>
      <c r="J35" s="267" t="s">
        <v>192</v>
      </c>
      <c r="K35" s="267" t="s">
        <v>192</v>
      </c>
      <c r="L35" s="266">
        <v>35</v>
      </c>
      <c r="M35" s="266">
        <v>27</v>
      </c>
      <c r="N35" s="266">
        <v>7</v>
      </c>
      <c r="O35" s="267" t="s">
        <v>192</v>
      </c>
      <c r="P35" s="267">
        <v>1</v>
      </c>
      <c r="Q35" s="267" t="s">
        <v>192</v>
      </c>
      <c r="R35" s="267" t="s">
        <v>192</v>
      </c>
      <c r="S35" s="266">
        <v>32</v>
      </c>
      <c r="T35" s="266">
        <v>20</v>
      </c>
      <c r="U35" s="266">
        <v>12</v>
      </c>
      <c r="V35" s="267" t="s">
        <v>192</v>
      </c>
      <c r="W35" s="267" t="s">
        <v>192</v>
      </c>
      <c r="X35" s="267" t="s">
        <v>192</v>
      </c>
      <c r="Y35" s="267" t="s">
        <v>192</v>
      </c>
      <c r="Z35" s="332"/>
    </row>
    <row r="36" spans="3:26" s="334" customFormat="1" ht="12.75" customHeight="1">
      <c r="C36" s="338"/>
      <c r="D36" s="338"/>
      <c r="E36" s="333"/>
      <c r="F36" s="266"/>
      <c r="G36" s="266"/>
      <c r="H36" s="267"/>
      <c r="I36" s="267"/>
      <c r="J36" s="267"/>
      <c r="K36" s="267"/>
      <c r="L36" s="266"/>
      <c r="M36" s="266"/>
      <c r="N36" s="266"/>
      <c r="O36" s="267"/>
      <c r="P36" s="267"/>
      <c r="Q36" s="267"/>
      <c r="R36" s="267"/>
      <c r="S36" s="266"/>
      <c r="T36" s="266"/>
      <c r="U36" s="266"/>
      <c r="V36" s="267"/>
      <c r="W36" s="267"/>
      <c r="X36" s="267"/>
      <c r="Y36" s="267"/>
      <c r="Z36" s="332"/>
    </row>
    <row r="37" spans="3:26" s="334" customFormat="1" ht="19.5" customHeight="1">
      <c r="C37" s="338" t="s">
        <v>152</v>
      </c>
      <c r="D37" s="338" t="s">
        <v>33</v>
      </c>
      <c r="E37" s="333">
        <v>14</v>
      </c>
      <c r="F37" s="266">
        <v>7</v>
      </c>
      <c r="G37" s="266">
        <v>7</v>
      </c>
      <c r="H37" s="267" t="s">
        <v>192</v>
      </c>
      <c r="I37" s="267" t="s">
        <v>192</v>
      </c>
      <c r="J37" s="267" t="s">
        <v>192</v>
      </c>
      <c r="K37" s="267" t="s">
        <v>192</v>
      </c>
      <c r="L37" s="266">
        <v>3</v>
      </c>
      <c r="M37" s="266">
        <v>1</v>
      </c>
      <c r="N37" s="266">
        <v>2</v>
      </c>
      <c r="O37" s="267" t="s">
        <v>192</v>
      </c>
      <c r="P37" s="267" t="s">
        <v>192</v>
      </c>
      <c r="Q37" s="267" t="s">
        <v>192</v>
      </c>
      <c r="R37" s="267" t="s">
        <v>192</v>
      </c>
      <c r="S37" s="266">
        <v>11</v>
      </c>
      <c r="T37" s="266">
        <v>6</v>
      </c>
      <c r="U37" s="266">
        <v>5</v>
      </c>
      <c r="V37" s="267" t="s">
        <v>192</v>
      </c>
      <c r="W37" s="267" t="s">
        <v>192</v>
      </c>
      <c r="X37" s="267" t="s">
        <v>192</v>
      </c>
      <c r="Y37" s="267" t="s">
        <v>192</v>
      </c>
      <c r="Z37" s="332"/>
    </row>
    <row r="38" spans="3:26" s="334" customFormat="1" ht="19.5" customHeight="1">
      <c r="C38" s="335" t="s">
        <v>153</v>
      </c>
      <c r="D38" s="335" t="s">
        <v>135</v>
      </c>
      <c r="E38" s="333">
        <v>12</v>
      </c>
      <c r="F38" s="266">
        <v>7</v>
      </c>
      <c r="G38" s="266">
        <v>5</v>
      </c>
      <c r="H38" s="267" t="s">
        <v>192</v>
      </c>
      <c r="I38" s="267" t="s">
        <v>192</v>
      </c>
      <c r="J38" s="267" t="s">
        <v>192</v>
      </c>
      <c r="K38" s="267" t="s">
        <v>192</v>
      </c>
      <c r="L38" s="266">
        <v>2</v>
      </c>
      <c r="M38" s="266">
        <v>1</v>
      </c>
      <c r="N38" s="266">
        <v>1</v>
      </c>
      <c r="O38" s="267" t="s">
        <v>192</v>
      </c>
      <c r="P38" s="267" t="s">
        <v>192</v>
      </c>
      <c r="Q38" s="267" t="s">
        <v>192</v>
      </c>
      <c r="R38" s="267" t="s">
        <v>192</v>
      </c>
      <c r="S38" s="266">
        <v>10</v>
      </c>
      <c r="T38" s="266">
        <v>6</v>
      </c>
      <c r="U38" s="266">
        <v>4</v>
      </c>
      <c r="V38" s="267" t="s">
        <v>192</v>
      </c>
      <c r="W38" s="267" t="s">
        <v>192</v>
      </c>
      <c r="X38" s="267" t="s">
        <v>192</v>
      </c>
      <c r="Y38" s="267" t="s">
        <v>192</v>
      </c>
      <c r="Z38" s="332"/>
    </row>
    <row r="39" spans="3:26" s="334" customFormat="1" ht="19.5" customHeight="1">
      <c r="C39" s="335" t="s">
        <v>149</v>
      </c>
      <c r="D39" s="335" t="s">
        <v>136</v>
      </c>
      <c r="E39" s="333">
        <v>2</v>
      </c>
      <c r="F39" s="267" t="s">
        <v>192</v>
      </c>
      <c r="G39" s="266">
        <v>2</v>
      </c>
      <c r="H39" s="267" t="s">
        <v>192</v>
      </c>
      <c r="I39" s="267" t="s">
        <v>192</v>
      </c>
      <c r="J39" s="267" t="s">
        <v>192</v>
      </c>
      <c r="K39" s="267" t="s">
        <v>192</v>
      </c>
      <c r="L39" s="266">
        <v>1</v>
      </c>
      <c r="M39" s="267" t="s">
        <v>192</v>
      </c>
      <c r="N39" s="266">
        <v>1</v>
      </c>
      <c r="O39" s="267" t="s">
        <v>192</v>
      </c>
      <c r="P39" s="267" t="s">
        <v>192</v>
      </c>
      <c r="Q39" s="267" t="s">
        <v>192</v>
      </c>
      <c r="R39" s="267" t="s">
        <v>192</v>
      </c>
      <c r="S39" s="266">
        <v>1</v>
      </c>
      <c r="T39" s="267" t="s">
        <v>192</v>
      </c>
      <c r="U39" s="266">
        <v>1</v>
      </c>
      <c r="V39" s="267" t="s">
        <v>192</v>
      </c>
      <c r="W39" s="267" t="s">
        <v>192</v>
      </c>
      <c r="X39" s="267" t="s">
        <v>192</v>
      </c>
      <c r="Y39" s="267" t="s">
        <v>192</v>
      </c>
      <c r="Z39" s="332"/>
    </row>
    <row r="40" spans="3:26" s="334" customFormat="1" ht="12.75" customHeight="1" thickBot="1">
      <c r="C40" s="339"/>
      <c r="D40" s="339"/>
      <c r="E40" s="340"/>
      <c r="F40" s="341"/>
      <c r="G40" s="341"/>
      <c r="H40" s="341"/>
      <c r="I40" s="341"/>
      <c r="J40" s="341"/>
      <c r="K40" s="341"/>
      <c r="L40" s="339"/>
      <c r="M40" s="339"/>
      <c r="N40" s="339"/>
      <c r="O40" s="339"/>
      <c r="P40" s="339"/>
      <c r="Q40" s="339"/>
      <c r="R40" s="339"/>
      <c r="S40" s="339"/>
      <c r="T40" s="339"/>
      <c r="U40" s="339"/>
      <c r="V40" s="339"/>
      <c r="W40" s="339"/>
      <c r="X40" s="339"/>
      <c r="Y40" s="339"/>
      <c r="Z40" s="332"/>
    </row>
    <row r="41" spans="3:26" ht="16.5" customHeight="1">
      <c r="C41" s="193" t="s">
        <v>344</v>
      </c>
      <c r="D41" s="322"/>
      <c r="E41" s="342"/>
      <c r="F41" s="343"/>
      <c r="G41" s="343"/>
      <c r="H41" s="343"/>
      <c r="I41" s="343"/>
      <c r="J41" s="343"/>
      <c r="K41" s="343"/>
      <c r="L41" s="322"/>
      <c r="M41" s="322"/>
      <c r="N41" s="322"/>
      <c r="O41" s="322"/>
      <c r="P41" s="322"/>
      <c r="Q41" s="322"/>
      <c r="R41" s="322"/>
      <c r="S41" s="322"/>
      <c r="T41" s="322"/>
      <c r="U41" s="322"/>
      <c r="V41" s="322"/>
      <c r="W41" s="322"/>
      <c r="X41" s="322"/>
      <c r="Y41" s="322"/>
    </row>
  </sheetData>
  <mergeCells count="11">
    <mergeCell ref="S5:S6"/>
    <mergeCell ref="E4:K4"/>
    <mergeCell ref="S4:Y4"/>
    <mergeCell ref="E5:E6"/>
    <mergeCell ref="L4:R4"/>
    <mergeCell ref="C2:N2"/>
    <mergeCell ref="C8:D8"/>
    <mergeCell ref="C10:D10"/>
    <mergeCell ref="C12:D12"/>
    <mergeCell ref="C4:D6"/>
    <mergeCell ref="L5:L6"/>
  </mergeCells>
  <phoneticPr fontId="4"/>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colBreaks count="1" manualBreakCount="1">
    <brk id="14" min="1" max="40"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31"/>
  <sheetViews>
    <sheetView showGridLines="0" zoomScaleNormal="100" zoomScaleSheetLayoutView="100" workbookViewId="0"/>
  </sheetViews>
  <sheetFormatPr defaultColWidth="14.625" defaultRowHeight="13.5"/>
  <cols>
    <col min="1" max="1" width="18.5" style="49" bestFit="1" customWidth="1"/>
    <col min="2" max="2" width="9.75" style="49" customWidth="1"/>
    <col min="3" max="3" width="5.25" style="49" customWidth="1"/>
    <col min="4" max="23" width="3.125" style="49" customWidth="1"/>
    <col min="24" max="24" width="2.625" style="49" customWidth="1"/>
    <col min="25" max="25" width="2.5" style="49" customWidth="1"/>
    <col min="26" max="26" width="2.625" style="49" customWidth="1"/>
    <col min="27" max="27" width="2.25" style="49" customWidth="1"/>
    <col min="28" max="28" width="3.125" style="49" customWidth="1"/>
    <col min="29" max="16384" width="14.625" style="49"/>
  </cols>
  <sheetData>
    <row r="2" spans="1:28" ht="28.5" customHeight="1">
      <c r="A2" s="50"/>
      <c r="B2" s="698" t="s">
        <v>426</v>
      </c>
      <c r="C2" s="698"/>
      <c r="D2" s="698"/>
      <c r="E2" s="698"/>
      <c r="F2" s="698"/>
      <c r="G2" s="698"/>
      <c r="H2" s="698"/>
      <c r="I2" s="698"/>
      <c r="J2" s="698"/>
      <c r="K2" s="698"/>
      <c r="L2" s="698"/>
      <c r="M2" s="698"/>
      <c r="N2" s="698"/>
      <c r="O2" s="698"/>
      <c r="P2" s="698"/>
      <c r="Q2" s="698"/>
      <c r="R2" s="698"/>
      <c r="S2" s="698"/>
      <c r="T2" s="698"/>
      <c r="U2" s="698"/>
      <c r="V2" s="698"/>
      <c r="W2" s="698"/>
      <c r="X2" s="698"/>
      <c r="Y2" s="698"/>
      <c r="Z2" s="698"/>
      <c r="AA2" s="698"/>
      <c r="AB2" s="698"/>
    </row>
    <row r="3" spans="1:28" ht="19.5" customHeight="1" thickBot="1">
      <c r="B3" s="52" t="s">
        <v>498</v>
      </c>
      <c r="C3" s="82"/>
      <c r="D3" s="82"/>
      <c r="E3" s="82"/>
      <c r="F3" s="82"/>
      <c r="G3" s="82"/>
      <c r="H3" s="54"/>
      <c r="I3" s="54"/>
      <c r="J3" s="54"/>
      <c r="K3" s="54"/>
      <c r="L3" s="54"/>
      <c r="M3" s="54"/>
      <c r="N3" s="54"/>
      <c r="O3" s="54"/>
      <c r="P3" s="54"/>
      <c r="Q3" s="54"/>
      <c r="R3" s="54"/>
      <c r="S3" s="54"/>
      <c r="T3" s="54"/>
      <c r="U3" s="54"/>
      <c r="V3" s="54"/>
      <c r="W3" s="54"/>
      <c r="X3" s="54"/>
      <c r="Y3" s="54"/>
      <c r="Z3" s="54"/>
      <c r="AA3" s="54"/>
      <c r="AB3" s="55" t="s">
        <v>415</v>
      </c>
    </row>
    <row r="4" spans="1:28" s="116" customFormat="1" ht="13.5" customHeight="1">
      <c r="B4" s="775" t="s">
        <v>191</v>
      </c>
      <c r="C4" s="777" t="s">
        <v>3</v>
      </c>
      <c r="D4" s="344"/>
      <c r="E4" s="345"/>
      <c r="F4" s="779" t="s">
        <v>427</v>
      </c>
      <c r="G4" s="779" t="s">
        <v>134</v>
      </c>
      <c r="H4" s="796" t="s">
        <v>437</v>
      </c>
      <c r="I4" s="781" t="s">
        <v>23</v>
      </c>
      <c r="J4" s="781" t="s">
        <v>24</v>
      </c>
      <c r="K4" s="785" t="s">
        <v>414</v>
      </c>
      <c r="L4" s="787" t="s">
        <v>413</v>
      </c>
      <c r="M4" s="789" t="s">
        <v>20</v>
      </c>
      <c r="N4" s="789" t="s">
        <v>428</v>
      </c>
      <c r="O4" s="789" t="s">
        <v>429</v>
      </c>
      <c r="P4" s="789" t="s">
        <v>430</v>
      </c>
      <c r="Q4" s="792" t="s">
        <v>431</v>
      </c>
      <c r="R4" s="792" t="s">
        <v>432</v>
      </c>
      <c r="S4" s="792" t="s">
        <v>433</v>
      </c>
      <c r="T4" s="792" t="s">
        <v>434</v>
      </c>
      <c r="U4" s="802" t="s">
        <v>435</v>
      </c>
      <c r="V4" s="789" t="s">
        <v>436</v>
      </c>
      <c r="W4" s="789" t="s">
        <v>251</v>
      </c>
      <c r="X4" s="791" t="s">
        <v>412</v>
      </c>
      <c r="Y4" s="783" t="s">
        <v>21</v>
      </c>
      <c r="Z4" s="791" t="s">
        <v>22</v>
      </c>
      <c r="AA4" s="783" t="s">
        <v>252</v>
      </c>
      <c r="AB4" s="794" t="s">
        <v>354</v>
      </c>
    </row>
    <row r="5" spans="1:28" s="116" customFormat="1" ht="87.75" customHeight="1">
      <c r="B5" s="776"/>
      <c r="C5" s="778"/>
      <c r="D5" s="346" t="s">
        <v>355</v>
      </c>
      <c r="E5" s="347" t="s">
        <v>356</v>
      </c>
      <c r="F5" s="780"/>
      <c r="G5" s="780"/>
      <c r="H5" s="797"/>
      <c r="I5" s="782"/>
      <c r="J5" s="782"/>
      <c r="K5" s="786"/>
      <c r="L5" s="788"/>
      <c r="M5" s="790"/>
      <c r="N5" s="790"/>
      <c r="O5" s="790"/>
      <c r="P5" s="790"/>
      <c r="Q5" s="793"/>
      <c r="R5" s="793"/>
      <c r="S5" s="793"/>
      <c r="T5" s="793"/>
      <c r="U5" s="803"/>
      <c r="V5" s="790"/>
      <c r="W5" s="790"/>
      <c r="X5" s="786"/>
      <c r="Y5" s="784"/>
      <c r="Z5" s="786"/>
      <c r="AA5" s="784"/>
      <c r="AB5" s="795"/>
    </row>
    <row r="6" spans="1:28" s="116" customFormat="1" ht="17.100000000000001" customHeight="1">
      <c r="B6" s="348" t="s">
        <v>499</v>
      </c>
      <c r="C6" s="436">
        <v>1535</v>
      </c>
      <c r="D6" s="801">
        <v>415</v>
      </c>
      <c r="E6" s="801"/>
      <c r="F6" s="437">
        <v>18</v>
      </c>
      <c r="G6" s="438">
        <v>2</v>
      </c>
      <c r="H6" s="438" t="s">
        <v>192</v>
      </c>
      <c r="I6" s="437">
        <v>102</v>
      </c>
      <c r="J6" s="437">
        <v>615</v>
      </c>
      <c r="K6" s="439"/>
      <c r="L6" s="439">
        <v>15</v>
      </c>
      <c r="M6" s="437">
        <v>16</v>
      </c>
      <c r="N6" s="437">
        <v>59</v>
      </c>
      <c r="O6" s="437">
        <v>214</v>
      </c>
      <c r="P6" s="437">
        <v>10</v>
      </c>
      <c r="Q6" s="437">
        <v>6</v>
      </c>
      <c r="R6" s="437">
        <v>18</v>
      </c>
      <c r="S6" s="437">
        <v>84</v>
      </c>
      <c r="T6" s="437">
        <v>65</v>
      </c>
      <c r="U6" s="437">
        <v>8</v>
      </c>
      <c r="V6" s="437">
        <v>125</v>
      </c>
      <c r="W6" s="437">
        <v>31</v>
      </c>
      <c r="X6" s="439"/>
      <c r="Y6" s="439">
        <v>46</v>
      </c>
      <c r="Z6" s="798">
        <v>94</v>
      </c>
      <c r="AA6" s="799"/>
      <c r="AB6" s="437">
        <v>7</v>
      </c>
    </row>
    <row r="7" spans="1:28" s="116" customFormat="1" ht="17.100000000000001" customHeight="1">
      <c r="B7" s="349" t="s">
        <v>37</v>
      </c>
      <c r="C7" s="440">
        <v>975</v>
      </c>
      <c r="D7" s="801">
        <v>315</v>
      </c>
      <c r="E7" s="801"/>
      <c r="F7" s="437">
        <v>15</v>
      </c>
      <c r="G7" s="438">
        <v>1</v>
      </c>
      <c r="H7" s="438" t="s">
        <v>192</v>
      </c>
      <c r="I7" s="437">
        <v>99</v>
      </c>
      <c r="J7" s="437">
        <v>491</v>
      </c>
      <c r="K7" s="437"/>
      <c r="L7" s="437">
        <v>13</v>
      </c>
      <c r="M7" s="437">
        <v>8</v>
      </c>
      <c r="N7" s="437">
        <v>48</v>
      </c>
      <c r="O7" s="437">
        <v>76</v>
      </c>
      <c r="P7" s="438">
        <v>2</v>
      </c>
      <c r="Q7" s="437">
        <v>4</v>
      </c>
      <c r="R7" s="437">
        <v>11</v>
      </c>
      <c r="S7" s="437">
        <v>31</v>
      </c>
      <c r="T7" s="437">
        <v>23</v>
      </c>
      <c r="U7" s="437">
        <v>2</v>
      </c>
      <c r="V7" s="437">
        <v>27</v>
      </c>
      <c r="W7" s="437">
        <v>13</v>
      </c>
      <c r="X7" s="437"/>
      <c r="Y7" s="437">
        <v>29</v>
      </c>
      <c r="Z7" s="437"/>
      <c r="AA7" s="437">
        <v>75</v>
      </c>
      <c r="AB7" s="437">
        <v>7</v>
      </c>
    </row>
    <row r="8" spans="1:28" s="116" customFormat="1" ht="17.100000000000001" customHeight="1" thickBot="1">
      <c r="B8" s="350" t="s">
        <v>38</v>
      </c>
      <c r="C8" s="441">
        <v>560</v>
      </c>
      <c r="D8" s="800">
        <v>100</v>
      </c>
      <c r="E8" s="800"/>
      <c r="F8" s="442">
        <v>3</v>
      </c>
      <c r="G8" s="443">
        <v>1</v>
      </c>
      <c r="H8" s="443" t="s">
        <v>192</v>
      </c>
      <c r="I8" s="442">
        <v>3</v>
      </c>
      <c r="J8" s="442">
        <v>124</v>
      </c>
      <c r="K8" s="442"/>
      <c r="L8" s="442">
        <v>2</v>
      </c>
      <c r="M8" s="442">
        <v>8</v>
      </c>
      <c r="N8" s="442">
        <v>11</v>
      </c>
      <c r="O8" s="442">
        <v>138</v>
      </c>
      <c r="P8" s="442">
        <v>8</v>
      </c>
      <c r="Q8" s="442">
        <v>2</v>
      </c>
      <c r="R8" s="442">
        <v>7</v>
      </c>
      <c r="S8" s="442">
        <v>53</v>
      </c>
      <c r="T8" s="442">
        <v>42</v>
      </c>
      <c r="U8" s="442">
        <v>6</v>
      </c>
      <c r="V8" s="442">
        <v>98</v>
      </c>
      <c r="W8" s="442">
        <v>18</v>
      </c>
      <c r="X8" s="442"/>
      <c r="Y8" s="442">
        <v>17</v>
      </c>
      <c r="Z8" s="442"/>
      <c r="AA8" s="442">
        <v>19</v>
      </c>
      <c r="AB8" s="499" t="s">
        <v>496</v>
      </c>
    </row>
    <row r="9" spans="1:28" s="116" customFormat="1" ht="17.100000000000001" customHeight="1">
      <c r="B9" s="77" t="s">
        <v>344</v>
      </c>
      <c r="C9" s="77"/>
      <c r="D9" s="77"/>
      <c r="E9" s="98"/>
      <c r="F9" s="98"/>
      <c r="G9" s="98"/>
      <c r="H9" s="98"/>
      <c r="I9" s="351"/>
      <c r="J9" s="351"/>
      <c r="K9" s="351"/>
      <c r="L9" s="351"/>
      <c r="M9" s="351"/>
      <c r="N9" s="351"/>
      <c r="O9" s="351"/>
      <c r="P9" s="351"/>
      <c r="Q9" s="351"/>
      <c r="R9" s="351"/>
      <c r="S9" s="351"/>
      <c r="T9" s="351"/>
      <c r="U9" s="351"/>
      <c r="V9" s="351"/>
    </row>
    <row r="10" spans="1:28" ht="8.1" customHeight="1"/>
    <row r="11" spans="1:28" ht="8.1" customHeight="1"/>
    <row r="12" spans="1:28" ht="8.1" customHeight="1"/>
    <row r="13" spans="1:28" ht="8.1" customHeight="1"/>
    <row r="14" spans="1:28" ht="8.1" customHeight="1"/>
    <row r="15" spans="1:28" ht="8.1" customHeight="1"/>
    <row r="16" spans="1:28" ht="8.1" customHeight="1"/>
    <row r="17" ht="8.1" customHeight="1"/>
    <row r="18" ht="8.1" customHeight="1"/>
    <row r="19" ht="8.1" customHeight="1"/>
    <row r="20" ht="8.1" customHeight="1"/>
    <row r="21" ht="8.1" customHeight="1"/>
    <row r="22" ht="8.1" customHeight="1"/>
    <row r="23" ht="8.1" customHeight="1"/>
    <row r="24" ht="8.1" customHeight="1"/>
    <row r="25" ht="8.1" customHeight="1"/>
    <row r="26" ht="8.1" customHeight="1"/>
    <row r="27" ht="8.1" customHeight="1"/>
    <row r="28" ht="8.1" customHeight="1"/>
    <row r="29" ht="8.1" customHeight="1"/>
    <row r="30" ht="8.1" customHeight="1"/>
    <row r="31" ht="8.1" customHeight="1"/>
    <row r="32" ht="8.1" customHeight="1"/>
    <row r="33" ht="8.1" customHeight="1"/>
    <row r="34" ht="8.1" customHeight="1"/>
    <row r="35" ht="8.1" customHeight="1"/>
    <row r="36" ht="8.1" customHeight="1"/>
    <row r="37" ht="8.1" customHeight="1"/>
    <row r="38" ht="8.1" customHeight="1"/>
    <row r="39" ht="8.1" customHeight="1"/>
    <row r="40" ht="8.1" customHeight="1"/>
    <row r="41" ht="8.1" customHeight="1"/>
    <row r="42" ht="8.1" customHeight="1"/>
    <row r="43" ht="8.1" customHeight="1"/>
    <row r="44" ht="8.1" customHeight="1"/>
    <row r="45" ht="8.1" customHeight="1"/>
    <row r="46" ht="8.1" customHeight="1"/>
    <row r="47" ht="8.1" customHeight="1"/>
    <row r="48" ht="8.1" customHeight="1"/>
    <row r="49" ht="8.1" customHeight="1"/>
    <row r="50" ht="8.1" customHeight="1"/>
    <row r="51" ht="8.1" customHeight="1"/>
    <row r="52" ht="8.1" customHeight="1"/>
    <row r="53" ht="8.1" customHeight="1"/>
    <row r="54" ht="8.1" customHeight="1"/>
    <row r="55" ht="8.1" customHeight="1"/>
    <row r="56" ht="8.1" customHeight="1"/>
    <row r="57" ht="8.1" customHeight="1"/>
    <row r="58" ht="8.1" customHeight="1"/>
    <row r="59" ht="8.1" customHeight="1"/>
    <row r="60" ht="8.1" customHeight="1"/>
    <row r="61" ht="8.1" customHeight="1"/>
    <row r="62" ht="8.1" customHeight="1"/>
    <row r="63" ht="8.1" customHeight="1"/>
    <row r="64" ht="8.1" customHeight="1"/>
    <row r="65" ht="8.1" customHeight="1"/>
    <row r="66" ht="8.1" customHeight="1"/>
    <row r="67" ht="8.1" customHeight="1"/>
    <row r="68" ht="8.1" customHeight="1"/>
    <row r="69" ht="8.1" customHeight="1"/>
    <row r="70" ht="8.1" customHeight="1"/>
    <row r="71" ht="8.1" customHeight="1"/>
    <row r="72" ht="8.1" customHeight="1"/>
    <row r="73" ht="8.1" customHeight="1"/>
    <row r="74" ht="8.1" customHeight="1"/>
    <row r="75" ht="8.1" customHeight="1"/>
    <row r="76" ht="8.1" customHeight="1"/>
    <row r="77" ht="8.1" customHeight="1"/>
    <row r="78" ht="8.1" customHeight="1"/>
    <row r="79" ht="8.1" customHeight="1"/>
    <row r="80" ht="8.1" customHeight="1"/>
    <row r="81" ht="8.1" customHeight="1"/>
    <row r="82" ht="8.1" customHeight="1"/>
    <row r="83" ht="8.1" customHeight="1"/>
    <row r="84" ht="8.1" customHeight="1"/>
    <row r="85" ht="8.1" customHeight="1"/>
    <row r="86" ht="8.1" customHeight="1"/>
    <row r="87" ht="8.1" customHeight="1"/>
    <row r="88" ht="8.1" customHeight="1"/>
    <row r="89" ht="8.1" customHeight="1"/>
    <row r="90" ht="8.1" customHeight="1"/>
    <row r="91" ht="8.1" customHeight="1"/>
    <row r="92" ht="8.1" customHeight="1"/>
    <row r="93" ht="8.1" customHeight="1"/>
    <row r="94" ht="8.1" customHeight="1"/>
    <row r="95" ht="8.1" customHeight="1"/>
    <row r="96" ht="8.1" customHeight="1"/>
    <row r="97" ht="8.1" customHeight="1"/>
    <row r="98" ht="8.1" customHeight="1"/>
    <row r="99" ht="8.1" customHeight="1"/>
    <row r="100" ht="8.1" customHeight="1"/>
    <row r="101" ht="8.1" customHeight="1"/>
    <row r="102" ht="8.1" customHeight="1"/>
    <row r="103" ht="8.1" customHeight="1"/>
    <row r="104" ht="8.1" customHeight="1"/>
    <row r="105" ht="8.1" customHeight="1"/>
    <row r="106" ht="8.1" customHeight="1"/>
    <row r="107" ht="8.1" customHeight="1"/>
    <row r="108" ht="8.1" customHeight="1"/>
    <row r="109" ht="8.1" customHeight="1"/>
    <row r="110" ht="8.1" customHeight="1"/>
    <row r="111" ht="8.1" customHeight="1"/>
    <row r="112" ht="8.1" customHeight="1"/>
    <row r="113" ht="8.1" customHeight="1"/>
    <row r="114" ht="8.1" customHeight="1"/>
    <row r="115" ht="8.1" customHeight="1"/>
    <row r="116" ht="8.1" customHeight="1"/>
    <row r="117" ht="8.1" customHeight="1"/>
    <row r="118" ht="8.1" customHeight="1"/>
    <row r="119" ht="8.1" customHeight="1"/>
    <row r="120" ht="8.1" customHeight="1"/>
    <row r="121" ht="8.1" customHeight="1"/>
    <row r="122" ht="8.1" customHeight="1"/>
    <row r="123" ht="8.1" customHeight="1"/>
    <row r="124" ht="8.1" customHeight="1"/>
    <row r="125" ht="8.1" customHeight="1"/>
    <row r="126" ht="8.1" customHeight="1"/>
    <row r="127" ht="8.1" customHeight="1"/>
    <row r="128" ht="8.1" customHeight="1"/>
    <row r="129" ht="8.1" customHeight="1"/>
    <row r="130" ht="8.1" customHeight="1"/>
    <row r="131" ht="8.1" customHeight="1"/>
  </sheetData>
  <mergeCells count="30">
    <mergeCell ref="Z6:AA6"/>
    <mergeCell ref="D8:E8"/>
    <mergeCell ref="D6:E6"/>
    <mergeCell ref="D7:E7"/>
    <mergeCell ref="G4:G5"/>
    <mergeCell ref="J4:J5"/>
    <mergeCell ref="T4:T5"/>
    <mergeCell ref="V4:V5"/>
    <mergeCell ref="W4:W5"/>
    <mergeCell ref="Z4:Z5"/>
    <mergeCell ref="P4:P5"/>
    <mergeCell ref="S4:S5"/>
    <mergeCell ref="U4:U5"/>
    <mergeCell ref="R4:R5"/>
    <mergeCell ref="B4:B5"/>
    <mergeCell ref="C4:C5"/>
    <mergeCell ref="F4:F5"/>
    <mergeCell ref="I4:I5"/>
    <mergeCell ref="B2:AB2"/>
    <mergeCell ref="Y4:Y5"/>
    <mergeCell ref="K4:K5"/>
    <mergeCell ref="L4:L5"/>
    <mergeCell ref="M4:M5"/>
    <mergeCell ref="N4:N5"/>
    <mergeCell ref="O4:O5"/>
    <mergeCell ref="X4:X5"/>
    <mergeCell ref="Q4:Q5"/>
    <mergeCell ref="AB4:AB5"/>
    <mergeCell ref="H4:H5"/>
    <mergeCell ref="AA4:AA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zoomScaleNormal="100" zoomScaleSheetLayoutView="100" workbookViewId="0"/>
  </sheetViews>
  <sheetFormatPr defaultColWidth="14.625" defaultRowHeight="13.5"/>
  <cols>
    <col min="1" max="1" width="18.5" style="49" bestFit="1" customWidth="1"/>
    <col min="2" max="2" width="13.625" style="49" customWidth="1"/>
    <col min="3" max="5" width="10.625" style="80" customWidth="1"/>
    <col min="6" max="6" width="13.625" style="49" customWidth="1"/>
    <col min="7" max="9" width="10.625" style="80" customWidth="1"/>
    <col min="10" max="10" width="16.625" style="49" bestFit="1" customWidth="1"/>
    <col min="11" max="11" width="12.125" style="49" customWidth="1"/>
    <col min="12" max="12" width="18.875" style="49" bestFit="1" customWidth="1"/>
    <col min="13" max="13" width="16.625" style="49" bestFit="1" customWidth="1"/>
    <col min="14" max="14" width="12.125" style="49" customWidth="1"/>
    <col min="15" max="15" width="27.875" style="49" bestFit="1" customWidth="1"/>
    <col min="16" max="16" width="5.375" style="49" customWidth="1"/>
    <col min="17" max="17" width="27.875" style="49" bestFit="1" customWidth="1"/>
    <col min="18" max="18" width="16.625" style="49" bestFit="1" customWidth="1"/>
    <col min="19" max="16384" width="14.625" style="49"/>
  </cols>
  <sheetData>
    <row r="1" spans="1:17" ht="27.75" customHeight="1">
      <c r="A1" s="50"/>
      <c r="B1" s="804" t="s">
        <v>420</v>
      </c>
      <c r="C1" s="804"/>
      <c r="D1" s="804"/>
      <c r="E1" s="804"/>
      <c r="F1" s="804"/>
      <c r="G1" s="804"/>
      <c r="H1" s="804"/>
      <c r="I1" s="804"/>
      <c r="J1" s="51"/>
      <c r="K1" s="51"/>
      <c r="L1" s="51"/>
      <c r="M1" s="51"/>
      <c r="N1" s="51"/>
      <c r="O1" s="51"/>
      <c r="P1" s="51"/>
      <c r="Q1" s="51"/>
    </row>
    <row r="2" spans="1:17" ht="19.5" customHeight="1" thickBot="1">
      <c r="B2" s="52" t="s">
        <v>500</v>
      </c>
      <c r="C2" s="53"/>
      <c r="D2" s="53"/>
      <c r="E2" s="53"/>
      <c r="F2" s="54"/>
      <c r="G2" s="53"/>
      <c r="H2" s="53"/>
      <c r="I2" s="55" t="s">
        <v>406</v>
      </c>
    </row>
    <row r="3" spans="1:17" s="56" customFormat="1" ht="17.25" customHeight="1">
      <c r="B3" s="57" t="s">
        <v>5</v>
      </c>
      <c r="C3" s="58" t="s">
        <v>33</v>
      </c>
      <c r="D3" s="58" t="s">
        <v>37</v>
      </c>
      <c r="E3" s="58" t="s">
        <v>38</v>
      </c>
      <c r="F3" s="59" t="s">
        <v>5</v>
      </c>
      <c r="G3" s="58" t="s">
        <v>33</v>
      </c>
      <c r="H3" s="58" t="s">
        <v>37</v>
      </c>
      <c r="I3" s="58" t="s">
        <v>38</v>
      </c>
    </row>
    <row r="4" spans="1:17">
      <c r="B4" s="60" t="s">
        <v>501</v>
      </c>
      <c r="C4" s="61">
        <v>300</v>
      </c>
      <c r="D4" s="62">
        <v>222</v>
      </c>
      <c r="E4" s="62">
        <v>78</v>
      </c>
      <c r="F4" s="63" t="s">
        <v>405</v>
      </c>
      <c r="G4" s="64">
        <v>9</v>
      </c>
      <c r="H4" s="65">
        <v>7</v>
      </c>
      <c r="I4" s="64">
        <v>2</v>
      </c>
      <c r="J4" s="66"/>
    </row>
    <row r="5" spans="1:17">
      <c r="B5" s="67" t="s">
        <v>454</v>
      </c>
      <c r="C5" s="61">
        <v>406</v>
      </c>
      <c r="D5" s="62">
        <v>317</v>
      </c>
      <c r="E5" s="62">
        <v>89</v>
      </c>
      <c r="F5" s="68" t="s">
        <v>404</v>
      </c>
      <c r="G5" s="69">
        <v>91</v>
      </c>
      <c r="H5" s="69">
        <v>59</v>
      </c>
      <c r="I5" s="62">
        <v>32</v>
      </c>
      <c r="J5" s="70"/>
    </row>
    <row r="6" spans="1:17">
      <c r="B6" s="67" t="s">
        <v>483</v>
      </c>
      <c r="C6" s="61">
        <v>415</v>
      </c>
      <c r="D6" s="69">
        <v>315</v>
      </c>
      <c r="E6" s="62">
        <v>100</v>
      </c>
      <c r="F6" s="68" t="s">
        <v>403</v>
      </c>
      <c r="G6" s="65">
        <v>33</v>
      </c>
      <c r="H6" s="65">
        <v>27</v>
      </c>
      <c r="I6" s="62">
        <v>6</v>
      </c>
      <c r="J6" s="66"/>
    </row>
    <row r="7" spans="1:17">
      <c r="A7" s="66"/>
      <c r="B7" s="71" t="s">
        <v>402</v>
      </c>
      <c r="C7" s="65">
        <v>1</v>
      </c>
      <c r="D7" s="65">
        <v>1</v>
      </c>
      <c r="E7" s="65">
        <v>0</v>
      </c>
      <c r="F7" s="68" t="s">
        <v>401</v>
      </c>
      <c r="G7" s="65">
        <v>0</v>
      </c>
      <c r="H7" s="65">
        <v>0</v>
      </c>
      <c r="I7" s="65">
        <v>0</v>
      </c>
      <c r="J7" s="66"/>
    </row>
    <row r="8" spans="1:17">
      <c r="A8" s="70"/>
      <c r="B8" s="71" t="s">
        <v>400</v>
      </c>
      <c r="C8" s="69">
        <v>0</v>
      </c>
      <c r="D8" s="69">
        <v>0</v>
      </c>
      <c r="E8" s="69">
        <v>0</v>
      </c>
      <c r="F8" s="68" t="s">
        <v>399</v>
      </c>
      <c r="G8" s="65">
        <v>5</v>
      </c>
      <c r="H8" s="69">
        <v>3</v>
      </c>
      <c r="I8" s="65">
        <v>2</v>
      </c>
      <c r="J8" s="70"/>
    </row>
    <row r="9" spans="1:17">
      <c r="A9" s="66"/>
      <c r="B9" s="71" t="s">
        <v>398</v>
      </c>
      <c r="C9" s="65">
        <v>0</v>
      </c>
      <c r="D9" s="65">
        <v>0</v>
      </c>
      <c r="E9" s="65">
        <v>0</v>
      </c>
      <c r="F9" s="68" t="s">
        <v>397</v>
      </c>
      <c r="G9" s="65">
        <v>0</v>
      </c>
      <c r="H9" s="65">
        <v>0</v>
      </c>
      <c r="I9" s="65">
        <v>0</v>
      </c>
      <c r="J9" s="66"/>
    </row>
    <row r="10" spans="1:17">
      <c r="A10" s="66"/>
      <c r="B10" s="71" t="s">
        <v>396</v>
      </c>
      <c r="C10" s="65">
        <v>0</v>
      </c>
      <c r="D10" s="65">
        <v>0</v>
      </c>
      <c r="E10" s="65">
        <v>0</v>
      </c>
      <c r="F10" s="68" t="s">
        <v>395</v>
      </c>
      <c r="G10" s="65">
        <v>1</v>
      </c>
      <c r="H10" s="65">
        <v>0</v>
      </c>
      <c r="I10" s="65">
        <v>1</v>
      </c>
      <c r="J10" s="66"/>
    </row>
    <row r="11" spans="1:17">
      <c r="A11" s="70"/>
      <c r="B11" s="71" t="s">
        <v>394</v>
      </c>
      <c r="C11" s="69">
        <v>0</v>
      </c>
      <c r="D11" s="69">
        <v>0</v>
      </c>
      <c r="E11" s="69">
        <v>0</v>
      </c>
      <c r="F11" s="68" t="s">
        <v>393</v>
      </c>
      <c r="G11" s="69">
        <v>11</v>
      </c>
      <c r="H11" s="69">
        <v>8</v>
      </c>
      <c r="I11" s="65">
        <v>3</v>
      </c>
      <c r="J11" s="70"/>
    </row>
    <row r="12" spans="1:17">
      <c r="A12" s="66"/>
      <c r="B12" s="71" t="s">
        <v>392</v>
      </c>
      <c r="C12" s="65">
        <v>0</v>
      </c>
      <c r="D12" s="65">
        <v>0</v>
      </c>
      <c r="E12" s="65">
        <v>0</v>
      </c>
      <c r="F12" s="68" t="s">
        <v>391</v>
      </c>
      <c r="G12" s="65">
        <v>12</v>
      </c>
      <c r="H12" s="65">
        <v>12</v>
      </c>
      <c r="I12" s="65">
        <v>0</v>
      </c>
      <c r="J12" s="66"/>
    </row>
    <row r="13" spans="1:17">
      <c r="A13" s="66"/>
      <c r="B13" s="71" t="s">
        <v>390</v>
      </c>
      <c r="C13" s="65">
        <v>0</v>
      </c>
      <c r="D13" s="65">
        <v>0</v>
      </c>
      <c r="E13" s="65">
        <v>0</v>
      </c>
      <c r="F13" s="68" t="s">
        <v>389</v>
      </c>
      <c r="G13" s="65">
        <v>6</v>
      </c>
      <c r="H13" s="65">
        <v>5</v>
      </c>
      <c r="I13" s="62">
        <v>1</v>
      </c>
      <c r="J13" s="66"/>
    </row>
    <row r="14" spans="1:17">
      <c r="A14" s="70"/>
      <c r="B14" s="71" t="s">
        <v>388</v>
      </c>
      <c r="C14" s="69">
        <v>1</v>
      </c>
      <c r="D14" s="65">
        <v>0</v>
      </c>
      <c r="E14" s="69">
        <v>1</v>
      </c>
      <c r="F14" s="68" t="s">
        <v>387</v>
      </c>
      <c r="G14" s="500" t="s">
        <v>502</v>
      </c>
      <c r="H14" s="500" t="s">
        <v>502</v>
      </c>
      <c r="I14" s="500" t="s">
        <v>502</v>
      </c>
      <c r="J14" s="72"/>
    </row>
    <row r="15" spans="1:17">
      <c r="A15" s="70"/>
      <c r="B15" s="71" t="s">
        <v>386</v>
      </c>
      <c r="C15" s="69">
        <v>0</v>
      </c>
      <c r="D15" s="69">
        <v>0</v>
      </c>
      <c r="E15" s="69">
        <v>0</v>
      </c>
      <c r="F15" s="68" t="s">
        <v>385</v>
      </c>
      <c r="G15" s="65">
        <v>121</v>
      </c>
      <c r="H15" s="65">
        <v>95</v>
      </c>
      <c r="I15" s="62">
        <v>26</v>
      </c>
      <c r="J15" s="66"/>
    </row>
    <row r="16" spans="1:17">
      <c r="A16" s="66"/>
      <c r="B16" s="71" t="s">
        <v>384</v>
      </c>
      <c r="C16" s="65">
        <v>0</v>
      </c>
      <c r="D16" s="65">
        <v>0</v>
      </c>
      <c r="E16" s="65">
        <v>0</v>
      </c>
      <c r="F16" s="68" t="s">
        <v>383</v>
      </c>
      <c r="G16" s="65">
        <v>43</v>
      </c>
      <c r="H16" s="65">
        <v>38</v>
      </c>
      <c r="I16" s="62">
        <v>5</v>
      </c>
      <c r="J16" s="66"/>
    </row>
    <row r="17" spans="1:10">
      <c r="A17" s="66"/>
      <c r="B17" s="71" t="s">
        <v>382</v>
      </c>
      <c r="C17" s="65">
        <v>0</v>
      </c>
      <c r="D17" s="65">
        <v>0</v>
      </c>
      <c r="E17" s="65">
        <v>0</v>
      </c>
      <c r="F17" s="68" t="s">
        <v>381</v>
      </c>
      <c r="G17" s="69">
        <v>12</v>
      </c>
      <c r="H17" s="69">
        <v>10</v>
      </c>
      <c r="I17" s="62">
        <v>2</v>
      </c>
      <c r="J17" s="70"/>
    </row>
    <row r="18" spans="1:10">
      <c r="A18" s="70"/>
      <c r="B18" s="71" t="s">
        <v>380</v>
      </c>
      <c r="C18" s="69">
        <v>3</v>
      </c>
      <c r="D18" s="69">
        <v>2</v>
      </c>
      <c r="E18" s="65">
        <v>1</v>
      </c>
      <c r="F18" s="68" t="s">
        <v>379</v>
      </c>
      <c r="G18" s="65">
        <v>0</v>
      </c>
      <c r="H18" s="65">
        <v>0</v>
      </c>
      <c r="I18" s="65">
        <v>0</v>
      </c>
      <c r="J18" s="66"/>
    </row>
    <row r="19" spans="1:10">
      <c r="A19" s="66"/>
      <c r="B19" s="71" t="s">
        <v>378</v>
      </c>
      <c r="C19" s="65">
        <v>21</v>
      </c>
      <c r="D19" s="65">
        <v>13</v>
      </c>
      <c r="E19" s="62">
        <v>8</v>
      </c>
      <c r="F19" s="68" t="s">
        <v>377</v>
      </c>
      <c r="G19" s="65">
        <v>0</v>
      </c>
      <c r="H19" s="65">
        <v>0</v>
      </c>
      <c r="I19" s="65">
        <v>0</v>
      </c>
      <c r="J19" s="66"/>
    </row>
    <row r="20" spans="1:10">
      <c r="A20" s="66"/>
      <c r="B20" s="71" t="s">
        <v>376</v>
      </c>
      <c r="C20" s="65">
        <v>9</v>
      </c>
      <c r="D20" s="65">
        <v>4</v>
      </c>
      <c r="E20" s="62">
        <v>5</v>
      </c>
      <c r="F20" s="68" t="s">
        <v>375</v>
      </c>
      <c r="G20" s="69">
        <v>0</v>
      </c>
      <c r="H20" s="69">
        <v>0</v>
      </c>
      <c r="I20" s="69">
        <v>0</v>
      </c>
      <c r="J20" s="70"/>
    </row>
    <row r="21" spans="1:10">
      <c r="A21" s="70"/>
      <c r="B21" s="71" t="s">
        <v>374</v>
      </c>
      <c r="C21" s="69">
        <v>0</v>
      </c>
      <c r="D21" s="69">
        <v>0</v>
      </c>
      <c r="E21" s="69">
        <v>0</v>
      </c>
      <c r="F21" s="68" t="s">
        <v>373</v>
      </c>
      <c r="G21" s="65">
        <v>0</v>
      </c>
      <c r="H21" s="65">
        <v>0</v>
      </c>
      <c r="I21" s="65">
        <v>0</v>
      </c>
      <c r="J21" s="66"/>
    </row>
    <row r="22" spans="1:10">
      <c r="A22" s="66"/>
      <c r="B22" s="71" t="s">
        <v>372</v>
      </c>
      <c r="C22" s="65">
        <v>0</v>
      </c>
      <c r="D22" s="65">
        <v>0</v>
      </c>
      <c r="E22" s="65">
        <v>0</v>
      </c>
      <c r="F22" s="68" t="s">
        <v>371</v>
      </c>
      <c r="G22" s="65">
        <v>0</v>
      </c>
      <c r="H22" s="65">
        <v>0</v>
      </c>
      <c r="I22" s="65">
        <v>0</v>
      </c>
      <c r="J22" s="66"/>
    </row>
    <row r="23" spans="1:10">
      <c r="A23" s="66"/>
      <c r="B23" s="71" t="s">
        <v>370</v>
      </c>
      <c r="C23" s="65">
        <v>1</v>
      </c>
      <c r="D23" s="65">
        <v>1</v>
      </c>
      <c r="E23" s="65">
        <v>0</v>
      </c>
      <c r="F23" s="68" t="s">
        <v>369</v>
      </c>
      <c r="G23" s="69">
        <v>0</v>
      </c>
      <c r="H23" s="69">
        <v>0</v>
      </c>
      <c r="I23" s="69">
        <v>0</v>
      </c>
      <c r="J23" s="70"/>
    </row>
    <row r="24" spans="1:10">
      <c r="A24" s="70"/>
      <c r="B24" s="71" t="s">
        <v>368</v>
      </c>
      <c r="C24" s="69">
        <v>0</v>
      </c>
      <c r="D24" s="69">
        <v>0</v>
      </c>
      <c r="E24" s="69">
        <v>0</v>
      </c>
      <c r="F24" s="68" t="s">
        <v>367</v>
      </c>
      <c r="G24" s="65">
        <v>0</v>
      </c>
      <c r="H24" s="65">
        <v>0</v>
      </c>
      <c r="I24" s="65">
        <v>0</v>
      </c>
      <c r="J24" s="66"/>
    </row>
    <row r="25" spans="1:10">
      <c r="A25" s="66"/>
      <c r="B25" s="71" t="s">
        <v>366</v>
      </c>
      <c r="C25" s="65">
        <v>0</v>
      </c>
      <c r="D25" s="65">
        <v>0</v>
      </c>
      <c r="E25" s="65">
        <v>0</v>
      </c>
      <c r="F25" s="68" t="s">
        <v>365</v>
      </c>
      <c r="G25" s="65">
        <v>0</v>
      </c>
      <c r="H25" s="65">
        <v>0</v>
      </c>
      <c r="I25" s="65">
        <v>0</v>
      </c>
      <c r="J25" s="66"/>
    </row>
    <row r="26" spans="1:10">
      <c r="A26" s="66"/>
      <c r="B26" s="71" t="s">
        <v>364</v>
      </c>
      <c r="C26" s="65">
        <v>0</v>
      </c>
      <c r="D26" s="65">
        <v>0</v>
      </c>
      <c r="E26" s="65">
        <v>0</v>
      </c>
      <c r="F26" s="68" t="s">
        <v>363</v>
      </c>
      <c r="G26" s="69">
        <v>3</v>
      </c>
      <c r="H26" s="69">
        <v>3</v>
      </c>
      <c r="I26" s="65">
        <v>0</v>
      </c>
      <c r="J26" s="70"/>
    </row>
    <row r="27" spans="1:10">
      <c r="A27" s="70"/>
      <c r="B27" s="71" t="s">
        <v>362</v>
      </c>
      <c r="C27" s="69">
        <v>0</v>
      </c>
      <c r="D27" s="69">
        <v>0</v>
      </c>
      <c r="E27" s="69">
        <v>0</v>
      </c>
      <c r="F27" s="73"/>
      <c r="G27" s="62"/>
      <c r="H27" s="62"/>
      <c r="I27" s="62"/>
    </row>
    <row r="28" spans="1:10">
      <c r="A28" s="74"/>
      <c r="B28" s="71" t="s">
        <v>361</v>
      </c>
      <c r="C28" s="69">
        <v>0</v>
      </c>
      <c r="D28" s="69">
        <v>0</v>
      </c>
      <c r="E28" s="69">
        <v>0</v>
      </c>
      <c r="F28" s="807" t="s">
        <v>258</v>
      </c>
      <c r="G28" s="809">
        <f>100-G30</f>
        <v>81.599999999999994</v>
      </c>
      <c r="H28" s="810">
        <f>100-H30</f>
        <v>78.8</v>
      </c>
      <c r="I28" s="810">
        <f>100-I30</f>
        <v>86</v>
      </c>
    </row>
    <row r="29" spans="1:10">
      <c r="B29" s="71" t="s">
        <v>360</v>
      </c>
      <c r="C29" s="61">
        <v>22</v>
      </c>
      <c r="D29" s="65">
        <v>18</v>
      </c>
      <c r="E29" s="62">
        <v>4</v>
      </c>
      <c r="F29" s="808"/>
      <c r="G29" s="809"/>
      <c r="H29" s="810"/>
      <c r="I29" s="810"/>
    </row>
    <row r="30" spans="1:10">
      <c r="B30" s="71" t="s">
        <v>359</v>
      </c>
      <c r="C30" s="61">
        <v>3</v>
      </c>
      <c r="D30" s="69">
        <v>3</v>
      </c>
      <c r="E30" s="69">
        <v>0</v>
      </c>
      <c r="F30" s="805" t="s">
        <v>302</v>
      </c>
      <c r="G30" s="811">
        <v>18.399999999999999</v>
      </c>
      <c r="H30" s="810">
        <v>21.2</v>
      </c>
      <c r="I30" s="810">
        <v>14</v>
      </c>
    </row>
    <row r="31" spans="1:10" ht="14.25" thickBot="1">
      <c r="B31" s="75" t="s">
        <v>358</v>
      </c>
      <c r="C31" s="55">
        <v>7</v>
      </c>
      <c r="D31" s="76">
        <v>6</v>
      </c>
      <c r="E31" s="434">
        <v>1</v>
      </c>
      <c r="F31" s="806"/>
      <c r="G31" s="812"/>
      <c r="H31" s="813"/>
      <c r="I31" s="813"/>
    </row>
    <row r="32" spans="1:10" ht="16.5" customHeight="1">
      <c r="B32" s="77" t="s">
        <v>301</v>
      </c>
      <c r="C32" s="78"/>
      <c r="D32" s="78"/>
      <c r="E32" s="79"/>
    </row>
    <row r="33" ht="28.5" customHeight="1"/>
  </sheetData>
  <mergeCells count="9">
    <mergeCell ref="B1:I1"/>
    <mergeCell ref="F30:F31"/>
    <mergeCell ref="F28:F29"/>
    <mergeCell ref="G28:G29"/>
    <mergeCell ref="H28:H29"/>
    <mergeCell ref="I28:I29"/>
    <mergeCell ref="G30:G31"/>
    <mergeCell ref="H30:H31"/>
    <mergeCell ref="I30:I31"/>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75"/>
  <sheetViews>
    <sheetView showGridLines="0" zoomScaleNormal="100" zoomScaleSheetLayoutView="100" workbookViewId="0"/>
  </sheetViews>
  <sheetFormatPr defaultRowHeight="10.5"/>
  <cols>
    <col min="1" max="1" width="2.25" style="360" customWidth="1"/>
    <col min="2" max="2" width="8" style="360" customWidth="1"/>
    <col min="3" max="3" width="10" style="360" customWidth="1"/>
    <col min="4" max="5" width="4.375" style="360" customWidth="1"/>
    <col min="6" max="8" width="5.625" style="360" customWidth="1"/>
    <col min="9" max="17" width="5.375" style="360" customWidth="1"/>
    <col min="18" max="18" width="2.125" style="360" customWidth="1"/>
    <col min="19" max="16384" width="9" style="360"/>
  </cols>
  <sheetData>
    <row r="2" spans="2:17" s="352" customFormat="1" ht="21">
      <c r="B2" s="814" t="s">
        <v>503</v>
      </c>
      <c r="C2" s="814"/>
      <c r="D2" s="814"/>
      <c r="E2" s="814"/>
      <c r="F2" s="814"/>
      <c r="G2" s="814"/>
      <c r="H2" s="814"/>
      <c r="I2" s="814"/>
      <c r="J2" s="814"/>
      <c r="K2" s="814"/>
      <c r="L2" s="814"/>
      <c r="M2" s="814"/>
      <c r="N2" s="814"/>
      <c r="O2" s="814"/>
      <c r="P2" s="814"/>
      <c r="Q2" s="814"/>
    </row>
    <row r="3" spans="2:17" s="355" customFormat="1" ht="19.5" customHeight="1" thickBot="1">
      <c r="B3" s="353"/>
      <c r="C3" s="353"/>
      <c r="D3" s="353"/>
      <c r="E3" s="353"/>
      <c r="F3" s="353"/>
      <c r="G3" s="353"/>
      <c r="H3" s="353"/>
      <c r="I3" s="353"/>
      <c r="J3" s="353"/>
      <c r="K3" s="353"/>
      <c r="L3" s="353"/>
      <c r="M3" s="353"/>
      <c r="N3" s="353"/>
      <c r="O3" s="353"/>
      <c r="P3" s="353"/>
      <c r="Q3" s="354" t="s">
        <v>89</v>
      </c>
    </row>
    <row r="4" spans="2:17" s="172" customFormat="1" ht="13.5" customHeight="1">
      <c r="B4" s="815" t="s">
        <v>177</v>
      </c>
      <c r="C4" s="816"/>
      <c r="D4" s="819" t="s">
        <v>259</v>
      </c>
      <c r="E4" s="820"/>
      <c r="F4" s="825" t="s">
        <v>176</v>
      </c>
      <c r="G4" s="825"/>
      <c r="H4" s="825"/>
      <c r="I4" s="825"/>
      <c r="J4" s="825"/>
      <c r="K4" s="825"/>
      <c r="L4" s="825"/>
      <c r="M4" s="825"/>
      <c r="N4" s="825"/>
      <c r="O4" s="825"/>
      <c r="P4" s="825"/>
      <c r="Q4" s="825"/>
    </row>
    <row r="5" spans="2:17" s="157" customFormat="1" ht="33.75" customHeight="1">
      <c r="B5" s="817"/>
      <c r="C5" s="818"/>
      <c r="D5" s="821"/>
      <c r="E5" s="822"/>
      <c r="F5" s="682" t="s">
        <v>260</v>
      </c>
      <c r="G5" s="682"/>
      <c r="H5" s="683"/>
      <c r="I5" s="826" t="s">
        <v>261</v>
      </c>
      <c r="J5" s="682"/>
      <c r="K5" s="683"/>
      <c r="L5" s="826" t="s">
        <v>262</v>
      </c>
      <c r="M5" s="682"/>
      <c r="N5" s="683"/>
      <c r="O5" s="826" t="s">
        <v>263</v>
      </c>
      <c r="P5" s="682"/>
      <c r="Q5" s="682"/>
    </row>
    <row r="6" spans="2:17" s="157" customFormat="1" ht="13.5">
      <c r="B6" s="817"/>
      <c r="C6" s="818"/>
      <c r="D6" s="823"/>
      <c r="E6" s="824"/>
      <c r="F6" s="246" t="s">
        <v>33</v>
      </c>
      <c r="G6" s="160" t="s">
        <v>37</v>
      </c>
      <c r="H6" s="160" t="s">
        <v>38</v>
      </c>
      <c r="I6" s="160" t="s">
        <v>33</v>
      </c>
      <c r="J6" s="160" t="s">
        <v>37</v>
      </c>
      <c r="K6" s="160" t="s">
        <v>38</v>
      </c>
      <c r="L6" s="160" t="s">
        <v>33</v>
      </c>
      <c r="M6" s="160" t="s">
        <v>37</v>
      </c>
      <c r="N6" s="160" t="s">
        <v>38</v>
      </c>
      <c r="O6" s="160" t="s">
        <v>33</v>
      </c>
      <c r="P6" s="160" t="s">
        <v>37</v>
      </c>
      <c r="Q6" s="160" t="s">
        <v>38</v>
      </c>
    </row>
    <row r="7" spans="2:17" s="172" customFormat="1" ht="13.5">
      <c r="B7" s="538"/>
      <c r="C7" s="538"/>
      <c r="D7" s="356"/>
      <c r="E7" s="357"/>
      <c r="F7" s="357"/>
      <c r="G7" s="357"/>
      <c r="H7" s="357"/>
      <c r="I7" s="357"/>
      <c r="J7" s="357"/>
      <c r="K7" s="357"/>
      <c r="L7" s="357"/>
      <c r="M7" s="357"/>
      <c r="N7" s="357"/>
      <c r="O7" s="357"/>
      <c r="P7" s="357"/>
      <c r="Q7" s="357"/>
    </row>
    <row r="8" spans="2:17" s="172" customFormat="1" ht="13.5">
      <c r="B8" s="831" t="s">
        <v>504</v>
      </c>
      <c r="C8" s="831"/>
      <c r="D8" s="832">
        <v>4</v>
      </c>
      <c r="E8" s="833"/>
      <c r="F8" s="504">
        <v>139</v>
      </c>
      <c r="G8" s="504">
        <v>65</v>
      </c>
      <c r="H8" s="504">
        <v>74</v>
      </c>
      <c r="I8" s="502">
        <v>0</v>
      </c>
      <c r="J8" s="502">
        <v>0</v>
      </c>
      <c r="K8" s="502">
        <v>0</v>
      </c>
      <c r="L8" s="504">
        <v>139</v>
      </c>
      <c r="M8" s="504">
        <v>65</v>
      </c>
      <c r="N8" s="504">
        <v>74</v>
      </c>
      <c r="O8" s="504">
        <v>139</v>
      </c>
      <c r="P8" s="504">
        <v>65</v>
      </c>
      <c r="Q8" s="504">
        <v>74</v>
      </c>
    </row>
    <row r="9" spans="2:17" s="172" customFormat="1" ht="13.5">
      <c r="B9" s="834" t="s">
        <v>457</v>
      </c>
      <c r="C9" s="831"/>
      <c r="D9" s="835">
        <v>4</v>
      </c>
      <c r="E9" s="828"/>
      <c r="F9" s="504">
        <v>145</v>
      </c>
      <c r="G9" s="504">
        <v>61</v>
      </c>
      <c r="H9" s="504">
        <v>84</v>
      </c>
      <c r="I9" s="502">
        <v>0</v>
      </c>
      <c r="J9" s="502">
        <v>0</v>
      </c>
      <c r="K9" s="502">
        <v>0</v>
      </c>
      <c r="L9" s="504">
        <v>145</v>
      </c>
      <c r="M9" s="504">
        <v>61</v>
      </c>
      <c r="N9" s="504">
        <v>84</v>
      </c>
      <c r="O9" s="504">
        <v>145</v>
      </c>
      <c r="P9" s="504">
        <v>61</v>
      </c>
      <c r="Q9" s="504">
        <v>84</v>
      </c>
    </row>
    <row r="10" spans="2:17" s="172" customFormat="1" ht="13.5">
      <c r="B10" s="834" t="s">
        <v>505</v>
      </c>
      <c r="C10" s="831"/>
      <c r="D10" s="832">
        <f>SUM(D13:E17)</f>
        <v>4</v>
      </c>
      <c r="E10" s="833"/>
      <c r="F10" s="504">
        <f>SUM(F13:F17)</f>
        <v>109</v>
      </c>
      <c r="G10" s="504">
        <f t="shared" ref="G10:H10" si="0">SUM(G13:G17)</f>
        <v>37</v>
      </c>
      <c r="H10" s="504">
        <f t="shared" si="0"/>
        <v>72</v>
      </c>
      <c r="I10" s="502">
        <v>41</v>
      </c>
      <c r="J10" s="502">
        <v>16</v>
      </c>
      <c r="K10" s="502">
        <v>25</v>
      </c>
      <c r="L10" s="504">
        <f>SUM(L13:L17)</f>
        <v>68</v>
      </c>
      <c r="M10" s="504">
        <f t="shared" ref="M10:N10" si="1">SUM(M13:M17)</f>
        <v>21</v>
      </c>
      <c r="N10" s="504">
        <f t="shared" si="1"/>
        <v>47</v>
      </c>
      <c r="O10" s="504">
        <f>SUM(O13:O17)</f>
        <v>109</v>
      </c>
      <c r="P10" s="504">
        <f t="shared" ref="P10:Q10" si="2">SUM(P13:P17)</f>
        <v>37</v>
      </c>
      <c r="Q10" s="504">
        <f t="shared" si="2"/>
        <v>72</v>
      </c>
    </row>
    <row r="11" spans="2:17" s="172" customFormat="1" ht="13.5">
      <c r="B11" s="538"/>
      <c r="C11" s="538"/>
      <c r="D11" s="540"/>
      <c r="E11" s="539"/>
      <c r="F11" s="504"/>
      <c r="G11" s="504"/>
      <c r="H11" s="504"/>
      <c r="I11" s="503"/>
      <c r="J11" s="503"/>
      <c r="K11" s="503"/>
      <c r="L11" s="504"/>
      <c r="M11" s="504"/>
      <c r="N11" s="504"/>
      <c r="O11" s="504"/>
      <c r="P11" s="504"/>
      <c r="Q11" s="504"/>
    </row>
    <row r="12" spans="2:17" s="172" customFormat="1" ht="13.5">
      <c r="B12" s="538"/>
      <c r="C12" s="538"/>
      <c r="D12" s="540"/>
      <c r="E12" s="539"/>
      <c r="F12" s="504"/>
      <c r="G12" s="504"/>
      <c r="H12" s="504"/>
      <c r="I12" s="504"/>
      <c r="J12" s="504"/>
      <c r="K12" s="504"/>
      <c r="L12" s="504"/>
      <c r="M12" s="504"/>
      <c r="N12" s="504"/>
      <c r="O12" s="504"/>
      <c r="P12" s="504"/>
      <c r="Q12" s="504"/>
    </row>
    <row r="13" spans="2:17" s="172" customFormat="1" ht="13.5">
      <c r="B13" s="259" t="s">
        <v>173</v>
      </c>
      <c r="C13" s="358" t="s">
        <v>322</v>
      </c>
      <c r="D13" s="827">
        <v>2</v>
      </c>
      <c r="E13" s="828"/>
      <c r="F13" s="504">
        <v>65</v>
      </c>
      <c r="G13" s="504">
        <v>20</v>
      </c>
      <c r="H13" s="504">
        <v>45</v>
      </c>
      <c r="I13" s="502">
        <v>0</v>
      </c>
      <c r="J13" s="502">
        <v>0</v>
      </c>
      <c r="K13" s="502">
        <v>0</v>
      </c>
      <c r="L13" s="504">
        <v>65</v>
      </c>
      <c r="M13" s="504">
        <v>20</v>
      </c>
      <c r="N13" s="504">
        <v>45</v>
      </c>
      <c r="O13" s="504">
        <v>65</v>
      </c>
      <c r="P13" s="504">
        <v>20</v>
      </c>
      <c r="Q13" s="504">
        <v>45</v>
      </c>
    </row>
    <row r="14" spans="2:17" s="172" customFormat="1" ht="13.5">
      <c r="B14" s="259"/>
      <c r="C14" s="358"/>
      <c r="D14" s="540"/>
      <c r="E14" s="539"/>
      <c r="F14" s="504"/>
      <c r="G14" s="504"/>
      <c r="H14" s="504"/>
      <c r="I14" s="504"/>
      <c r="J14" s="504"/>
      <c r="K14" s="504"/>
      <c r="L14" s="504"/>
      <c r="M14" s="504"/>
      <c r="N14" s="504"/>
      <c r="O14" s="504"/>
      <c r="P14" s="504"/>
      <c r="Q14" s="504"/>
    </row>
    <row r="15" spans="2:17" s="172" customFormat="1" ht="13.5">
      <c r="B15" s="359" t="s">
        <v>416</v>
      </c>
      <c r="C15" s="358" t="s">
        <v>309</v>
      </c>
      <c r="D15" s="827">
        <v>1</v>
      </c>
      <c r="E15" s="828"/>
      <c r="F15" s="504">
        <v>41</v>
      </c>
      <c r="G15" s="504">
        <v>16</v>
      </c>
      <c r="H15" s="504">
        <v>25</v>
      </c>
      <c r="I15" s="503">
        <v>41</v>
      </c>
      <c r="J15" s="503">
        <v>16</v>
      </c>
      <c r="K15" s="503">
        <v>25</v>
      </c>
      <c r="L15" s="501">
        <v>0</v>
      </c>
      <c r="M15" s="501">
        <v>0</v>
      </c>
      <c r="N15" s="501">
        <v>0</v>
      </c>
      <c r="O15" s="504">
        <v>41</v>
      </c>
      <c r="P15" s="504">
        <v>16</v>
      </c>
      <c r="Q15" s="504">
        <v>25</v>
      </c>
    </row>
    <row r="16" spans="2:17" s="172" customFormat="1" ht="13.5">
      <c r="B16" s="359"/>
      <c r="C16" s="259"/>
      <c r="D16" s="540"/>
      <c r="E16" s="539"/>
      <c r="F16" s="504"/>
      <c r="G16" s="504"/>
      <c r="H16" s="504"/>
      <c r="I16" s="503"/>
      <c r="J16" s="503"/>
      <c r="K16" s="503"/>
      <c r="L16" s="504"/>
      <c r="M16" s="504"/>
      <c r="N16" s="504"/>
      <c r="O16" s="504"/>
      <c r="P16" s="504"/>
      <c r="Q16" s="504"/>
    </row>
    <row r="17" spans="2:17" s="172" customFormat="1" ht="16.5" customHeight="1" thickBot="1">
      <c r="B17" s="370" t="s">
        <v>438</v>
      </c>
      <c r="C17" s="370" t="s">
        <v>439</v>
      </c>
      <c r="D17" s="829">
        <v>1</v>
      </c>
      <c r="E17" s="830"/>
      <c r="F17" s="506">
        <v>3</v>
      </c>
      <c r="G17" s="506">
        <v>1</v>
      </c>
      <c r="H17" s="506">
        <v>2</v>
      </c>
      <c r="I17" s="505">
        <v>0</v>
      </c>
      <c r="J17" s="505">
        <v>0</v>
      </c>
      <c r="K17" s="505">
        <v>0</v>
      </c>
      <c r="L17" s="506">
        <v>3</v>
      </c>
      <c r="M17" s="506">
        <v>1</v>
      </c>
      <c r="N17" s="506">
        <v>2</v>
      </c>
      <c r="O17" s="506">
        <v>3</v>
      </c>
      <c r="P17" s="506">
        <v>1</v>
      </c>
      <c r="Q17" s="506">
        <v>2</v>
      </c>
    </row>
    <row r="18" spans="2:17" ht="27" customHeight="1">
      <c r="B18" s="318" t="s">
        <v>347</v>
      </c>
      <c r="C18" s="157"/>
      <c r="D18" s="159"/>
      <c r="E18" s="159"/>
      <c r="F18" s="159"/>
      <c r="G18" s="159"/>
      <c r="H18" s="159"/>
      <c r="I18" s="159"/>
      <c r="J18" s="159"/>
      <c r="K18" s="159"/>
      <c r="L18" s="159"/>
      <c r="M18" s="159"/>
      <c r="N18" s="159"/>
      <c r="O18" s="159"/>
      <c r="P18" s="159"/>
      <c r="Q18" s="159"/>
    </row>
    <row r="19" spans="2:17" ht="27" customHeight="1">
      <c r="B19" s="361"/>
    </row>
    <row r="20" spans="2:17" ht="9.9499999999999993" customHeight="1"/>
    <row r="21" spans="2:17" ht="9.9499999999999993" customHeight="1"/>
    <row r="22" spans="2:17" ht="9.9499999999999993" customHeight="1"/>
    <row r="23" spans="2:17" ht="9.9499999999999993" customHeight="1"/>
    <row r="24" spans="2:17" ht="9.9499999999999993" customHeight="1"/>
    <row r="25" spans="2:17" ht="9.9499999999999993" customHeight="1"/>
    <row r="26" spans="2:17" ht="9.9499999999999993" customHeight="1"/>
    <row r="27" spans="2:17" ht="9.9499999999999993" customHeight="1"/>
    <row r="28" spans="2:17" ht="9.9499999999999993" customHeight="1"/>
    <row r="29" spans="2:17" ht="9.9499999999999993" customHeight="1"/>
    <row r="30" spans="2:17" ht="9.9499999999999993" customHeight="1"/>
    <row r="31" spans="2:17" ht="9.9499999999999993" customHeight="1"/>
    <row r="32" spans="2:17"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sheetData>
  <mergeCells count="17">
    <mergeCell ref="D13:E13"/>
    <mergeCell ref="D15:E15"/>
    <mergeCell ref="D17:E17"/>
    <mergeCell ref="B8:C8"/>
    <mergeCell ref="D8:E8"/>
    <mergeCell ref="B9:C9"/>
    <mergeCell ref="D9:E9"/>
    <mergeCell ref="B10:C10"/>
    <mergeCell ref="D10:E10"/>
    <mergeCell ref="B2:Q2"/>
    <mergeCell ref="B4:C6"/>
    <mergeCell ref="D4:E6"/>
    <mergeCell ref="F4:Q4"/>
    <mergeCell ref="F5:H5"/>
    <mergeCell ref="I5:K5"/>
    <mergeCell ref="L5:N5"/>
    <mergeCell ref="O5:Q5"/>
  </mergeCells>
  <phoneticPr fontId="4"/>
  <pageMargins left="0.51181102362204722" right="0.51181102362204722" top="0.74803149606299213" bottom="0.7480314960629921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51"/>
  <sheetViews>
    <sheetView showGridLines="0" zoomScaleNormal="100" zoomScaleSheetLayoutView="100" workbookViewId="0">
      <pane ySplit="5" topLeftCell="A21" activePane="bottomLeft" state="frozen"/>
      <selection activeCell="C28" sqref="C28:C29"/>
      <selection pane="bottomLeft"/>
    </sheetView>
  </sheetViews>
  <sheetFormatPr defaultColWidth="13.375" defaultRowHeight="13.5"/>
  <cols>
    <col min="1" max="1" width="13.375" style="3"/>
    <col min="2" max="2" width="14.75" style="3" customWidth="1"/>
    <col min="3" max="3" width="7.875" style="3" customWidth="1"/>
    <col min="4" max="7" width="7.625" style="3" customWidth="1"/>
    <col min="8" max="8" width="8.625" style="3" customWidth="1"/>
    <col min="9" max="12" width="7.625" style="3" customWidth="1"/>
    <col min="13" max="16384" width="13.375" style="3"/>
  </cols>
  <sheetData>
    <row r="2" spans="1:12" ht="21" customHeight="1">
      <c r="A2" s="139"/>
      <c r="B2" s="559" t="s">
        <v>463</v>
      </c>
      <c r="C2" s="559"/>
      <c r="D2" s="559"/>
      <c r="E2" s="559"/>
      <c r="F2" s="559"/>
      <c r="G2" s="559"/>
      <c r="H2" s="559"/>
      <c r="I2" s="559"/>
      <c r="J2" s="559"/>
      <c r="K2" s="559"/>
      <c r="L2" s="559"/>
    </row>
    <row r="3" spans="1:12" ht="19.5" customHeight="1" thickBot="1">
      <c r="B3" s="140"/>
      <c r="C3" s="140"/>
      <c r="D3" s="140"/>
      <c r="E3" s="140"/>
      <c r="F3" s="140"/>
      <c r="G3" s="140"/>
      <c r="H3" s="140"/>
      <c r="I3" s="140"/>
      <c r="J3" s="140"/>
      <c r="K3" s="140"/>
      <c r="L3" s="141" t="s">
        <v>84</v>
      </c>
    </row>
    <row r="4" spans="1:12" s="142" customFormat="1" ht="15" customHeight="1">
      <c r="B4" s="562" t="s">
        <v>112</v>
      </c>
      <c r="C4" s="563"/>
      <c r="D4" s="143" t="s">
        <v>113</v>
      </c>
      <c r="E4" s="144"/>
      <c r="F4" s="144"/>
      <c r="G4" s="566" t="s">
        <v>98</v>
      </c>
      <c r="H4" s="143" t="s">
        <v>124</v>
      </c>
      <c r="I4" s="144"/>
      <c r="J4" s="144"/>
      <c r="K4" s="145" t="s">
        <v>114</v>
      </c>
      <c r="L4" s="145" t="s">
        <v>115</v>
      </c>
    </row>
    <row r="5" spans="1:12" s="142" customFormat="1" ht="15" customHeight="1">
      <c r="B5" s="564"/>
      <c r="C5" s="565"/>
      <c r="D5" s="146" t="s">
        <v>33</v>
      </c>
      <c r="E5" s="146" t="s">
        <v>99</v>
      </c>
      <c r="F5" s="146" t="s">
        <v>100</v>
      </c>
      <c r="G5" s="567"/>
      <c r="H5" s="146" t="s">
        <v>33</v>
      </c>
      <c r="I5" s="146" t="s">
        <v>37</v>
      </c>
      <c r="J5" s="146" t="s">
        <v>38</v>
      </c>
      <c r="K5" s="146" t="s">
        <v>116</v>
      </c>
      <c r="L5" s="146" t="s">
        <v>116</v>
      </c>
    </row>
    <row r="6" spans="1:12" ht="15" customHeight="1">
      <c r="B6" s="147"/>
      <c r="C6" s="148" t="s">
        <v>117</v>
      </c>
      <c r="D6" s="517">
        <f t="shared" ref="D6:L6" si="0">SUM(D7:D9)</f>
        <v>209</v>
      </c>
      <c r="E6" s="518">
        <f t="shared" si="0"/>
        <v>206</v>
      </c>
      <c r="F6" s="518">
        <f t="shared" si="0"/>
        <v>3</v>
      </c>
      <c r="G6" s="518">
        <f t="shared" si="0"/>
        <v>1998</v>
      </c>
      <c r="H6" s="519">
        <f t="shared" si="0"/>
        <v>36867</v>
      </c>
      <c r="I6" s="519">
        <f t="shared" si="0"/>
        <v>18907</v>
      </c>
      <c r="J6" s="519">
        <f t="shared" si="0"/>
        <v>17960</v>
      </c>
      <c r="K6" s="519">
        <f t="shared" si="0"/>
        <v>3149</v>
      </c>
      <c r="L6" s="519">
        <f t="shared" si="0"/>
        <v>750</v>
      </c>
    </row>
    <row r="7" spans="1:12" ht="15" customHeight="1">
      <c r="B7" s="147" t="s">
        <v>125</v>
      </c>
      <c r="C7" s="148" t="s">
        <v>118</v>
      </c>
      <c r="D7" s="150">
        <f>SUM(E7:F7)</f>
        <v>1</v>
      </c>
      <c r="E7" s="149">
        <v>1</v>
      </c>
      <c r="F7" s="520" t="s">
        <v>470</v>
      </c>
      <c r="G7" s="149">
        <v>18</v>
      </c>
      <c r="H7" s="149">
        <f>SUM(I7:J7)</f>
        <v>628</v>
      </c>
      <c r="I7" s="149">
        <v>311</v>
      </c>
      <c r="J7" s="149">
        <v>317</v>
      </c>
      <c r="K7" s="149">
        <v>27</v>
      </c>
      <c r="L7" s="149">
        <v>3</v>
      </c>
    </row>
    <row r="8" spans="1:12" ht="15" customHeight="1">
      <c r="B8" s="147"/>
      <c r="C8" s="148" t="s">
        <v>119</v>
      </c>
      <c r="D8" s="150">
        <f>SUM(E8:F8)</f>
        <v>206</v>
      </c>
      <c r="E8" s="149">
        <v>203</v>
      </c>
      <c r="F8" s="149">
        <v>3</v>
      </c>
      <c r="G8" s="149">
        <f>1998-18-18</f>
        <v>1962</v>
      </c>
      <c r="H8" s="149">
        <f>SUM(I8:J8)</f>
        <v>35792</v>
      </c>
      <c r="I8" s="149">
        <f>18907-311-219</f>
        <v>18377</v>
      </c>
      <c r="J8" s="149">
        <f>17960-317-228</f>
        <v>17415</v>
      </c>
      <c r="K8" s="149">
        <v>3090</v>
      </c>
      <c r="L8" s="149">
        <f>750-3-14</f>
        <v>733</v>
      </c>
    </row>
    <row r="9" spans="1:12" ht="15" customHeight="1">
      <c r="B9" s="147"/>
      <c r="C9" s="148" t="s">
        <v>120</v>
      </c>
      <c r="D9" s="150">
        <f>SUM(E9:F9)</f>
        <v>2</v>
      </c>
      <c r="E9" s="149">
        <v>2</v>
      </c>
      <c r="F9" s="520" t="s">
        <v>470</v>
      </c>
      <c r="G9" s="149">
        <v>18</v>
      </c>
      <c r="H9" s="149">
        <f>SUM(I9:J9)</f>
        <v>447</v>
      </c>
      <c r="I9" s="149">
        <v>219</v>
      </c>
      <c r="J9" s="149">
        <v>228</v>
      </c>
      <c r="K9" s="149">
        <v>32</v>
      </c>
      <c r="L9" s="149">
        <v>14</v>
      </c>
    </row>
    <row r="10" spans="1:12" ht="15" customHeight="1">
      <c r="B10" s="147"/>
      <c r="C10" s="148"/>
      <c r="D10" s="150"/>
      <c r="E10" s="149"/>
      <c r="F10" s="149"/>
      <c r="G10" s="149"/>
      <c r="H10" s="149"/>
      <c r="I10" s="149"/>
      <c r="J10" s="149"/>
      <c r="K10" s="149"/>
      <c r="L10" s="149"/>
    </row>
    <row r="11" spans="1:12" ht="15" customHeight="1">
      <c r="B11" s="147"/>
      <c r="C11" s="148" t="s">
        <v>117</v>
      </c>
      <c r="D11" s="521">
        <f t="shared" ref="D11:L11" si="1">SUM(D12:D14)</f>
        <v>92</v>
      </c>
      <c r="E11" s="183">
        <f t="shared" si="1"/>
        <v>89</v>
      </c>
      <c r="F11" s="183">
        <f t="shared" si="1"/>
        <v>3</v>
      </c>
      <c r="G11" s="183">
        <f t="shared" si="1"/>
        <v>865</v>
      </c>
      <c r="H11" s="519">
        <f t="shared" si="1"/>
        <v>20453</v>
      </c>
      <c r="I11" s="519">
        <f t="shared" si="1"/>
        <v>10372</v>
      </c>
      <c r="J11" s="519">
        <f t="shared" si="1"/>
        <v>10081</v>
      </c>
      <c r="K11" s="519">
        <f t="shared" si="1"/>
        <v>1863</v>
      </c>
      <c r="L11" s="519">
        <f t="shared" si="1"/>
        <v>312</v>
      </c>
    </row>
    <row r="12" spans="1:12" ht="15" customHeight="1">
      <c r="B12" s="147" t="s">
        <v>126</v>
      </c>
      <c r="C12" s="148" t="s">
        <v>118</v>
      </c>
      <c r="D12" s="150">
        <f>SUM(E12:F12)</f>
        <v>1</v>
      </c>
      <c r="E12" s="522">
        <v>1</v>
      </c>
      <c r="F12" s="522" t="s">
        <v>232</v>
      </c>
      <c r="G12" s="149">
        <v>12</v>
      </c>
      <c r="H12" s="149">
        <f>SUM(I12:J12)</f>
        <v>461</v>
      </c>
      <c r="I12" s="149">
        <v>230</v>
      </c>
      <c r="J12" s="149">
        <v>231</v>
      </c>
      <c r="K12" s="149">
        <v>25</v>
      </c>
      <c r="L12" s="149">
        <v>1</v>
      </c>
    </row>
    <row r="13" spans="1:12" ht="15" customHeight="1">
      <c r="B13" s="147"/>
      <c r="C13" s="148" t="s">
        <v>119</v>
      </c>
      <c r="D13" s="150">
        <f>SUM(E13:F13)</f>
        <v>89</v>
      </c>
      <c r="E13" s="149">
        <v>86</v>
      </c>
      <c r="F13" s="149">
        <v>3</v>
      </c>
      <c r="G13" s="149">
        <f>865-12-16</f>
        <v>837</v>
      </c>
      <c r="H13" s="149">
        <f>SUM(I13:J13)</f>
        <v>19521</v>
      </c>
      <c r="I13" s="149">
        <f>10372-230-237</f>
        <v>9905</v>
      </c>
      <c r="J13" s="149">
        <f>10081-231-234</f>
        <v>9616</v>
      </c>
      <c r="K13" s="149">
        <v>1808</v>
      </c>
      <c r="L13" s="149">
        <f>312-1-4</f>
        <v>307</v>
      </c>
    </row>
    <row r="14" spans="1:12" ht="15" customHeight="1">
      <c r="B14" s="147"/>
      <c r="C14" s="148" t="s">
        <v>120</v>
      </c>
      <c r="D14" s="150">
        <f>SUM(E14:F14)</f>
        <v>2</v>
      </c>
      <c r="E14" s="149">
        <v>2</v>
      </c>
      <c r="F14" s="149" t="s">
        <v>232</v>
      </c>
      <c r="G14" s="149">
        <v>16</v>
      </c>
      <c r="H14" s="149">
        <f>SUM(I14:J14)</f>
        <v>471</v>
      </c>
      <c r="I14" s="149">
        <v>237</v>
      </c>
      <c r="J14" s="149">
        <v>234</v>
      </c>
      <c r="K14" s="149">
        <v>30</v>
      </c>
      <c r="L14" s="149">
        <v>4</v>
      </c>
    </row>
    <row r="15" spans="1:12" ht="15" customHeight="1">
      <c r="B15" s="147"/>
      <c r="C15" s="148"/>
      <c r="D15" s="150"/>
      <c r="E15" s="149"/>
      <c r="F15" s="149"/>
      <c r="G15" s="149"/>
      <c r="H15" s="149"/>
      <c r="I15" s="149"/>
      <c r="J15" s="149"/>
      <c r="K15" s="149"/>
      <c r="L15" s="149"/>
    </row>
    <row r="16" spans="1:12" ht="15" customHeight="1">
      <c r="B16" s="147"/>
      <c r="C16" s="148" t="s">
        <v>117</v>
      </c>
      <c r="D16" s="521">
        <f>SUM(D17:D18)</f>
        <v>38</v>
      </c>
      <c r="E16" s="519">
        <f>SUM(E17:E18)</f>
        <v>35</v>
      </c>
      <c r="F16" s="519">
        <f t="shared" ref="F16:L16" si="2">SUM(F17:F18)</f>
        <v>3</v>
      </c>
      <c r="G16" s="519">
        <f t="shared" si="2"/>
        <v>591</v>
      </c>
      <c r="H16" s="519">
        <f t="shared" si="2"/>
        <v>19743</v>
      </c>
      <c r="I16" s="519">
        <f t="shared" si="2"/>
        <v>9758</v>
      </c>
      <c r="J16" s="519">
        <f t="shared" si="2"/>
        <v>9985</v>
      </c>
      <c r="K16" s="519">
        <f t="shared" si="2"/>
        <v>1690</v>
      </c>
      <c r="L16" s="519">
        <f t="shared" si="2"/>
        <v>357</v>
      </c>
    </row>
    <row r="17" spans="2:12" ht="15" customHeight="1">
      <c r="B17" s="147" t="s">
        <v>127</v>
      </c>
      <c r="C17" s="148" t="s">
        <v>119</v>
      </c>
      <c r="D17" s="150">
        <f>SUM(E17:F17)</f>
        <v>35</v>
      </c>
      <c r="E17" s="149">
        <v>32</v>
      </c>
      <c r="F17" s="149">
        <v>3</v>
      </c>
      <c r="G17" s="149">
        <v>591</v>
      </c>
      <c r="H17" s="149">
        <f>SUM(I17:J17)</f>
        <v>18913</v>
      </c>
      <c r="I17" s="149">
        <f>9758-525</f>
        <v>9233</v>
      </c>
      <c r="J17" s="149">
        <f>9985-305</f>
        <v>9680</v>
      </c>
      <c r="K17" s="149">
        <f>1690-62</f>
        <v>1628</v>
      </c>
      <c r="L17" s="149">
        <v>347</v>
      </c>
    </row>
    <row r="18" spans="2:12" ht="15" customHeight="1">
      <c r="B18" s="147"/>
      <c r="C18" s="148" t="s">
        <v>120</v>
      </c>
      <c r="D18" s="150">
        <f>SUM(E18:F18)</f>
        <v>3</v>
      </c>
      <c r="E18" s="149">
        <v>3</v>
      </c>
      <c r="F18" s="149" t="s">
        <v>232</v>
      </c>
      <c r="G18" s="149" t="s">
        <v>269</v>
      </c>
      <c r="H18" s="149">
        <f>SUM(I18:J18)</f>
        <v>830</v>
      </c>
      <c r="I18" s="149">
        <v>525</v>
      </c>
      <c r="J18" s="149">
        <v>305</v>
      </c>
      <c r="K18" s="149">
        <v>62</v>
      </c>
      <c r="L18" s="149">
        <f>357-347</f>
        <v>10</v>
      </c>
    </row>
    <row r="19" spans="2:12" ht="15" customHeight="1">
      <c r="B19" s="147"/>
      <c r="C19" s="148"/>
      <c r="D19" s="150"/>
      <c r="E19" s="149"/>
      <c r="F19" s="149"/>
      <c r="G19" s="149"/>
      <c r="H19" s="149"/>
      <c r="I19" s="149"/>
      <c r="J19" s="149"/>
      <c r="K19" s="149"/>
      <c r="L19" s="149"/>
    </row>
    <row r="20" spans="2:12" ht="15" customHeight="1">
      <c r="B20" s="151" t="s">
        <v>219</v>
      </c>
      <c r="C20" s="148" t="s">
        <v>121</v>
      </c>
      <c r="D20" s="150">
        <v>1</v>
      </c>
      <c r="E20" s="149">
        <v>1</v>
      </c>
      <c r="F20" s="149" t="s">
        <v>281</v>
      </c>
      <c r="G20" s="149" t="s">
        <v>281</v>
      </c>
      <c r="H20" s="149">
        <f>SUM(I20:J20)</f>
        <v>360</v>
      </c>
      <c r="I20" s="149">
        <v>146</v>
      </c>
      <c r="J20" s="149">
        <v>214</v>
      </c>
      <c r="K20" s="149">
        <v>17</v>
      </c>
      <c r="L20" s="149">
        <v>4</v>
      </c>
    </row>
    <row r="21" spans="2:12" ht="15" customHeight="1">
      <c r="B21" s="147"/>
      <c r="C21" s="148"/>
      <c r="D21" s="150"/>
      <c r="E21" s="149"/>
      <c r="F21" s="149"/>
      <c r="G21" s="149"/>
      <c r="H21" s="149"/>
      <c r="I21" s="149"/>
      <c r="J21" s="149"/>
      <c r="K21" s="149"/>
      <c r="L21" s="149"/>
    </row>
    <row r="22" spans="2:12" ht="15" customHeight="1">
      <c r="B22" s="147"/>
      <c r="C22" s="148" t="s">
        <v>117</v>
      </c>
      <c r="D22" s="150">
        <v>12</v>
      </c>
      <c r="E22" s="522">
        <v>10</v>
      </c>
      <c r="F22" s="522">
        <v>2</v>
      </c>
      <c r="G22" s="522">
        <v>272</v>
      </c>
      <c r="H22" s="149">
        <f t="shared" ref="H22:H23" si="3">I22+J22</f>
        <v>1027</v>
      </c>
      <c r="I22" s="522">
        <v>673</v>
      </c>
      <c r="J22" s="522">
        <v>354</v>
      </c>
      <c r="K22" s="522">
        <v>738</v>
      </c>
      <c r="L22" s="522">
        <v>146</v>
      </c>
    </row>
    <row r="23" spans="2:12" ht="15" customHeight="1">
      <c r="B23" s="147" t="s">
        <v>303</v>
      </c>
      <c r="C23" s="148" t="s">
        <v>118</v>
      </c>
      <c r="D23" s="150">
        <v>1</v>
      </c>
      <c r="E23" s="149">
        <v>1</v>
      </c>
      <c r="F23" s="149" t="s">
        <v>281</v>
      </c>
      <c r="G23" s="149">
        <f>272-263</f>
        <v>9</v>
      </c>
      <c r="H23" s="149">
        <f t="shared" si="3"/>
        <v>60</v>
      </c>
      <c r="I23" s="149">
        <f>673-631</f>
        <v>42</v>
      </c>
      <c r="J23" s="149">
        <f>354-336</f>
        <v>18</v>
      </c>
      <c r="K23" s="149">
        <v>30</v>
      </c>
      <c r="L23" s="149">
        <f>146-142</f>
        <v>4</v>
      </c>
    </row>
    <row r="24" spans="2:12" ht="15" customHeight="1">
      <c r="B24" s="147"/>
      <c r="C24" s="148" t="s">
        <v>119</v>
      </c>
      <c r="D24" s="150">
        <v>11</v>
      </c>
      <c r="E24" s="149">
        <v>9</v>
      </c>
      <c r="F24" s="149">
        <v>2</v>
      </c>
      <c r="G24" s="149">
        <v>263</v>
      </c>
      <c r="H24" s="149">
        <f>I24+J24</f>
        <v>967</v>
      </c>
      <c r="I24" s="149">
        <v>631</v>
      </c>
      <c r="J24" s="149">
        <v>336</v>
      </c>
      <c r="K24" s="149">
        <f>K22-K23</f>
        <v>708</v>
      </c>
      <c r="L24" s="149">
        <v>142</v>
      </c>
    </row>
    <row r="25" spans="2:12" ht="15" customHeight="1">
      <c r="B25" s="147"/>
      <c r="C25" s="148"/>
      <c r="D25" s="150"/>
      <c r="E25" s="149"/>
      <c r="F25" s="149"/>
      <c r="G25" s="149"/>
      <c r="H25" s="149"/>
      <c r="I25" s="149"/>
      <c r="J25" s="149"/>
      <c r="K25" s="149"/>
      <c r="L25" s="149"/>
    </row>
    <row r="26" spans="2:12" ht="15" customHeight="1">
      <c r="B26" s="147"/>
      <c r="C26" s="148" t="s">
        <v>117</v>
      </c>
      <c r="D26" s="521">
        <v>161</v>
      </c>
      <c r="E26" s="519">
        <v>159</v>
      </c>
      <c r="F26" s="519">
        <v>2</v>
      </c>
      <c r="G26" s="519">
        <v>383</v>
      </c>
      <c r="H26" s="519">
        <f>SUM(I26:J26)</f>
        <v>6798</v>
      </c>
      <c r="I26" s="519">
        <f>SUM(I27:I29)</f>
        <v>3478</v>
      </c>
      <c r="J26" s="519">
        <f>SUM(J27:J29)</f>
        <v>3320</v>
      </c>
      <c r="K26" s="519">
        <f>SUM(K27:K29)</f>
        <v>730</v>
      </c>
      <c r="L26" s="523">
        <f>SUM(L27:L29)</f>
        <v>63</v>
      </c>
    </row>
    <row r="27" spans="2:12" ht="15" customHeight="1">
      <c r="B27" s="147" t="s">
        <v>128</v>
      </c>
      <c r="C27" s="148" t="s">
        <v>118</v>
      </c>
      <c r="D27" s="521">
        <f>SUM(E27:F27)</f>
        <v>1</v>
      </c>
      <c r="E27" s="149">
        <v>1</v>
      </c>
      <c r="F27" s="149" t="s">
        <v>281</v>
      </c>
      <c r="G27" s="149">
        <v>5</v>
      </c>
      <c r="H27" s="519">
        <f>SUM(I27:J27)</f>
        <v>128</v>
      </c>
      <c r="I27" s="149">
        <v>64</v>
      </c>
      <c r="J27" s="149">
        <v>64</v>
      </c>
      <c r="K27" s="149">
        <v>8</v>
      </c>
      <c r="L27" s="524">
        <f>63-L28-L29</f>
        <v>1</v>
      </c>
    </row>
    <row r="28" spans="2:12" ht="15" customHeight="1">
      <c r="B28" s="147"/>
      <c r="C28" s="148" t="s">
        <v>119</v>
      </c>
      <c r="D28" s="521">
        <v>149</v>
      </c>
      <c r="E28" s="149">
        <v>147</v>
      </c>
      <c r="F28" s="149">
        <v>2</v>
      </c>
      <c r="G28" s="149">
        <v>315</v>
      </c>
      <c r="H28" s="519">
        <f>SUM(I28:J28)</f>
        <v>5495</v>
      </c>
      <c r="I28" s="149">
        <v>2791</v>
      </c>
      <c r="J28" s="149">
        <v>2704</v>
      </c>
      <c r="K28" s="149">
        <v>600</v>
      </c>
      <c r="L28" s="149">
        <v>32</v>
      </c>
    </row>
    <row r="29" spans="2:12" ht="15" customHeight="1">
      <c r="B29" s="147"/>
      <c r="C29" s="148" t="s">
        <v>120</v>
      </c>
      <c r="D29" s="521">
        <v>11</v>
      </c>
      <c r="E29" s="149">
        <v>11</v>
      </c>
      <c r="F29" s="149" t="s">
        <v>281</v>
      </c>
      <c r="G29" s="149">
        <v>63</v>
      </c>
      <c r="H29" s="519">
        <f>SUM(I29:J29)</f>
        <v>1175</v>
      </c>
      <c r="I29" s="149">
        <v>623</v>
      </c>
      <c r="J29" s="149">
        <v>552</v>
      </c>
      <c r="K29" s="149">
        <v>122</v>
      </c>
      <c r="L29" s="149">
        <v>30</v>
      </c>
    </row>
    <row r="30" spans="2:12" ht="15" customHeight="1">
      <c r="B30" s="147"/>
      <c r="C30" s="148"/>
      <c r="D30" s="521"/>
      <c r="E30" s="149"/>
      <c r="F30" s="149"/>
      <c r="G30" s="149"/>
      <c r="H30" s="519"/>
      <c r="I30" s="149"/>
      <c r="J30" s="149"/>
      <c r="K30" s="149"/>
      <c r="L30" s="149"/>
    </row>
    <row r="31" spans="2:12" ht="15" customHeight="1">
      <c r="B31" s="147"/>
      <c r="C31" s="148" t="s">
        <v>117</v>
      </c>
      <c r="D31" s="521">
        <v>13</v>
      </c>
      <c r="E31" s="149">
        <v>13</v>
      </c>
      <c r="F31" s="149" t="s">
        <v>192</v>
      </c>
      <c r="G31" s="149">
        <v>57</v>
      </c>
      <c r="H31" s="519">
        <f>SUM(I31:J31)</f>
        <v>1540</v>
      </c>
      <c r="I31" s="519">
        <f>SUM(I32:I34)</f>
        <v>764</v>
      </c>
      <c r="J31" s="519">
        <f>SUM(J32:J34)</f>
        <v>776</v>
      </c>
      <c r="K31" s="519">
        <f>SUM(K32:K34)</f>
        <v>279</v>
      </c>
      <c r="L31" s="523">
        <f>SUM(L32:L34)</f>
        <v>51</v>
      </c>
    </row>
    <row r="32" spans="2:12" ht="15" customHeight="1">
      <c r="B32" s="568" t="s">
        <v>465</v>
      </c>
      <c r="C32" s="148" t="s">
        <v>118</v>
      </c>
      <c r="D32" s="521" t="s">
        <v>192</v>
      </c>
      <c r="E32" s="149" t="s">
        <v>464</v>
      </c>
      <c r="F32" s="149" t="s">
        <v>464</v>
      </c>
      <c r="G32" s="149" t="s">
        <v>464</v>
      </c>
      <c r="H32" s="525" t="s">
        <v>464</v>
      </c>
      <c r="I32" s="520" t="s">
        <v>464</v>
      </c>
      <c r="J32" s="520" t="s">
        <v>464</v>
      </c>
      <c r="K32" s="520" t="s">
        <v>464</v>
      </c>
      <c r="L32" s="526" t="s">
        <v>464</v>
      </c>
    </row>
    <row r="33" spans="2:12" ht="15" customHeight="1">
      <c r="B33" s="569"/>
      <c r="C33" s="148" t="s">
        <v>119</v>
      </c>
      <c r="D33" s="521">
        <v>10</v>
      </c>
      <c r="E33" s="149">
        <v>10</v>
      </c>
      <c r="F33" s="149" t="s">
        <v>464</v>
      </c>
      <c r="G33" s="149">
        <v>43</v>
      </c>
      <c r="H33" s="519">
        <f>SUM(I33:J33)</f>
        <v>1163</v>
      </c>
      <c r="I33" s="149">
        <v>587</v>
      </c>
      <c r="J33" s="149">
        <v>576</v>
      </c>
      <c r="K33" s="149">
        <v>204</v>
      </c>
      <c r="L33" s="149">
        <v>32</v>
      </c>
    </row>
    <row r="34" spans="2:12" ht="15" customHeight="1">
      <c r="B34" s="147"/>
      <c r="C34" s="148" t="s">
        <v>120</v>
      </c>
      <c r="D34" s="521">
        <v>3</v>
      </c>
      <c r="E34" s="149">
        <v>3</v>
      </c>
      <c r="F34" s="149" t="s">
        <v>464</v>
      </c>
      <c r="G34" s="149">
        <v>14</v>
      </c>
      <c r="H34" s="519">
        <f>SUM(I34:J34)</f>
        <v>377</v>
      </c>
      <c r="I34" s="149">
        <v>177</v>
      </c>
      <c r="J34" s="149">
        <v>200</v>
      </c>
      <c r="K34" s="149">
        <v>75</v>
      </c>
      <c r="L34" s="149">
        <v>19</v>
      </c>
    </row>
    <row r="35" spans="2:12" ht="15" customHeight="1">
      <c r="B35" s="147"/>
      <c r="C35" s="148"/>
      <c r="D35" s="150"/>
      <c r="E35" s="149"/>
      <c r="F35" s="149"/>
      <c r="G35" s="149"/>
      <c r="H35" s="149"/>
      <c r="I35" s="149"/>
      <c r="J35" s="149"/>
      <c r="K35" s="149"/>
      <c r="L35" s="149"/>
    </row>
    <row r="36" spans="2:12" ht="15" customHeight="1">
      <c r="B36" s="147"/>
      <c r="C36" s="148" t="s">
        <v>117</v>
      </c>
      <c r="D36" s="521">
        <v>18</v>
      </c>
      <c r="E36" s="519">
        <v>18</v>
      </c>
      <c r="F36" s="519" t="s">
        <v>281</v>
      </c>
      <c r="G36" s="519" t="s">
        <v>281</v>
      </c>
      <c r="H36" s="519">
        <f>I36+J36</f>
        <v>2328</v>
      </c>
      <c r="I36" s="519">
        <f>I38+I39</f>
        <v>819</v>
      </c>
      <c r="J36" s="519">
        <f>J38+J39</f>
        <v>1509</v>
      </c>
      <c r="K36" s="519">
        <f>K38+K39</f>
        <v>187</v>
      </c>
      <c r="L36" s="519">
        <f>L38+L39</f>
        <v>65</v>
      </c>
    </row>
    <row r="37" spans="2:12" ht="15" customHeight="1">
      <c r="B37" s="147" t="s">
        <v>129</v>
      </c>
      <c r="C37" s="148" t="s">
        <v>118</v>
      </c>
      <c r="D37" s="150" t="s">
        <v>281</v>
      </c>
      <c r="E37" s="149" t="s">
        <v>192</v>
      </c>
      <c r="F37" s="149" t="s">
        <v>281</v>
      </c>
      <c r="G37" s="149" t="s">
        <v>281</v>
      </c>
      <c r="H37" s="149" t="s">
        <v>281</v>
      </c>
      <c r="I37" s="149" t="s">
        <v>281</v>
      </c>
      <c r="J37" s="149" t="s">
        <v>281</v>
      </c>
      <c r="K37" s="149" t="s">
        <v>281</v>
      </c>
      <c r="L37" s="149" t="s">
        <v>281</v>
      </c>
    </row>
    <row r="38" spans="2:12" ht="15" customHeight="1">
      <c r="B38" s="147"/>
      <c r="C38" s="148" t="s">
        <v>119</v>
      </c>
      <c r="D38" s="150">
        <v>2</v>
      </c>
      <c r="E38" s="149">
        <v>2</v>
      </c>
      <c r="F38" s="149" t="s">
        <v>232</v>
      </c>
      <c r="G38" s="149" t="s">
        <v>232</v>
      </c>
      <c r="H38" s="149">
        <f>I38+J38</f>
        <v>528</v>
      </c>
      <c r="I38" s="149">
        <v>149</v>
      </c>
      <c r="J38" s="149">
        <v>379</v>
      </c>
      <c r="K38" s="149">
        <v>51</v>
      </c>
      <c r="L38" s="149">
        <v>14</v>
      </c>
    </row>
    <row r="39" spans="2:12" ht="15" customHeight="1">
      <c r="B39" s="147"/>
      <c r="C39" s="148" t="s">
        <v>120</v>
      </c>
      <c r="D39" s="150">
        <v>16</v>
      </c>
      <c r="E39" s="522">
        <f>E36-E38</f>
        <v>16</v>
      </c>
      <c r="F39" s="149" t="s">
        <v>281</v>
      </c>
      <c r="G39" s="149" t="s">
        <v>281</v>
      </c>
      <c r="H39" s="522">
        <f>I39+J39</f>
        <v>1800</v>
      </c>
      <c r="I39" s="522">
        <v>670</v>
      </c>
      <c r="J39" s="522">
        <v>1130</v>
      </c>
      <c r="K39" s="149">
        <v>136</v>
      </c>
      <c r="L39" s="149">
        <v>51</v>
      </c>
    </row>
    <row r="40" spans="2:12" ht="15" customHeight="1">
      <c r="B40" s="147"/>
      <c r="C40" s="148"/>
      <c r="D40" s="150"/>
      <c r="E40" s="149"/>
      <c r="F40" s="149"/>
      <c r="G40" s="149"/>
      <c r="H40" s="149"/>
      <c r="I40" s="149"/>
      <c r="J40" s="149"/>
      <c r="K40" s="149"/>
      <c r="L40" s="149"/>
    </row>
    <row r="41" spans="2:12" ht="15" customHeight="1">
      <c r="B41" s="147" t="s">
        <v>130</v>
      </c>
      <c r="C41" s="148" t="s">
        <v>122</v>
      </c>
      <c r="D41" s="521">
        <v>5</v>
      </c>
      <c r="E41" s="519">
        <v>5</v>
      </c>
      <c r="F41" s="519" t="s">
        <v>281</v>
      </c>
      <c r="G41" s="519" t="s">
        <v>281</v>
      </c>
      <c r="H41" s="519">
        <v>109</v>
      </c>
      <c r="I41" s="519">
        <v>37</v>
      </c>
      <c r="J41" s="519">
        <v>72</v>
      </c>
      <c r="K41" s="519">
        <v>12</v>
      </c>
      <c r="L41" s="519">
        <v>5</v>
      </c>
    </row>
    <row r="42" spans="2:12" ht="15" customHeight="1">
      <c r="B42" s="147"/>
      <c r="C42" s="148"/>
      <c r="D42" s="150"/>
      <c r="E42" s="149"/>
      <c r="F42" s="149"/>
      <c r="G42" s="149"/>
      <c r="H42" s="149"/>
      <c r="I42" s="149"/>
      <c r="J42" s="149"/>
      <c r="K42" s="149"/>
      <c r="L42" s="149"/>
    </row>
    <row r="43" spans="2:12" ht="15" customHeight="1">
      <c r="B43" s="147"/>
      <c r="C43" s="148" t="s">
        <v>117</v>
      </c>
      <c r="D43" s="150">
        <v>4</v>
      </c>
      <c r="E43" s="522">
        <v>4</v>
      </c>
      <c r="F43" s="522" t="s">
        <v>281</v>
      </c>
      <c r="G43" s="522" t="s">
        <v>281</v>
      </c>
      <c r="H43" s="522">
        <f>I43+J43</f>
        <v>14222</v>
      </c>
      <c r="I43" s="522">
        <f>I44+I45</f>
        <v>7675</v>
      </c>
      <c r="J43" s="522">
        <f>J44+J45</f>
        <v>6547</v>
      </c>
      <c r="K43" s="522">
        <v>1658</v>
      </c>
      <c r="L43" s="522">
        <v>1715</v>
      </c>
    </row>
    <row r="44" spans="2:12" ht="15" customHeight="1">
      <c r="B44" s="147" t="s">
        <v>131</v>
      </c>
      <c r="C44" s="148" t="s">
        <v>118</v>
      </c>
      <c r="D44" s="150">
        <v>2</v>
      </c>
      <c r="E44" s="149">
        <v>2</v>
      </c>
      <c r="F44" s="149" t="s">
        <v>281</v>
      </c>
      <c r="G44" s="149" t="s">
        <v>281</v>
      </c>
      <c r="H44" s="149">
        <f>I44+J44</f>
        <v>8881</v>
      </c>
      <c r="I44" s="149">
        <v>5737</v>
      </c>
      <c r="J44" s="149">
        <v>3144</v>
      </c>
      <c r="K44" s="149">
        <v>1174</v>
      </c>
      <c r="L44" s="149">
        <v>1498</v>
      </c>
    </row>
    <row r="45" spans="2:12" ht="15" customHeight="1">
      <c r="B45" s="147"/>
      <c r="C45" s="148" t="s">
        <v>120</v>
      </c>
      <c r="D45" s="150">
        <v>2</v>
      </c>
      <c r="E45" s="149">
        <v>2</v>
      </c>
      <c r="F45" s="149" t="s">
        <v>281</v>
      </c>
      <c r="G45" s="149" t="s">
        <v>281</v>
      </c>
      <c r="H45" s="149">
        <f>I45+J45</f>
        <v>5341</v>
      </c>
      <c r="I45" s="149">
        <v>1938</v>
      </c>
      <c r="J45" s="149">
        <v>3403</v>
      </c>
      <c r="K45" s="149">
        <v>484</v>
      </c>
      <c r="L45" s="149">
        <v>217</v>
      </c>
    </row>
    <row r="46" spans="2:12" ht="15" customHeight="1">
      <c r="B46" s="147"/>
      <c r="C46" s="148"/>
      <c r="D46" s="150"/>
      <c r="E46" s="149"/>
      <c r="F46" s="149"/>
      <c r="G46" s="149"/>
      <c r="H46" s="149"/>
      <c r="I46" s="149"/>
      <c r="J46" s="149"/>
      <c r="K46" s="149"/>
      <c r="L46" s="149"/>
    </row>
    <row r="47" spans="2:12" ht="15" customHeight="1">
      <c r="B47" s="147"/>
      <c r="C47" s="148" t="s">
        <v>117</v>
      </c>
      <c r="D47" s="150">
        <v>3</v>
      </c>
      <c r="E47" s="522">
        <v>3</v>
      </c>
      <c r="F47" s="522" t="s">
        <v>281</v>
      </c>
      <c r="G47" s="522" t="s">
        <v>281</v>
      </c>
      <c r="H47" s="522">
        <v>748</v>
      </c>
      <c r="I47" s="522">
        <v>244</v>
      </c>
      <c r="J47" s="522">
        <v>504</v>
      </c>
      <c r="K47" s="522">
        <v>103</v>
      </c>
      <c r="L47" s="522">
        <v>54</v>
      </c>
    </row>
    <row r="48" spans="2:12" ht="15" customHeight="1">
      <c r="B48" s="147" t="s">
        <v>132</v>
      </c>
      <c r="C48" s="148" t="s">
        <v>118</v>
      </c>
      <c r="D48" s="150" t="s">
        <v>281</v>
      </c>
      <c r="E48" s="149" t="s">
        <v>281</v>
      </c>
      <c r="F48" s="149" t="s">
        <v>281</v>
      </c>
      <c r="G48" s="149" t="s">
        <v>281</v>
      </c>
      <c r="H48" s="149" t="s">
        <v>281</v>
      </c>
      <c r="I48" s="149" t="s">
        <v>281</v>
      </c>
      <c r="J48" s="149" t="s">
        <v>281</v>
      </c>
      <c r="K48" s="149" t="s">
        <v>281</v>
      </c>
      <c r="L48" s="149" t="s">
        <v>281</v>
      </c>
    </row>
    <row r="49" spans="2:12" ht="15" customHeight="1">
      <c r="B49" s="147"/>
      <c r="C49" s="148" t="s">
        <v>120</v>
      </c>
      <c r="D49" s="150">
        <v>3</v>
      </c>
      <c r="E49" s="149">
        <v>3</v>
      </c>
      <c r="F49" s="149" t="s">
        <v>281</v>
      </c>
      <c r="G49" s="149" t="s">
        <v>281</v>
      </c>
      <c r="H49" s="149">
        <v>748</v>
      </c>
      <c r="I49" s="149">
        <v>244</v>
      </c>
      <c r="J49" s="149">
        <v>504</v>
      </c>
      <c r="K49" s="149">
        <f>K47</f>
        <v>103</v>
      </c>
      <c r="L49" s="149">
        <v>54</v>
      </c>
    </row>
    <row r="50" spans="2:12" ht="15" customHeight="1">
      <c r="B50" s="147"/>
      <c r="C50" s="148"/>
      <c r="D50" s="150"/>
      <c r="E50" s="149"/>
      <c r="F50" s="149"/>
      <c r="G50" s="149"/>
      <c r="H50" s="149"/>
      <c r="I50" s="149"/>
      <c r="J50" s="149"/>
      <c r="K50" s="149"/>
      <c r="L50" s="149"/>
    </row>
    <row r="51" spans="2:12" ht="15" customHeight="1" thickBot="1">
      <c r="B51" s="560" t="s">
        <v>123</v>
      </c>
      <c r="C51" s="561"/>
      <c r="D51" s="527">
        <v>1</v>
      </c>
      <c r="E51" s="528">
        <v>1</v>
      </c>
      <c r="F51" s="528" t="s">
        <v>281</v>
      </c>
      <c r="G51" s="528" t="s">
        <v>281</v>
      </c>
      <c r="H51" s="528">
        <v>820</v>
      </c>
      <c r="I51" s="528">
        <v>677</v>
      </c>
      <c r="J51" s="528">
        <v>143</v>
      </c>
      <c r="K51" s="528">
        <v>71</v>
      </c>
      <c r="L51" s="528" t="s">
        <v>471</v>
      </c>
    </row>
    <row r="52" spans="2:12" customFormat="1" ht="15" customHeight="1">
      <c r="B52" s="486" t="s">
        <v>469</v>
      </c>
      <c r="D52" s="485"/>
    </row>
    <row r="53" spans="2:12" ht="16.5" customHeight="1">
      <c r="B53" s="152" t="s">
        <v>466</v>
      </c>
      <c r="C53" s="152"/>
      <c r="D53" s="152"/>
      <c r="E53" s="152"/>
      <c r="F53" s="152"/>
      <c r="G53" s="152"/>
      <c r="H53" s="152"/>
      <c r="I53" s="152"/>
      <c r="J53" s="152"/>
      <c r="K53" s="152"/>
      <c r="L53" s="152"/>
    </row>
    <row r="54" spans="2:12" ht="16.5" customHeight="1">
      <c r="B54" s="153" t="s">
        <v>467</v>
      </c>
      <c r="C54" s="152"/>
      <c r="D54" s="152"/>
      <c r="E54" s="152"/>
      <c r="F54" s="152"/>
      <c r="G54" s="152"/>
      <c r="H54" s="152"/>
      <c r="I54" s="152"/>
      <c r="J54" s="152"/>
      <c r="K54" s="152"/>
      <c r="L54" s="152"/>
    </row>
    <row r="55" spans="2:12" ht="16.5" customHeight="1">
      <c r="B55" s="153" t="s">
        <v>468</v>
      </c>
    </row>
    <row r="56" spans="2:12" ht="16.5" customHeight="1">
      <c r="B56" s="153" t="s">
        <v>342</v>
      </c>
      <c r="C56" s="153"/>
      <c r="D56" s="153"/>
      <c r="E56" s="153"/>
      <c r="F56" s="153"/>
      <c r="G56" s="153"/>
      <c r="H56" s="153"/>
      <c r="I56" s="153"/>
      <c r="J56" s="153"/>
      <c r="K56" s="153"/>
      <c r="L56" s="153"/>
    </row>
    <row r="151" spans="6:6">
      <c r="F151" s="3">
        <v>1082</v>
      </c>
    </row>
  </sheetData>
  <mergeCells count="5">
    <mergeCell ref="B2:L2"/>
    <mergeCell ref="B51:C51"/>
    <mergeCell ref="B4:C5"/>
    <mergeCell ref="G4:G5"/>
    <mergeCell ref="B32:B33"/>
  </mergeCells>
  <phoneticPr fontId="4"/>
  <printOptions horizontalCentered="1"/>
  <pageMargins left="0.51181102362204722" right="0.51181102362204722" top="0.74803149606299213" bottom="0.74803149606299213" header="0.51181102362204722" footer="0.51181102362204722"/>
  <pageSetup paperSize="9" scale="96"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71"/>
  <sheetViews>
    <sheetView showGridLines="0" zoomScaleNormal="100" zoomScaleSheetLayoutView="100" workbookViewId="0"/>
  </sheetViews>
  <sheetFormatPr defaultRowHeight="10.5"/>
  <cols>
    <col min="1" max="1" width="2.25" style="360" customWidth="1"/>
    <col min="2" max="2" width="8" style="360" customWidth="1"/>
    <col min="3" max="3" width="10" style="360" customWidth="1"/>
    <col min="4" max="5" width="4.375" style="360" customWidth="1"/>
    <col min="6" max="8" width="5.625" style="360" customWidth="1"/>
    <col min="9" max="17" width="5.375" style="360" customWidth="1"/>
    <col min="18" max="18" width="2.125" style="360" customWidth="1"/>
    <col min="19" max="16384" width="9" style="360"/>
  </cols>
  <sheetData>
    <row r="2" spans="2:17" ht="21" customHeight="1"/>
    <row r="3" spans="2:17" ht="19.5" customHeight="1">
      <c r="B3" s="476" t="s">
        <v>509</v>
      </c>
      <c r="C3" s="476"/>
      <c r="D3" s="476"/>
      <c r="E3" s="476"/>
    </row>
    <row r="4" spans="2:17" ht="9.9499999999999993" customHeight="1" thickBot="1">
      <c r="B4" s="836" t="s">
        <v>253</v>
      </c>
      <c r="C4" s="836"/>
      <c r="D4" s="836"/>
      <c r="E4" s="836"/>
      <c r="F4" s="836"/>
      <c r="G4" s="836"/>
      <c r="H4" s="836"/>
      <c r="I4" s="836"/>
      <c r="J4" s="836"/>
      <c r="K4" s="836"/>
      <c r="L4" s="836"/>
      <c r="M4" s="836"/>
      <c r="N4" s="836"/>
      <c r="O4" s="836"/>
      <c r="P4" s="836"/>
      <c r="Q4" s="836"/>
    </row>
    <row r="5" spans="2:17" ht="9.9499999999999993" customHeight="1">
      <c r="B5" s="837" t="s">
        <v>112</v>
      </c>
      <c r="C5" s="838"/>
      <c r="D5" s="841" t="s">
        <v>97</v>
      </c>
      <c r="E5" s="837"/>
      <c r="F5" s="837"/>
      <c r="G5" s="838"/>
      <c r="H5" s="841" t="s">
        <v>37</v>
      </c>
      <c r="I5" s="837"/>
      <c r="J5" s="837"/>
      <c r="K5" s="837"/>
      <c r="L5" s="838"/>
      <c r="M5" s="841" t="s">
        <v>38</v>
      </c>
      <c r="N5" s="837"/>
      <c r="O5" s="837"/>
      <c r="P5" s="837"/>
      <c r="Q5" s="837"/>
    </row>
    <row r="6" spans="2:17" ht="17.25" customHeight="1">
      <c r="B6" s="839"/>
      <c r="C6" s="840"/>
      <c r="D6" s="842"/>
      <c r="E6" s="839"/>
      <c r="F6" s="839"/>
      <c r="G6" s="840"/>
      <c r="H6" s="842"/>
      <c r="I6" s="839"/>
      <c r="J6" s="839"/>
      <c r="K6" s="839"/>
      <c r="L6" s="840"/>
      <c r="M6" s="842"/>
      <c r="N6" s="839"/>
      <c r="O6" s="839"/>
      <c r="P6" s="839"/>
      <c r="Q6" s="839"/>
    </row>
    <row r="7" spans="2:17" ht="17.25" customHeight="1">
      <c r="B7" s="477" t="s">
        <v>506</v>
      </c>
      <c r="C7" s="478"/>
      <c r="D7" s="846">
        <v>78</v>
      </c>
      <c r="E7" s="847"/>
      <c r="F7" s="847"/>
      <c r="G7" s="847"/>
      <c r="H7" s="847">
        <v>30</v>
      </c>
      <c r="I7" s="847"/>
      <c r="J7" s="847"/>
      <c r="K7" s="847"/>
      <c r="L7" s="847"/>
      <c r="M7" s="847">
        <v>48</v>
      </c>
      <c r="N7" s="847"/>
      <c r="O7" s="847"/>
      <c r="P7" s="847"/>
      <c r="Q7" s="847"/>
    </row>
    <row r="8" spans="2:17" ht="17.25" customHeight="1">
      <c r="B8" s="848" t="s">
        <v>507</v>
      </c>
      <c r="C8" s="848"/>
      <c r="D8" s="849">
        <v>59</v>
      </c>
      <c r="E8" s="836"/>
      <c r="F8" s="836"/>
      <c r="G8" s="836"/>
      <c r="H8" s="836">
        <v>27</v>
      </c>
      <c r="I8" s="836"/>
      <c r="J8" s="836"/>
      <c r="K8" s="836"/>
      <c r="L8" s="836"/>
      <c r="M8" s="836">
        <v>32</v>
      </c>
      <c r="N8" s="836"/>
      <c r="O8" s="836"/>
      <c r="P8" s="836"/>
      <c r="Q8" s="836"/>
    </row>
    <row r="9" spans="2:17" ht="16.5" customHeight="1" thickBot="1">
      <c r="B9" s="843" t="s">
        <v>508</v>
      </c>
      <c r="C9" s="843"/>
      <c r="D9" s="844">
        <v>63</v>
      </c>
      <c r="E9" s="845"/>
      <c r="F9" s="845"/>
      <c r="G9" s="845"/>
      <c r="H9" s="845">
        <v>26</v>
      </c>
      <c r="I9" s="845"/>
      <c r="J9" s="845"/>
      <c r="K9" s="845"/>
      <c r="L9" s="845"/>
      <c r="M9" s="845">
        <v>37</v>
      </c>
      <c r="N9" s="845"/>
      <c r="O9" s="845"/>
      <c r="P9" s="845"/>
      <c r="Q9" s="845"/>
    </row>
    <row r="10" spans="2:17" ht="27" customHeight="1">
      <c r="B10" s="479" t="s">
        <v>301</v>
      </c>
      <c r="C10" s="479"/>
      <c r="D10" s="479"/>
      <c r="E10" s="479"/>
    </row>
    <row r="11" spans="2:17" ht="27" customHeight="1"/>
    <row r="12" spans="2:17" ht="9.9499999999999993" customHeight="1"/>
    <row r="13" spans="2:17" ht="9.9499999999999993" customHeight="1">
      <c r="F13" s="483"/>
      <c r="G13" s="484"/>
      <c r="H13" s="484"/>
    </row>
    <row r="14" spans="2:17" ht="9.9499999999999993" customHeight="1"/>
    <row r="15" spans="2:17" ht="9.9499999999999993" customHeight="1"/>
    <row r="16" spans="2:17"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sheetData>
  <mergeCells count="16">
    <mergeCell ref="B9:C9"/>
    <mergeCell ref="D9:G9"/>
    <mergeCell ref="H9:L9"/>
    <mergeCell ref="M9:Q9"/>
    <mergeCell ref="D7:G7"/>
    <mergeCell ref="H7:L7"/>
    <mergeCell ref="M7:Q7"/>
    <mergeCell ref="B8:C8"/>
    <mergeCell ref="D8:G8"/>
    <mergeCell ref="H8:L8"/>
    <mergeCell ref="M8:Q8"/>
    <mergeCell ref="B4:Q4"/>
    <mergeCell ref="B5:C6"/>
    <mergeCell ref="D5:G6"/>
    <mergeCell ref="H5:L6"/>
    <mergeCell ref="M5:Q6"/>
  </mergeCells>
  <phoneticPr fontId="4"/>
  <pageMargins left="0.51181102362204722" right="0.51181102362204722" top="0.74803149606299213" bottom="0.74803149606299213"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9"/>
  <sheetViews>
    <sheetView showGridLines="0" zoomScaleNormal="100" zoomScaleSheetLayoutView="100" workbookViewId="0">
      <selection activeCell="P16" sqref="P16"/>
    </sheetView>
  </sheetViews>
  <sheetFormatPr defaultRowHeight="10.5"/>
  <cols>
    <col min="1" max="1" width="2.25" style="360" customWidth="1"/>
    <col min="2" max="2" width="8" style="360" customWidth="1"/>
    <col min="3" max="3" width="10" style="360" customWidth="1"/>
    <col min="4" max="5" width="4.375" style="360" customWidth="1"/>
    <col min="6" max="8" width="5.625" style="360" customWidth="1"/>
    <col min="9" max="17" width="5.375" style="360" customWidth="1"/>
    <col min="18" max="18" width="2.125" style="360" customWidth="1"/>
    <col min="19" max="16384" width="9" style="360"/>
  </cols>
  <sheetData>
    <row r="2" spans="2:17" s="481" customFormat="1" ht="19.5" customHeight="1">
      <c r="B2" s="476" t="s">
        <v>510</v>
      </c>
      <c r="C2" s="476"/>
      <c r="D2" s="476"/>
      <c r="E2" s="476"/>
      <c r="F2" s="476"/>
      <c r="G2" s="476"/>
      <c r="H2" s="476"/>
      <c r="I2" s="480"/>
      <c r="J2" s="480"/>
      <c r="K2" s="480"/>
      <c r="L2" s="480"/>
      <c r="M2" s="480"/>
      <c r="N2" s="480"/>
      <c r="O2" s="480"/>
      <c r="P2" s="480"/>
      <c r="Q2" s="480"/>
    </row>
    <row r="3" spans="2:17" s="482" customFormat="1" ht="17.45" customHeight="1" thickBot="1">
      <c r="B3" s="836" t="s">
        <v>253</v>
      </c>
      <c r="C3" s="836"/>
      <c r="D3" s="836"/>
      <c r="E3" s="836"/>
      <c r="F3" s="836"/>
      <c r="G3" s="836"/>
      <c r="H3" s="836"/>
      <c r="I3" s="836"/>
      <c r="J3" s="836"/>
      <c r="K3" s="836"/>
      <c r="L3" s="836"/>
      <c r="M3" s="836"/>
      <c r="N3" s="836"/>
      <c r="O3" s="836"/>
      <c r="P3" s="836"/>
      <c r="Q3" s="836"/>
    </row>
    <row r="4" spans="2:17" s="482" customFormat="1" ht="17.45" customHeight="1">
      <c r="B4" s="837" t="s">
        <v>193</v>
      </c>
      <c r="C4" s="837"/>
      <c r="D4" s="837"/>
      <c r="E4" s="837"/>
      <c r="F4" s="851" t="s">
        <v>25</v>
      </c>
      <c r="G4" s="852"/>
      <c r="H4" s="852"/>
      <c r="I4" s="852"/>
      <c r="J4" s="852"/>
      <c r="K4" s="853"/>
      <c r="L4" s="851" t="s">
        <v>26</v>
      </c>
      <c r="M4" s="852"/>
      <c r="N4" s="852"/>
      <c r="O4" s="852"/>
      <c r="P4" s="852"/>
      <c r="Q4" s="852"/>
    </row>
    <row r="5" spans="2:17" s="481" customFormat="1" ht="17.45" customHeight="1">
      <c r="B5" s="839"/>
      <c r="C5" s="839"/>
      <c r="D5" s="839"/>
      <c r="E5" s="839"/>
      <c r="F5" s="854" t="s">
        <v>33</v>
      </c>
      <c r="G5" s="855"/>
      <c r="H5" s="854" t="s">
        <v>37</v>
      </c>
      <c r="I5" s="855"/>
      <c r="J5" s="854" t="s">
        <v>38</v>
      </c>
      <c r="K5" s="855"/>
      <c r="L5" s="854" t="s">
        <v>33</v>
      </c>
      <c r="M5" s="855"/>
      <c r="N5" s="854" t="s">
        <v>37</v>
      </c>
      <c r="O5" s="855"/>
      <c r="P5" s="854" t="s">
        <v>38</v>
      </c>
      <c r="Q5" s="860"/>
    </row>
    <row r="6" spans="2:17" s="481" customFormat="1" ht="17.45" customHeight="1">
      <c r="B6" s="856" t="s">
        <v>511</v>
      </c>
      <c r="C6" s="856"/>
      <c r="D6" s="856"/>
      <c r="E6" s="856"/>
      <c r="F6" s="846">
        <v>16</v>
      </c>
      <c r="G6" s="847"/>
      <c r="H6" s="847">
        <v>3</v>
      </c>
      <c r="I6" s="847"/>
      <c r="J6" s="847">
        <v>13</v>
      </c>
      <c r="K6" s="847"/>
      <c r="L6" s="847">
        <v>7</v>
      </c>
      <c r="M6" s="847"/>
      <c r="N6" s="847">
        <v>2</v>
      </c>
      <c r="O6" s="847"/>
      <c r="P6" s="847">
        <v>5</v>
      </c>
      <c r="Q6" s="847"/>
    </row>
    <row r="7" spans="2:17" s="481" customFormat="1" ht="17.45" customHeight="1">
      <c r="B7" s="857" t="s">
        <v>512</v>
      </c>
      <c r="C7" s="858"/>
      <c r="D7" s="858"/>
      <c r="E7" s="859"/>
      <c r="F7" s="861">
        <v>14</v>
      </c>
      <c r="G7" s="836"/>
      <c r="H7" s="836">
        <v>3</v>
      </c>
      <c r="I7" s="836"/>
      <c r="J7" s="836">
        <v>11</v>
      </c>
      <c r="K7" s="836"/>
      <c r="L7" s="836">
        <v>5</v>
      </c>
      <c r="M7" s="836"/>
      <c r="N7" s="836">
        <v>1</v>
      </c>
      <c r="O7" s="836"/>
      <c r="P7" s="836">
        <v>4</v>
      </c>
      <c r="Q7" s="836"/>
    </row>
    <row r="8" spans="2:17" s="481" customFormat="1" ht="16.5" customHeight="1" thickBot="1">
      <c r="B8" s="850" t="s">
        <v>513</v>
      </c>
      <c r="C8" s="850"/>
      <c r="D8" s="850"/>
      <c r="E8" s="850"/>
      <c r="F8" s="844">
        <v>12</v>
      </c>
      <c r="G8" s="845"/>
      <c r="H8" s="845">
        <v>2</v>
      </c>
      <c r="I8" s="845"/>
      <c r="J8" s="845">
        <v>10</v>
      </c>
      <c r="K8" s="845"/>
      <c r="L8" s="845">
        <v>5</v>
      </c>
      <c r="M8" s="845"/>
      <c r="N8" s="845">
        <v>1</v>
      </c>
      <c r="O8" s="845"/>
      <c r="P8" s="845">
        <v>4</v>
      </c>
      <c r="Q8" s="845"/>
    </row>
    <row r="9" spans="2:17" ht="29.25" customHeight="1">
      <c r="B9" s="479" t="s">
        <v>301</v>
      </c>
      <c r="C9" s="479"/>
      <c r="D9" s="479"/>
      <c r="E9" s="479"/>
      <c r="F9" s="479"/>
      <c r="G9" s="479"/>
      <c r="H9" s="479"/>
      <c r="I9" s="481"/>
      <c r="J9" s="481"/>
      <c r="K9" s="481"/>
      <c r="L9" s="481"/>
      <c r="M9" s="481"/>
      <c r="N9" s="481"/>
      <c r="O9" s="481"/>
      <c r="P9" s="481"/>
      <c r="Q9" s="481"/>
    </row>
    <row r="10" spans="2:17" ht="9.9499999999999993" customHeight="1"/>
    <row r="11" spans="2:17" ht="9.9499999999999993" customHeight="1">
      <c r="F11" s="483"/>
      <c r="G11" s="484"/>
      <c r="H11" s="484"/>
    </row>
    <row r="12" spans="2:17" ht="9.9499999999999993" customHeight="1"/>
    <row r="13" spans="2:17" ht="9.9499999999999993" customHeight="1"/>
    <row r="14" spans="2:17" ht="9.9499999999999993" customHeight="1"/>
    <row r="15" spans="2:17" ht="9.9499999999999993" customHeight="1"/>
    <row r="16" spans="2:17"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sheetData>
  <mergeCells count="31">
    <mergeCell ref="N8:O8"/>
    <mergeCell ref="F7:G7"/>
    <mergeCell ref="F8:G8"/>
    <mergeCell ref="H8:I8"/>
    <mergeCell ref="J8:K8"/>
    <mergeCell ref="L8:M8"/>
    <mergeCell ref="N7:O7"/>
    <mergeCell ref="P6:Q6"/>
    <mergeCell ref="F5:G5"/>
    <mergeCell ref="H5:I5"/>
    <mergeCell ref="J5:K5"/>
    <mergeCell ref="P5:Q5"/>
    <mergeCell ref="J6:K6"/>
    <mergeCell ref="F6:G6"/>
    <mergeCell ref="L5:M5"/>
    <mergeCell ref="P7:Q7"/>
    <mergeCell ref="B3:Q3"/>
    <mergeCell ref="B8:E8"/>
    <mergeCell ref="F4:K4"/>
    <mergeCell ref="N5:O5"/>
    <mergeCell ref="H6:I6"/>
    <mergeCell ref="L6:M6"/>
    <mergeCell ref="N6:O6"/>
    <mergeCell ref="B4:E5"/>
    <mergeCell ref="B6:E6"/>
    <mergeCell ref="B7:E7"/>
    <mergeCell ref="H7:I7"/>
    <mergeCell ref="L4:Q4"/>
    <mergeCell ref="P8:Q8"/>
    <mergeCell ref="J7:K7"/>
    <mergeCell ref="L7:M7"/>
  </mergeCells>
  <phoneticPr fontId="4"/>
  <pageMargins left="0.51181102362204722" right="0.51181102362204722" top="0.74803149606299213" bottom="0.74803149606299213"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03"/>
  <sheetViews>
    <sheetView showGridLines="0" zoomScaleNormal="100" zoomScaleSheetLayoutView="100" workbookViewId="0">
      <selection activeCell="E84" sqref="E84"/>
    </sheetView>
  </sheetViews>
  <sheetFormatPr defaultColWidth="14.625" defaultRowHeight="13.5"/>
  <cols>
    <col min="1" max="1" width="14.625" style="49"/>
    <col min="2" max="2" width="12.75" style="49" customWidth="1"/>
    <col min="3" max="12" width="8" style="49" customWidth="1"/>
    <col min="13" max="13" width="7.875" style="49" customWidth="1"/>
    <col min="14" max="14" width="7.625" style="49" customWidth="1"/>
    <col min="15" max="15" width="5.125" style="49" customWidth="1"/>
    <col min="16" max="16" width="7" style="49" customWidth="1"/>
    <col min="17" max="17" width="6" style="49" customWidth="1"/>
    <col min="18" max="18" width="4.5" style="49" bestFit="1" customWidth="1"/>
    <col min="19" max="19" width="14.625" style="99"/>
    <col min="20" max="16384" width="14.625" style="49"/>
  </cols>
  <sheetData>
    <row r="2" spans="1:19" s="81" customFormat="1" ht="21">
      <c r="A2" s="100"/>
      <c r="B2" s="862" t="s">
        <v>514</v>
      </c>
      <c r="C2" s="862"/>
      <c r="D2" s="862"/>
      <c r="E2" s="862"/>
      <c r="F2" s="862"/>
      <c r="G2" s="862"/>
      <c r="H2" s="862"/>
      <c r="I2" s="862"/>
      <c r="J2" s="862"/>
      <c r="K2" s="862"/>
      <c r="L2" s="862"/>
      <c r="M2" s="135"/>
      <c r="N2" s="135"/>
      <c r="O2" s="135"/>
      <c r="P2" s="135"/>
      <c r="S2" s="101"/>
    </row>
    <row r="3" spans="1:19" ht="15" customHeight="1" thickBot="1">
      <c r="B3" s="54"/>
      <c r="C3" s="54"/>
      <c r="D3" s="54"/>
      <c r="E3" s="54"/>
      <c r="F3" s="54"/>
      <c r="G3" s="54"/>
      <c r="H3" s="54"/>
      <c r="I3" s="54"/>
      <c r="J3" s="54"/>
      <c r="K3" s="54"/>
      <c r="L3" s="46" t="s">
        <v>2</v>
      </c>
      <c r="M3" s="99"/>
      <c r="S3" s="49"/>
    </row>
    <row r="4" spans="1:19" s="83" customFormat="1">
      <c r="B4" s="711" t="s">
        <v>193</v>
      </c>
      <c r="C4" s="866" t="s">
        <v>33</v>
      </c>
      <c r="D4" s="863" t="s">
        <v>107</v>
      </c>
      <c r="E4" s="863" t="s">
        <v>109</v>
      </c>
      <c r="F4" s="865" t="s">
        <v>111</v>
      </c>
      <c r="G4" s="362"/>
      <c r="H4" s="362"/>
      <c r="I4" s="362"/>
      <c r="J4" s="362"/>
      <c r="K4" s="362"/>
      <c r="L4" s="362"/>
      <c r="M4" s="111"/>
    </row>
    <row r="5" spans="1:19" s="83" customFormat="1">
      <c r="B5" s="703"/>
      <c r="C5" s="864"/>
      <c r="D5" s="864"/>
      <c r="E5" s="864"/>
      <c r="F5" s="704"/>
      <c r="G5" s="363" t="s">
        <v>27</v>
      </c>
      <c r="H5" s="364" t="s">
        <v>0</v>
      </c>
      <c r="I5" s="363" t="s">
        <v>264</v>
      </c>
      <c r="J5" s="363" t="s">
        <v>28</v>
      </c>
      <c r="K5" s="364" t="s">
        <v>1</v>
      </c>
      <c r="L5" s="363" t="s">
        <v>29</v>
      </c>
      <c r="M5" s="111"/>
    </row>
    <row r="6" spans="1:19">
      <c r="B6" s="87" t="s">
        <v>482</v>
      </c>
      <c r="C6" s="129">
        <v>18</v>
      </c>
      <c r="D6" s="62" t="s">
        <v>192</v>
      </c>
      <c r="E6" s="103">
        <v>2</v>
      </c>
      <c r="F6" s="103">
        <v>16</v>
      </c>
      <c r="G6" s="62" t="s">
        <v>192</v>
      </c>
      <c r="H6" s="77">
        <v>7</v>
      </c>
      <c r="I6" s="77">
        <v>2</v>
      </c>
      <c r="J6" s="77">
        <v>1</v>
      </c>
      <c r="K6" s="77">
        <v>4</v>
      </c>
      <c r="L6" s="77">
        <v>2</v>
      </c>
      <c r="M6" s="99"/>
      <c r="S6" s="49"/>
    </row>
    <row r="7" spans="1:19">
      <c r="B7" s="91" t="s">
        <v>515</v>
      </c>
      <c r="C7" s="129">
        <v>18</v>
      </c>
      <c r="D7" s="62" t="s">
        <v>192</v>
      </c>
      <c r="E7" s="103">
        <v>2</v>
      </c>
      <c r="F7" s="103">
        <v>16</v>
      </c>
      <c r="G7" s="62" t="s">
        <v>192</v>
      </c>
      <c r="H7" s="77">
        <v>7</v>
      </c>
      <c r="I7" s="77">
        <v>2</v>
      </c>
      <c r="J7" s="77">
        <v>1</v>
      </c>
      <c r="K7" s="77">
        <v>4</v>
      </c>
      <c r="L7" s="77">
        <v>2</v>
      </c>
      <c r="M7" s="99"/>
      <c r="S7" s="49"/>
    </row>
    <row r="8" spans="1:19" ht="14.25" thickBot="1">
      <c r="B8" s="104" t="s">
        <v>516</v>
      </c>
      <c r="C8" s="133">
        <v>18</v>
      </c>
      <c r="D8" s="55" t="s">
        <v>192</v>
      </c>
      <c r="E8" s="106">
        <v>2</v>
      </c>
      <c r="F8" s="106">
        <v>16</v>
      </c>
      <c r="G8" s="55" t="s">
        <v>192</v>
      </c>
      <c r="H8" s="107">
        <v>7</v>
      </c>
      <c r="I8" s="107">
        <v>2</v>
      </c>
      <c r="J8" s="107">
        <v>1</v>
      </c>
      <c r="K8" s="107">
        <v>4</v>
      </c>
      <c r="L8" s="107">
        <v>2</v>
      </c>
      <c r="M8" s="99"/>
      <c r="S8" s="49"/>
    </row>
    <row r="9" spans="1:19" ht="16.5" customHeight="1">
      <c r="B9" s="97" t="s">
        <v>301</v>
      </c>
      <c r="C9" s="111"/>
      <c r="D9" s="111"/>
      <c r="E9" s="111"/>
      <c r="N9" s="99"/>
      <c r="S9" s="49"/>
    </row>
    <row r="10" spans="1:19" ht="9.9499999999999993" customHeight="1"/>
    <row r="11" spans="1:19" ht="9.9499999999999993" customHeight="1"/>
    <row r="12" spans="1:19" ht="9.9499999999999993" customHeight="1"/>
    <row r="13" spans="1:19" ht="9.9499999999999993" customHeight="1"/>
    <row r="14" spans="1:19" ht="9.9499999999999993" customHeight="1"/>
    <row r="15" spans="1:19" ht="9.9499999999999993" customHeight="1"/>
    <row r="16" spans="1:19"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sheetData>
  <mergeCells count="6">
    <mergeCell ref="B4:B5"/>
    <mergeCell ref="B2:L2"/>
    <mergeCell ref="D4:D5"/>
    <mergeCell ref="E4:E5"/>
    <mergeCell ref="F4:F5"/>
    <mergeCell ref="C4:C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3"/>
  <sheetViews>
    <sheetView showGridLines="0" zoomScaleNormal="100" zoomScaleSheetLayoutView="100" workbookViewId="0">
      <selection activeCell="L16" sqref="L16"/>
    </sheetView>
  </sheetViews>
  <sheetFormatPr defaultColWidth="14.625" defaultRowHeight="13.5"/>
  <cols>
    <col min="1" max="1" width="14.625" style="49"/>
    <col min="2" max="2" width="12.875" style="49" customWidth="1"/>
    <col min="3" max="14" width="6.625" style="49" customWidth="1"/>
    <col min="15" max="15" width="14.625" style="99"/>
    <col min="16" max="16384" width="14.625" style="49"/>
  </cols>
  <sheetData>
    <row r="2" spans="1:15" s="81" customFormat="1" ht="21">
      <c r="B2" s="862" t="s">
        <v>517</v>
      </c>
      <c r="C2" s="862"/>
      <c r="D2" s="862"/>
      <c r="E2" s="862"/>
      <c r="F2" s="862"/>
      <c r="G2" s="862"/>
      <c r="H2" s="862"/>
      <c r="I2" s="862"/>
      <c r="J2" s="862"/>
      <c r="K2" s="862"/>
      <c r="L2" s="862"/>
      <c r="M2" s="862"/>
      <c r="N2" s="862"/>
    </row>
    <row r="3" spans="1:15" ht="15" customHeight="1" thickBot="1">
      <c r="B3" s="82"/>
      <c r="C3" s="82"/>
      <c r="D3" s="82"/>
      <c r="E3" s="82"/>
      <c r="F3" s="82"/>
      <c r="G3" s="82"/>
      <c r="H3" s="82"/>
      <c r="I3" s="82"/>
      <c r="J3" s="82"/>
      <c r="K3" s="82"/>
      <c r="L3" s="82"/>
      <c r="M3" s="82"/>
      <c r="N3" s="46" t="s">
        <v>407</v>
      </c>
      <c r="O3" s="49"/>
    </row>
    <row r="4" spans="1:15" s="83" customFormat="1">
      <c r="B4" s="711" t="s">
        <v>181</v>
      </c>
      <c r="C4" s="704" t="s">
        <v>33</v>
      </c>
      <c r="D4" s="872"/>
      <c r="E4" s="703"/>
      <c r="F4" s="704" t="s">
        <v>106</v>
      </c>
      <c r="G4" s="872"/>
      <c r="H4" s="703"/>
      <c r="I4" s="869" t="s">
        <v>108</v>
      </c>
      <c r="J4" s="870"/>
      <c r="K4" s="871"/>
      <c r="L4" s="867" t="s">
        <v>110</v>
      </c>
      <c r="M4" s="868"/>
      <c r="N4" s="868"/>
    </row>
    <row r="5" spans="1:15" s="83" customFormat="1">
      <c r="B5" s="703"/>
      <c r="C5" s="39" t="s">
        <v>33</v>
      </c>
      <c r="D5" s="39" t="s">
        <v>37</v>
      </c>
      <c r="E5" s="39" t="s">
        <v>38</v>
      </c>
      <c r="F5" s="39" t="s">
        <v>33</v>
      </c>
      <c r="G5" s="39" t="s">
        <v>37</v>
      </c>
      <c r="H5" s="39" t="s">
        <v>38</v>
      </c>
      <c r="I5" s="84" t="s">
        <v>33</v>
      </c>
      <c r="J5" s="84" t="s">
        <v>37</v>
      </c>
      <c r="K5" s="85" t="s">
        <v>38</v>
      </c>
      <c r="L5" s="86" t="s">
        <v>33</v>
      </c>
      <c r="M5" s="86" t="s">
        <v>37</v>
      </c>
      <c r="N5" s="86" t="s">
        <v>38</v>
      </c>
    </row>
    <row r="6" spans="1:15">
      <c r="B6" s="87" t="s">
        <v>482</v>
      </c>
      <c r="C6" s="88">
        <v>2386</v>
      </c>
      <c r="D6" s="89">
        <v>895</v>
      </c>
      <c r="E6" s="89">
        <v>1491</v>
      </c>
      <c r="F6" s="90" t="s">
        <v>192</v>
      </c>
      <c r="G6" s="90" t="s">
        <v>192</v>
      </c>
      <c r="H6" s="90" t="s">
        <v>192</v>
      </c>
      <c r="I6" s="89">
        <v>548</v>
      </c>
      <c r="J6" s="89">
        <v>143</v>
      </c>
      <c r="K6" s="89">
        <v>405</v>
      </c>
      <c r="L6" s="89">
        <v>1838</v>
      </c>
      <c r="M6" s="89">
        <v>752</v>
      </c>
      <c r="N6" s="89">
        <v>1086</v>
      </c>
      <c r="O6" s="49"/>
    </row>
    <row r="7" spans="1:15">
      <c r="B7" s="91" t="s">
        <v>515</v>
      </c>
      <c r="C7" s="88">
        <v>2407</v>
      </c>
      <c r="D7" s="89">
        <v>883</v>
      </c>
      <c r="E7" s="89">
        <v>1524</v>
      </c>
      <c r="F7" s="90" t="s">
        <v>192</v>
      </c>
      <c r="G7" s="90" t="s">
        <v>192</v>
      </c>
      <c r="H7" s="90" t="s">
        <v>192</v>
      </c>
      <c r="I7" s="89">
        <v>552</v>
      </c>
      <c r="J7" s="89">
        <v>149</v>
      </c>
      <c r="K7" s="89">
        <v>403</v>
      </c>
      <c r="L7" s="89">
        <v>1855</v>
      </c>
      <c r="M7" s="89">
        <v>734</v>
      </c>
      <c r="N7" s="89">
        <v>1121</v>
      </c>
      <c r="O7" s="49"/>
    </row>
    <row r="8" spans="1:15">
      <c r="B8" s="92" t="s">
        <v>516</v>
      </c>
      <c r="C8" s="88">
        <v>2328</v>
      </c>
      <c r="D8" s="89">
        <v>819</v>
      </c>
      <c r="E8" s="89">
        <v>1509</v>
      </c>
      <c r="F8" s="90" t="s">
        <v>192</v>
      </c>
      <c r="G8" s="90" t="s">
        <v>192</v>
      </c>
      <c r="H8" s="90" t="s">
        <v>192</v>
      </c>
      <c r="I8" s="124">
        <v>528</v>
      </c>
      <c r="J8" s="124">
        <v>149</v>
      </c>
      <c r="K8" s="124">
        <v>379</v>
      </c>
      <c r="L8" s="124">
        <v>1800</v>
      </c>
      <c r="M8" s="124">
        <v>670</v>
      </c>
      <c r="N8" s="124">
        <v>1130</v>
      </c>
      <c r="O8" s="49"/>
    </row>
    <row r="9" spans="1:15">
      <c r="B9" s="93" t="s">
        <v>194</v>
      </c>
      <c r="C9" s="88">
        <v>235</v>
      </c>
      <c r="D9" s="89">
        <v>74</v>
      </c>
      <c r="E9" s="89">
        <v>161</v>
      </c>
      <c r="F9" s="90" t="s">
        <v>192</v>
      </c>
      <c r="G9" s="90" t="s">
        <v>192</v>
      </c>
      <c r="H9" s="90" t="s">
        <v>192</v>
      </c>
      <c r="I9" s="89">
        <v>165</v>
      </c>
      <c r="J9" s="89">
        <v>41</v>
      </c>
      <c r="K9" s="89">
        <v>124</v>
      </c>
      <c r="L9" s="89">
        <v>70</v>
      </c>
      <c r="M9" s="89">
        <v>33</v>
      </c>
      <c r="N9" s="89">
        <v>37</v>
      </c>
      <c r="O9" s="49"/>
    </row>
    <row r="10" spans="1:15">
      <c r="B10" s="94" t="s">
        <v>195</v>
      </c>
      <c r="C10" s="88">
        <v>2093</v>
      </c>
      <c r="D10" s="89">
        <v>745</v>
      </c>
      <c r="E10" s="89">
        <v>1348</v>
      </c>
      <c r="F10" s="90" t="s">
        <v>192</v>
      </c>
      <c r="G10" s="90" t="s">
        <v>192</v>
      </c>
      <c r="H10" s="90" t="s">
        <v>192</v>
      </c>
      <c r="I10" s="89">
        <v>363</v>
      </c>
      <c r="J10" s="89">
        <v>108</v>
      </c>
      <c r="K10" s="89">
        <v>255</v>
      </c>
      <c r="L10" s="89">
        <v>1730</v>
      </c>
      <c r="M10" s="89">
        <v>637</v>
      </c>
      <c r="N10" s="89">
        <v>1093</v>
      </c>
      <c r="O10" s="49"/>
    </row>
    <row r="11" spans="1:15" ht="14.25" thickBot="1">
      <c r="B11" s="95" t="s">
        <v>196</v>
      </c>
      <c r="C11" s="96" t="s">
        <v>192</v>
      </c>
      <c r="D11" s="446" t="s">
        <v>192</v>
      </c>
      <c r="E11" s="446" t="s">
        <v>192</v>
      </c>
      <c r="F11" s="446" t="s">
        <v>192</v>
      </c>
      <c r="G11" s="446" t="s">
        <v>192</v>
      </c>
      <c r="H11" s="446" t="s">
        <v>192</v>
      </c>
      <c r="I11" s="446" t="s">
        <v>192</v>
      </c>
      <c r="J11" s="446" t="s">
        <v>192</v>
      </c>
      <c r="K11" s="446" t="s">
        <v>192</v>
      </c>
      <c r="L11" s="446" t="s">
        <v>192</v>
      </c>
      <c r="M11" s="446" t="s">
        <v>192</v>
      </c>
      <c r="N11" s="446" t="s">
        <v>192</v>
      </c>
      <c r="O11" s="49"/>
    </row>
    <row r="12" spans="1:15">
      <c r="A12" s="80"/>
      <c r="B12" s="507" t="s">
        <v>518</v>
      </c>
      <c r="C12" s="62"/>
      <c r="D12" s="62"/>
      <c r="E12" s="62"/>
      <c r="F12" s="62"/>
      <c r="G12" s="62"/>
      <c r="H12" s="62"/>
      <c r="I12" s="62"/>
      <c r="J12" s="62"/>
      <c r="K12" s="62"/>
      <c r="L12" s="62"/>
      <c r="M12" s="62"/>
      <c r="N12" s="62"/>
      <c r="O12" s="49"/>
    </row>
    <row r="13" spans="1:15" ht="16.5" customHeight="1">
      <c r="B13" s="97" t="s">
        <v>301</v>
      </c>
      <c r="C13" s="77"/>
      <c r="D13" s="77"/>
      <c r="E13" s="77"/>
      <c r="F13" s="98"/>
      <c r="G13" s="77"/>
      <c r="H13" s="77"/>
      <c r="I13" s="77"/>
      <c r="J13" s="77"/>
      <c r="K13" s="77"/>
      <c r="L13" s="77"/>
      <c r="M13" s="77"/>
      <c r="N13" s="77"/>
      <c r="O13" s="49"/>
    </row>
  </sheetData>
  <mergeCells count="6">
    <mergeCell ref="B2:N2"/>
    <mergeCell ref="L4:N4"/>
    <mergeCell ref="I4:K4"/>
    <mergeCell ref="F4:H4"/>
    <mergeCell ref="C4:E4"/>
    <mergeCell ref="B4:B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9"/>
  <sheetViews>
    <sheetView showGridLines="0" zoomScaleNormal="100" zoomScaleSheetLayoutView="100" workbookViewId="0">
      <selection activeCell="H15" sqref="H15"/>
    </sheetView>
  </sheetViews>
  <sheetFormatPr defaultColWidth="14.625" defaultRowHeight="13.5"/>
  <cols>
    <col min="1" max="1" width="14.625" style="49"/>
    <col min="2" max="2" width="12.75" style="49" customWidth="1"/>
    <col min="3" max="14" width="6.625" style="49" customWidth="1"/>
    <col min="15" max="15" width="5.125" style="49" customWidth="1"/>
    <col min="16" max="16" width="7" style="49" customWidth="1"/>
    <col min="17" max="17" width="6" style="49" customWidth="1"/>
    <col min="18" max="18" width="4.5" style="49" bestFit="1" customWidth="1"/>
    <col min="19" max="19" width="14.625" style="99"/>
    <col min="20" max="16384" width="14.625" style="49"/>
  </cols>
  <sheetData>
    <row r="2" spans="1:19" s="81" customFormat="1" ht="21">
      <c r="A2" s="100"/>
      <c r="B2" s="873" t="s">
        <v>519</v>
      </c>
      <c r="C2" s="873"/>
      <c r="D2" s="873"/>
      <c r="E2" s="873"/>
      <c r="F2" s="873"/>
      <c r="G2" s="873"/>
      <c r="H2" s="873"/>
      <c r="I2" s="873"/>
      <c r="J2" s="873"/>
      <c r="K2" s="873"/>
      <c r="L2" s="873"/>
      <c r="M2" s="873"/>
      <c r="N2" s="873"/>
      <c r="O2" s="101"/>
    </row>
    <row r="3" spans="1:19" ht="15" customHeight="1" thickBot="1">
      <c r="B3" s="54"/>
      <c r="C3" s="54"/>
      <c r="D3" s="54"/>
      <c r="E3" s="54"/>
      <c r="F3" s="54"/>
      <c r="G3" s="54"/>
      <c r="H3" s="54"/>
      <c r="I3" s="54"/>
      <c r="J3" s="54"/>
      <c r="K3" s="82"/>
      <c r="L3" s="82"/>
      <c r="M3" s="82"/>
      <c r="N3" s="46" t="s">
        <v>175</v>
      </c>
      <c r="O3" s="99"/>
      <c r="S3" s="49"/>
    </row>
    <row r="4" spans="1:19" s="83" customFormat="1">
      <c r="B4" s="711" t="s">
        <v>181</v>
      </c>
      <c r="C4" s="704" t="s">
        <v>33</v>
      </c>
      <c r="D4" s="872"/>
      <c r="E4" s="703"/>
      <c r="F4" s="704" t="s">
        <v>106</v>
      </c>
      <c r="G4" s="872"/>
      <c r="H4" s="703"/>
      <c r="I4" s="869" t="s">
        <v>108</v>
      </c>
      <c r="J4" s="870"/>
      <c r="K4" s="871"/>
      <c r="L4" s="867" t="s">
        <v>110</v>
      </c>
      <c r="M4" s="868"/>
      <c r="N4" s="868"/>
    </row>
    <row r="5" spans="1:19" s="83" customFormat="1">
      <c r="B5" s="703"/>
      <c r="C5" s="39" t="s">
        <v>33</v>
      </c>
      <c r="D5" s="39" t="s">
        <v>37</v>
      </c>
      <c r="E5" s="39" t="s">
        <v>38</v>
      </c>
      <c r="F5" s="39" t="s">
        <v>33</v>
      </c>
      <c r="G5" s="39" t="s">
        <v>37</v>
      </c>
      <c r="H5" s="39" t="s">
        <v>38</v>
      </c>
      <c r="I5" s="84" t="s">
        <v>33</v>
      </c>
      <c r="J5" s="84" t="s">
        <v>37</v>
      </c>
      <c r="K5" s="85" t="s">
        <v>38</v>
      </c>
      <c r="L5" s="86" t="s">
        <v>33</v>
      </c>
      <c r="M5" s="86" t="s">
        <v>37</v>
      </c>
      <c r="N5" s="86" t="s">
        <v>38</v>
      </c>
    </row>
    <row r="6" spans="1:19">
      <c r="B6" s="87" t="s">
        <v>520</v>
      </c>
      <c r="C6" s="102">
        <v>887</v>
      </c>
      <c r="D6" s="103">
        <v>332</v>
      </c>
      <c r="E6" s="103">
        <v>555</v>
      </c>
      <c r="F6" s="62" t="s">
        <v>192</v>
      </c>
      <c r="G6" s="62" t="s">
        <v>192</v>
      </c>
      <c r="H6" s="62" t="s">
        <v>192</v>
      </c>
      <c r="I6" s="103">
        <v>200</v>
      </c>
      <c r="J6" s="103">
        <v>59</v>
      </c>
      <c r="K6" s="77">
        <v>141</v>
      </c>
      <c r="L6" s="77">
        <v>687</v>
      </c>
      <c r="M6" s="77">
        <v>273</v>
      </c>
      <c r="N6" s="77">
        <v>414</v>
      </c>
      <c r="S6" s="49"/>
    </row>
    <row r="7" spans="1:19">
      <c r="B7" s="92" t="s">
        <v>460</v>
      </c>
      <c r="C7" s="102">
        <v>818</v>
      </c>
      <c r="D7" s="103">
        <v>289</v>
      </c>
      <c r="E7" s="103">
        <v>529</v>
      </c>
      <c r="F7" s="62" t="s">
        <v>192</v>
      </c>
      <c r="G7" s="62" t="s">
        <v>192</v>
      </c>
      <c r="H7" s="62" t="s">
        <v>192</v>
      </c>
      <c r="I7" s="103">
        <v>189</v>
      </c>
      <c r="J7" s="103">
        <v>47</v>
      </c>
      <c r="K7" s="77">
        <v>142</v>
      </c>
      <c r="L7" s="77">
        <v>629</v>
      </c>
      <c r="M7" s="77">
        <v>242</v>
      </c>
      <c r="N7" s="77">
        <v>387</v>
      </c>
      <c r="S7" s="49"/>
    </row>
    <row r="8" spans="1:19" ht="14.25" thickBot="1">
      <c r="B8" s="104" t="s">
        <v>461</v>
      </c>
      <c r="C8" s="105">
        <v>874</v>
      </c>
      <c r="D8" s="106">
        <v>333</v>
      </c>
      <c r="E8" s="106">
        <v>541</v>
      </c>
      <c r="F8" s="55" t="s">
        <v>192</v>
      </c>
      <c r="G8" s="55" t="s">
        <v>192</v>
      </c>
      <c r="H8" s="55" t="s">
        <v>192</v>
      </c>
      <c r="I8" s="106">
        <v>193</v>
      </c>
      <c r="J8" s="106">
        <v>53</v>
      </c>
      <c r="K8" s="106">
        <v>140</v>
      </c>
      <c r="L8" s="106">
        <v>681</v>
      </c>
      <c r="M8" s="106">
        <v>280</v>
      </c>
      <c r="N8" s="106">
        <v>401</v>
      </c>
      <c r="S8" s="49"/>
    </row>
    <row r="9" spans="1:19" ht="16.5" customHeight="1">
      <c r="B9" s="108" t="s">
        <v>301</v>
      </c>
      <c r="C9" s="77"/>
      <c r="D9" s="77"/>
      <c r="E9" s="77"/>
      <c r="F9" s="98"/>
      <c r="G9" s="103"/>
      <c r="H9" s="103"/>
      <c r="I9" s="103"/>
      <c r="J9" s="103"/>
      <c r="K9" s="77"/>
      <c r="L9" s="77"/>
      <c r="M9" s="77"/>
      <c r="N9" s="77"/>
      <c r="O9" s="99"/>
      <c r="S9" s="49"/>
    </row>
  </sheetData>
  <mergeCells count="6">
    <mergeCell ref="B2:N2"/>
    <mergeCell ref="L4:N4"/>
    <mergeCell ref="B4:B5"/>
    <mergeCell ref="C4:E4"/>
    <mergeCell ref="F4:H4"/>
    <mergeCell ref="I4:K4"/>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1"/>
  <sheetViews>
    <sheetView showGridLines="0" zoomScaleNormal="100" zoomScaleSheetLayoutView="100" workbookViewId="0">
      <selection activeCell="L7" sqref="L7"/>
    </sheetView>
  </sheetViews>
  <sheetFormatPr defaultColWidth="14.625" defaultRowHeight="13.5"/>
  <cols>
    <col min="1" max="1" width="14.625" style="49"/>
    <col min="2" max="2" width="14.125" style="49" customWidth="1"/>
    <col min="3" max="18" width="4.875" style="49" customWidth="1"/>
    <col min="19" max="19" width="14.625" style="99"/>
    <col min="20" max="16384" width="14.625" style="49"/>
  </cols>
  <sheetData>
    <row r="2" spans="1:19" s="81" customFormat="1" ht="21">
      <c r="A2" s="100"/>
      <c r="B2" s="862" t="s">
        <v>521</v>
      </c>
      <c r="C2" s="862"/>
      <c r="D2" s="862"/>
      <c r="E2" s="862"/>
      <c r="F2" s="862"/>
      <c r="G2" s="862"/>
      <c r="H2" s="862"/>
      <c r="I2" s="862"/>
      <c r="J2" s="862"/>
      <c r="K2" s="862"/>
      <c r="L2" s="862"/>
      <c r="M2" s="862"/>
      <c r="N2" s="862"/>
      <c r="O2" s="862"/>
      <c r="P2" s="862"/>
      <c r="Q2" s="862"/>
      <c r="R2" s="862"/>
      <c r="S2" s="101"/>
    </row>
    <row r="3" spans="1:19" ht="15" customHeight="1" thickBot="1">
      <c r="B3" s="107"/>
      <c r="C3" s="107"/>
      <c r="D3" s="107"/>
      <c r="E3" s="107"/>
      <c r="F3" s="107"/>
      <c r="G3" s="107"/>
      <c r="H3" s="107"/>
      <c r="I3" s="107"/>
      <c r="J3" s="107"/>
      <c r="K3" s="107"/>
      <c r="L3" s="107"/>
      <c r="M3" s="107"/>
      <c r="N3" s="107"/>
      <c r="O3" s="107"/>
      <c r="P3" s="107" t="s">
        <v>408</v>
      </c>
      <c r="Q3" s="109"/>
      <c r="R3" s="110"/>
    </row>
    <row r="4" spans="1:19" s="83" customFormat="1">
      <c r="B4" s="711" t="s">
        <v>193</v>
      </c>
      <c r="C4" s="704" t="s">
        <v>25</v>
      </c>
      <c r="D4" s="872"/>
      <c r="E4" s="872"/>
      <c r="F4" s="872"/>
      <c r="G4" s="872"/>
      <c r="H4" s="872"/>
      <c r="I4" s="872"/>
      <c r="J4" s="703"/>
      <c r="K4" s="704" t="s">
        <v>26</v>
      </c>
      <c r="L4" s="872"/>
      <c r="M4" s="872"/>
      <c r="N4" s="872"/>
      <c r="O4" s="872"/>
      <c r="P4" s="872"/>
      <c r="Q4" s="872"/>
      <c r="R4" s="872"/>
      <c r="S4" s="111"/>
    </row>
    <row r="5" spans="1:19" s="83" customFormat="1">
      <c r="B5" s="711"/>
      <c r="C5" s="877" t="s">
        <v>3</v>
      </c>
      <c r="D5" s="39" t="s">
        <v>106</v>
      </c>
      <c r="E5" s="874" t="s">
        <v>108</v>
      </c>
      <c r="F5" s="875"/>
      <c r="G5" s="876"/>
      <c r="H5" s="874" t="s">
        <v>110</v>
      </c>
      <c r="I5" s="875"/>
      <c r="J5" s="876"/>
      <c r="K5" s="877" t="s">
        <v>3</v>
      </c>
      <c r="L5" s="39" t="s">
        <v>106</v>
      </c>
      <c r="M5" s="874" t="s">
        <v>108</v>
      </c>
      <c r="N5" s="875"/>
      <c r="O5" s="876"/>
      <c r="P5" s="874" t="s">
        <v>110</v>
      </c>
      <c r="Q5" s="875"/>
      <c r="R5" s="875"/>
      <c r="S5" s="111"/>
    </row>
    <row r="6" spans="1:19" s="83" customFormat="1">
      <c r="B6" s="703"/>
      <c r="C6" s="864"/>
      <c r="D6" s="39" t="s">
        <v>97</v>
      </c>
      <c r="E6" s="39" t="s">
        <v>33</v>
      </c>
      <c r="F6" s="39" t="s">
        <v>37</v>
      </c>
      <c r="G6" s="39" t="s">
        <v>38</v>
      </c>
      <c r="H6" s="39" t="s">
        <v>33</v>
      </c>
      <c r="I6" s="39" t="s">
        <v>37</v>
      </c>
      <c r="J6" s="39" t="s">
        <v>38</v>
      </c>
      <c r="K6" s="864"/>
      <c r="L6" s="39" t="s">
        <v>97</v>
      </c>
      <c r="M6" s="39" t="s">
        <v>33</v>
      </c>
      <c r="N6" s="39" t="s">
        <v>37</v>
      </c>
      <c r="O6" s="39" t="s">
        <v>38</v>
      </c>
      <c r="P6" s="39" t="s">
        <v>33</v>
      </c>
      <c r="Q6" s="39" t="s">
        <v>37</v>
      </c>
      <c r="R6" s="39" t="s">
        <v>38</v>
      </c>
      <c r="S6" s="111"/>
    </row>
    <row r="7" spans="1:19">
      <c r="B7" s="87" t="s">
        <v>522</v>
      </c>
      <c r="C7" s="112">
        <v>195</v>
      </c>
      <c r="D7" s="62" t="s">
        <v>192</v>
      </c>
      <c r="E7" s="77">
        <v>55</v>
      </c>
      <c r="F7" s="62">
        <v>16</v>
      </c>
      <c r="G7" s="77">
        <v>39</v>
      </c>
      <c r="H7" s="77">
        <v>140</v>
      </c>
      <c r="I7" s="77">
        <v>56</v>
      </c>
      <c r="J7" s="77">
        <v>84</v>
      </c>
      <c r="K7" s="77">
        <v>70</v>
      </c>
      <c r="L7" s="62" t="s">
        <v>192</v>
      </c>
      <c r="M7" s="77">
        <v>13</v>
      </c>
      <c r="N7" s="77">
        <v>8</v>
      </c>
      <c r="O7" s="77">
        <v>5</v>
      </c>
      <c r="P7" s="77">
        <v>57</v>
      </c>
      <c r="Q7" s="77">
        <v>20</v>
      </c>
      <c r="R7" s="77">
        <v>37</v>
      </c>
    </row>
    <row r="8" spans="1:19">
      <c r="B8" s="421" t="s">
        <v>523</v>
      </c>
      <c r="C8" s="112">
        <v>187</v>
      </c>
      <c r="D8" s="62" t="s">
        <v>192</v>
      </c>
      <c r="E8" s="77">
        <v>51</v>
      </c>
      <c r="F8" s="62">
        <v>16</v>
      </c>
      <c r="G8" s="77">
        <v>35</v>
      </c>
      <c r="H8" s="77">
        <v>136</v>
      </c>
      <c r="I8" s="77">
        <v>53</v>
      </c>
      <c r="J8" s="77">
        <v>83</v>
      </c>
      <c r="K8" s="77">
        <v>70</v>
      </c>
      <c r="L8" s="62" t="s">
        <v>192</v>
      </c>
      <c r="M8" s="77">
        <v>14</v>
      </c>
      <c r="N8" s="77">
        <v>7</v>
      </c>
      <c r="O8" s="77">
        <v>7</v>
      </c>
      <c r="P8" s="77">
        <v>56</v>
      </c>
      <c r="Q8" s="77">
        <v>20</v>
      </c>
      <c r="R8" s="77">
        <v>36</v>
      </c>
    </row>
    <row r="9" spans="1:19" ht="14.25" thickBot="1">
      <c r="B9" s="422" t="s">
        <v>524</v>
      </c>
      <c r="C9" s="113">
        <v>187</v>
      </c>
      <c r="D9" s="55" t="s">
        <v>192</v>
      </c>
      <c r="E9" s="107">
        <v>51</v>
      </c>
      <c r="F9" s="55">
        <v>12</v>
      </c>
      <c r="G9" s="107">
        <v>39</v>
      </c>
      <c r="H9" s="107">
        <v>136</v>
      </c>
      <c r="I9" s="107">
        <v>51</v>
      </c>
      <c r="J9" s="107">
        <v>85</v>
      </c>
      <c r="K9" s="107">
        <v>65</v>
      </c>
      <c r="L9" s="55" t="s">
        <v>192</v>
      </c>
      <c r="M9" s="107">
        <v>14</v>
      </c>
      <c r="N9" s="107">
        <v>7</v>
      </c>
      <c r="O9" s="107">
        <v>7</v>
      </c>
      <c r="P9" s="107">
        <v>51</v>
      </c>
      <c r="Q9" s="107">
        <v>23</v>
      </c>
      <c r="R9" s="107">
        <v>28</v>
      </c>
    </row>
    <row r="10" spans="1:19">
      <c r="B10" s="508" t="s">
        <v>525</v>
      </c>
      <c r="C10" s="77"/>
      <c r="D10" s="62"/>
      <c r="E10" s="77"/>
      <c r="F10" s="62"/>
      <c r="G10" s="77"/>
      <c r="H10" s="77"/>
      <c r="I10" s="77"/>
      <c r="J10" s="77"/>
      <c r="K10" s="77"/>
      <c r="L10" s="62"/>
      <c r="M10" s="77"/>
      <c r="N10" s="77"/>
      <c r="O10" s="77"/>
      <c r="P10" s="77"/>
      <c r="Q10" s="77"/>
      <c r="R10" s="77"/>
    </row>
    <row r="11" spans="1:19" ht="16.5" customHeight="1">
      <c r="B11" s="97" t="s">
        <v>526</v>
      </c>
      <c r="C11" s="77"/>
      <c r="D11" s="77"/>
      <c r="E11" s="77"/>
      <c r="F11" s="77"/>
      <c r="G11" s="77"/>
      <c r="H11" s="77"/>
      <c r="I11" s="77"/>
      <c r="J11" s="77"/>
      <c r="K11" s="77"/>
      <c r="L11" s="77"/>
      <c r="M11" s="77"/>
      <c r="N11" s="77"/>
      <c r="O11" s="77"/>
      <c r="P11" s="77"/>
      <c r="Q11" s="77"/>
      <c r="R11" s="77"/>
    </row>
  </sheetData>
  <mergeCells count="10">
    <mergeCell ref="B2:R2"/>
    <mergeCell ref="P5:R5"/>
    <mergeCell ref="M5:O5"/>
    <mergeCell ref="H5:J5"/>
    <mergeCell ref="E5:G5"/>
    <mergeCell ref="K4:R4"/>
    <mergeCell ref="C4:J4"/>
    <mergeCell ref="B4:B6"/>
    <mergeCell ref="K5:K6"/>
    <mergeCell ref="C5:C6"/>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4"/>
  <sheetViews>
    <sheetView showGridLines="0" zoomScaleNormal="100" zoomScaleSheetLayoutView="100" workbookViewId="0">
      <selection activeCell="Q14" sqref="Q14"/>
    </sheetView>
  </sheetViews>
  <sheetFormatPr defaultColWidth="14.625" defaultRowHeight="13.5"/>
  <cols>
    <col min="1" max="1" width="14.625" style="49"/>
    <col min="2" max="2" width="12.25" style="49" customWidth="1"/>
    <col min="3" max="3" width="6.125" style="49" customWidth="1"/>
    <col min="4" max="5" width="5.125" style="49" customWidth="1"/>
    <col min="6" max="6" width="6.125" style="49" customWidth="1"/>
    <col min="7" max="8" width="5.125" style="49" customWidth="1"/>
    <col min="9" max="9" width="6.125" style="49" customWidth="1"/>
    <col min="10" max="17" width="5.125" style="49" customWidth="1"/>
    <col min="18" max="18" width="4.5" style="49" bestFit="1" customWidth="1"/>
    <col min="19" max="19" width="14.625" style="99"/>
    <col min="20" max="16384" width="14.625" style="49"/>
  </cols>
  <sheetData>
    <row r="2" spans="1:19" s="81" customFormat="1" ht="21">
      <c r="A2" s="100"/>
      <c r="B2" s="873" t="s">
        <v>533</v>
      </c>
      <c r="C2" s="873"/>
      <c r="D2" s="873"/>
      <c r="E2" s="873"/>
      <c r="F2" s="873"/>
      <c r="G2" s="873"/>
      <c r="H2" s="873"/>
      <c r="I2" s="873"/>
      <c r="J2" s="873"/>
      <c r="K2" s="873"/>
      <c r="L2" s="873"/>
      <c r="M2" s="873"/>
      <c r="N2" s="873"/>
      <c r="O2" s="873"/>
      <c r="P2" s="873"/>
      <c r="Q2" s="873"/>
      <c r="S2" s="101"/>
    </row>
    <row r="3" spans="1:19" ht="15" customHeight="1" thickBot="1">
      <c r="B3" s="54"/>
      <c r="C3" s="54"/>
      <c r="D3" s="54"/>
      <c r="E3" s="54"/>
      <c r="F3" s="54"/>
      <c r="G3" s="54"/>
      <c r="H3" s="54"/>
      <c r="I3" s="54"/>
      <c r="J3" s="54"/>
      <c r="K3" s="54"/>
      <c r="L3" s="54"/>
      <c r="M3" s="54"/>
      <c r="N3" s="54"/>
      <c r="O3" s="110"/>
      <c r="P3" s="82"/>
      <c r="Q3" s="46" t="s">
        <v>290</v>
      </c>
      <c r="R3" s="99"/>
      <c r="S3" s="49"/>
    </row>
    <row r="4" spans="1:19" s="83" customFormat="1" ht="8.25" customHeight="1">
      <c r="B4" s="711" t="s">
        <v>193</v>
      </c>
      <c r="C4" s="869" t="s">
        <v>31</v>
      </c>
      <c r="D4" s="870"/>
      <c r="E4" s="870"/>
      <c r="F4" s="114"/>
      <c r="G4" s="114"/>
      <c r="H4" s="114"/>
      <c r="I4" s="114"/>
      <c r="J4" s="114"/>
      <c r="K4" s="114"/>
      <c r="L4" s="869" t="s">
        <v>164</v>
      </c>
      <c r="M4" s="870"/>
      <c r="N4" s="711"/>
      <c r="O4" s="878" t="s">
        <v>197</v>
      </c>
      <c r="P4" s="879"/>
      <c r="Q4" s="879"/>
      <c r="R4" s="111"/>
    </row>
    <row r="5" spans="1:19" s="83" customFormat="1" ht="24.75" customHeight="1">
      <c r="B5" s="711"/>
      <c r="C5" s="704"/>
      <c r="D5" s="872"/>
      <c r="E5" s="872"/>
      <c r="F5" s="882" t="s">
        <v>286</v>
      </c>
      <c r="G5" s="883"/>
      <c r="H5" s="884"/>
      <c r="I5" s="882" t="s">
        <v>227</v>
      </c>
      <c r="J5" s="883"/>
      <c r="K5" s="884"/>
      <c r="L5" s="704"/>
      <c r="M5" s="872"/>
      <c r="N5" s="703"/>
      <c r="O5" s="880"/>
      <c r="P5" s="881"/>
      <c r="Q5" s="881"/>
      <c r="R5" s="111"/>
    </row>
    <row r="6" spans="1:19" s="83" customFormat="1" ht="18" customHeight="1">
      <c r="B6" s="703"/>
      <c r="C6" s="39" t="s">
        <v>33</v>
      </c>
      <c r="D6" s="39" t="s">
        <v>37</v>
      </c>
      <c r="E6" s="39" t="s">
        <v>38</v>
      </c>
      <c r="F6" s="39" t="s">
        <v>33</v>
      </c>
      <c r="G6" s="39" t="s">
        <v>37</v>
      </c>
      <c r="H6" s="39" t="s">
        <v>38</v>
      </c>
      <c r="I6" s="39" t="s">
        <v>33</v>
      </c>
      <c r="J6" s="39" t="s">
        <v>37</v>
      </c>
      <c r="K6" s="39" t="s">
        <v>38</v>
      </c>
      <c r="L6" s="39" t="s">
        <v>33</v>
      </c>
      <c r="M6" s="39" t="s">
        <v>37</v>
      </c>
      <c r="N6" s="39" t="s">
        <v>38</v>
      </c>
      <c r="O6" s="39" t="s">
        <v>33</v>
      </c>
      <c r="P6" s="39" t="s">
        <v>37</v>
      </c>
      <c r="Q6" s="86" t="s">
        <v>38</v>
      </c>
      <c r="R6" s="111"/>
    </row>
    <row r="7" spans="1:19">
      <c r="B7" s="115" t="s">
        <v>534</v>
      </c>
      <c r="C7" s="116">
        <v>14295</v>
      </c>
      <c r="D7" s="116">
        <v>7747</v>
      </c>
      <c r="E7" s="116">
        <v>6548</v>
      </c>
      <c r="F7" s="116">
        <v>11794</v>
      </c>
      <c r="G7" s="116">
        <v>6080</v>
      </c>
      <c r="H7" s="116">
        <v>5714</v>
      </c>
      <c r="I7" s="116">
        <v>2336</v>
      </c>
      <c r="J7" s="116">
        <v>1572</v>
      </c>
      <c r="K7" s="116">
        <v>764</v>
      </c>
      <c r="L7" s="116">
        <v>741</v>
      </c>
      <c r="M7" s="116">
        <v>205</v>
      </c>
      <c r="N7" s="116">
        <v>536</v>
      </c>
      <c r="O7" s="116">
        <v>838</v>
      </c>
      <c r="P7" s="116">
        <v>710</v>
      </c>
      <c r="Q7" s="117">
        <v>128</v>
      </c>
      <c r="R7" s="99"/>
      <c r="S7" s="49"/>
    </row>
    <row r="8" spans="1:19">
      <c r="B8" s="118" t="s">
        <v>535</v>
      </c>
      <c r="C8" s="116">
        <v>14288</v>
      </c>
      <c r="D8" s="116">
        <v>7715</v>
      </c>
      <c r="E8" s="116">
        <v>6573</v>
      </c>
      <c r="F8" s="116">
        <v>11822</v>
      </c>
      <c r="G8" s="116">
        <v>6095</v>
      </c>
      <c r="H8" s="116">
        <v>5727</v>
      </c>
      <c r="I8" s="116">
        <v>2293</v>
      </c>
      <c r="J8" s="116">
        <v>1507</v>
      </c>
      <c r="K8" s="116">
        <v>786</v>
      </c>
      <c r="L8" s="116">
        <v>750</v>
      </c>
      <c r="M8" s="116">
        <v>233</v>
      </c>
      <c r="N8" s="116">
        <v>517</v>
      </c>
      <c r="O8" s="116">
        <v>826</v>
      </c>
      <c r="P8" s="116">
        <v>693</v>
      </c>
      <c r="Q8" s="117">
        <v>133</v>
      </c>
      <c r="R8" s="99"/>
      <c r="S8" s="49"/>
    </row>
    <row r="9" spans="1:19">
      <c r="B9" s="118" t="s">
        <v>479</v>
      </c>
      <c r="C9" s="116">
        <v>14222</v>
      </c>
      <c r="D9" s="116">
        <v>7675</v>
      </c>
      <c r="E9" s="116">
        <v>6547</v>
      </c>
      <c r="F9" s="116">
        <v>11761</v>
      </c>
      <c r="G9" s="116">
        <v>6055</v>
      </c>
      <c r="H9" s="116">
        <v>5706</v>
      </c>
      <c r="I9" s="116">
        <v>2327</v>
      </c>
      <c r="J9" s="116">
        <v>1541</v>
      </c>
      <c r="K9" s="116">
        <v>786</v>
      </c>
      <c r="L9" s="116">
        <v>748</v>
      </c>
      <c r="M9" s="116">
        <v>244</v>
      </c>
      <c r="N9" s="116">
        <v>504</v>
      </c>
      <c r="O9" s="116">
        <v>820</v>
      </c>
      <c r="P9" s="116">
        <v>677</v>
      </c>
      <c r="Q9" s="116">
        <v>143</v>
      </c>
      <c r="R9" s="99"/>
      <c r="S9" s="49"/>
    </row>
    <row r="10" spans="1:19">
      <c r="B10" s="119" t="s">
        <v>198</v>
      </c>
      <c r="C10" s="120">
        <v>8881</v>
      </c>
      <c r="D10" s="116">
        <v>5737</v>
      </c>
      <c r="E10" s="116">
        <v>3144</v>
      </c>
      <c r="F10" s="116">
        <v>6530</v>
      </c>
      <c r="G10" s="116">
        <v>4153</v>
      </c>
      <c r="H10" s="116">
        <v>2377</v>
      </c>
      <c r="I10" s="116">
        <v>2251</v>
      </c>
      <c r="J10" s="116">
        <v>1517</v>
      </c>
      <c r="K10" s="116">
        <v>734</v>
      </c>
      <c r="L10" s="62" t="s">
        <v>192</v>
      </c>
      <c r="M10" s="62" t="s">
        <v>192</v>
      </c>
      <c r="N10" s="62" t="s">
        <v>192</v>
      </c>
      <c r="O10" s="444">
        <v>820</v>
      </c>
      <c r="P10" s="116">
        <v>677</v>
      </c>
      <c r="Q10" s="116">
        <v>143</v>
      </c>
      <c r="R10" s="99"/>
      <c r="S10" s="49"/>
    </row>
    <row r="11" spans="1:19" ht="14.25" thickBot="1">
      <c r="B11" s="121" t="s">
        <v>199</v>
      </c>
      <c r="C11" s="122">
        <v>5341</v>
      </c>
      <c r="D11" s="122">
        <v>1938</v>
      </c>
      <c r="E11" s="122">
        <v>3403</v>
      </c>
      <c r="F11" s="122">
        <v>5231</v>
      </c>
      <c r="G11" s="122">
        <v>1902</v>
      </c>
      <c r="H11" s="122">
        <v>3329</v>
      </c>
      <c r="I11" s="122">
        <v>76</v>
      </c>
      <c r="J11" s="122">
        <v>24</v>
      </c>
      <c r="K11" s="122">
        <v>52</v>
      </c>
      <c r="L11" s="445">
        <v>748</v>
      </c>
      <c r="M11" s="445">
        <v>244</v>
      </c>
      <c r="N11" s="445">
        <v>504</v>
      </c>
      <c r="O11" s="530" t="s">
        <v>192</v>
      </c>
      <c r="P11" s="530" t="s">
        <v>192</v>
      </c>
      <c r="Q11" s="530" t="s">
        <v>192</v>
      </c>
      <c r="R11" s="99"/>
      <c r="S11" s="49"/>
    </row>
    <row r="12" spans="1:19" ht="16.5" customHeight="1">
      <c r="B12" s="97" t="s">
        <v>265</v>
      </c>
      <c r="C12" s="77"/>
      <c r="D12" s="77"/>
      <c r="E12" s="77"/>
      <c r="F12" s="77"/>
      <c r="G12" s="77"/>
      <c r="H12" s="77"/>
      <c r="I12" s="77"/>
      <c r="J12" s="77"/>
      <c r="K12" s="98"/>
      <c r="L12" s="98"/>
      <c r="M12" s="98"/>
      <c r="N12" s="98"/>
      <c r="O12" s="98"/>
      <c r="P12" s="98"/>
      <c r="Q12" s="98"/>
      <c r="R12" s="99"/>
      <c r="S12" s="49"/>
    </row>
    <row r="13" spans="1:19" ht="16.5" customHeight="1">
      <c r="B13" s="117" t="s">
        <v>266</v>
      </c>
      <c r="C13" s="89"/>
      <c r="D13" s="89"/>
      <c r="E13" s="89"/>
      <c r="F13" s="89"/>
      <c r="G13" s="89"/>
      <c r="H13" s="89"/>
      <c r="I13" s="89"/>
      <c r="J13" s="89"/>
      <c r="K13" s="123"/>
      <c r="L13" s="123"/>
      <c r="M13" s="123"/>
      <c r="N13" s="123"/>
      <c r="O13" s="123"/>
      <c r="P13" s="123"/>
      <c r="Q13" s="123"/>
    </row>
    <row r="14" spans="1:19" ht="16.5" customHeight="1">
      <c r="B14" s="117" t="s">
        <v>267</v>
      </c>
      <c r="C14" s="89"/>
      <c r="D14" s="89"/>
      <c r="E14" s="89"/>
      <c r="F14" s="89"/>
      <c r="G14" s="89"/>
      <c r="H14" s="89"/>
      <c r="I14" s="89"/>
      <c r="J14" s="89"/>
      <c r="K14" s="124"/>
      <c r="L14" s="124"/>
      <c r="M14" s="124"/>
      <c r="N14" s="124"/>
      <c r="O14" s="124"/>
      <c r="P14" s="124"/>
      <c r="Q14" s="124"/>
    </row>
  </sheetData>
  <mergeCells count="7">
    <mergeCell ref="B2:Q2"/>
    <mergeCell ref="C4:E5"/>
    <mergeCell ref="B4:B6"/>
    <mergeCell ref="O4:Q5"/>
    <mergeCell ref="L4:N5"/>
    <mergeCell ref="I5:K5"/>
    <mergeCell ref="F5:H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03"/>
  <sheetViews>
    <sheetView showGridLines="0" topLeftCell="B1" zoomScaleNormal="100" zoomScaleSheetLayoutView="100" workbookViewId="0">
      <selection activeCell="H104" sqref="H104"/>
    </sheetView>
  </sheetViews>
  <sheetFormatPr defaultColWidth="14.625" defaultRowHeight="13.5"/>
  <cols>
    <col min="1" max="1" width="14.125" style="49" bestFit="1" customWidth="1"/>
    <col min="2" max="2" width="14.875" style="49" customWidth="1"/>
    <col min="3" max="3" width="13.375" style="49" customWidth="1"/>
    <col min="4" max="9" width="10.625" style="49" customWidth="1"/>
    <col min="10" max="16" width="14.625" style="49"/>
    <col min="17" max="17" width="14.625" style="99"/>
    <col min="18" max="16384" width="14.625" style="49"/>
  </cols>
  <sheetData>
    <row r="2" spans="1:17" ht="21" customHeight="1">
      <c r="A2" s="50"/>
      <c r="B2" s="698" t="s">
        <v>536</v>
      </c>
      <c r="C2" s="698"/>
      <c r="D2" s="698"/>
      <c r="E2" s="698"/>
      <c r="F2" s="698"/>
      <c r="G2" s="698"/>
      <c r="H2" s="698"/>
      <c r="I2" s="698"/>
    </row>
    <row r="3" spans="1:17" ht="14.25" customHeight="1" thickBot="1">
      <c r="B3" s="82"/>
      <c r="C3" s="82"/>
      <c r="D3" s="82"/>
      <c r="E3" s="82"/>
      <c r="F3" s="82"/>
      <c r="G3" s="82"/>
      <c r="H3" s="82"/>
      <c r="I3" s="46" t="s">
        <v>417</v>
      </c>
      <c r="N3" s="99"/>
      <c r="Q3" s="49"/>
    </row>
    <row r="4" spans="1:17">
      <c r="B4" s="870" t="s">
        <v>200</v>
      </c>
      <c r="C4" s="711"/>
      <c r="D4" s="704" t="s">
        <v>25</v>
      </c>
      <c r="E4" s="872"/>
      <c r="F4" s="703"/>
      <c r="G4" s="885" t="s">
        <v>26</v>
      </c>
      <c r="H4" s="868"/>
      <c r="I4" s="868"/>
      <c r="N4" s="99"/>
      <c r="Q4" s="49"/>
    </row>
    <row r="5" spans="1:17">
      <c r="B5" s="872"/>
      <c r="C5" s="703"/>
      <c r="D5" s="39" t="s">
        <v>33</v>
      </c>
      <c r="E5" s="39" t="s">
        <v>37</v>
      </c>
      <c r="F5" s="39" t="s">
        <v>38</v>
      </c>
      <c r="G5" s="39" t="s">
        <v>33</v>
      </c>
      <c r="H5" s="39" t="s">
        <v>37</v>
      </c>
      <c r="I5" s="86" t="s">
        <v>38</v>
      </c>
      <c r="N5" s="99"/>
      <c r="Q5" s="49"/>
    </row>
    <row r="6" spans="1:17">
      <c r="B6" s="89"/>
      <c r="C6" s="365" t="s">
        <v>33</v>
      </c>
      <c r="D6" s="89">
        <f>D7+D8</f>
        <v>1658</v>
      </c>
      <c r="E6" s="89">
        <f>E7+E8</f>
        <v>1262</v>
      </c>
      <c r="F6" s="89">
        <f>F7+F8</f>
        <v>396</v>
      </c>
      <c r="G6" s="89">
        <f>G7+G8</f>
        <v>1715</v>
      </c>
      <c r="H6" s="89">
        <f t="shared" ref="H6:I6" si="0">H7+H8</f>
        <v>533</v>
      </c>
      <c r="I6" s="89">
        <f t="shared" si="0"/>
        <v>1182</v>
      </c>
      <c r="N6" s="99"/>
      <c r="Q6" s="49"/>
    </row>
    <row r="7" spans="1:17">
      <c r="B7" s="94" t="s">
        <v>201</v>
      </c>
      <c r="C7" s="94" t="s">
        <v>106</v>
      </c>
      <c r="D7" s="88">
        <v>1174</v>
      </c>
      <c r="E7" s="89">
        <v>940</v>
      </c>
      <c r="F7" s="89">
        <v>234</v>
      </c>
      <c r="G7" s="89">
        <v>1498</v>
      </c>
      <c r="H7" s="89">
        <v>456</v>
      </c>
      <c r="I7" s="89">
        <v>1042</v>
      </c>
      <c r="N7" s="99"/>
      <c r="Q7" s="49"/>
    </row>
    <row r="8" spans="1:17">
      <c r="B8" s="89"/>
      <c r="C8" s="94" t="s">
        <v>110</v>
      </c>
      <c r="D8" s="88">
        <v>484</v>
      </c>
      <c r="E8" s="89">
        <v>322</v>
      </c>
      <c r="F8" s="89">
        <v>162</v>
      </c>
      <c r="G8" s="89">
        <v>217</v>
      </c>
      <c r="H8" s="89">
        <v>77</v>
      </c>
      <c r="I8" s="89">
        <v>140</v>
      </c>
      <c r="N8" s="99"/>
      <c r="Q8" s="49"/>
    </row>
    <row r="9" spans="1:17" ht="6" customHeight="1">
      <c r="B9" s="89"/>
      <c r="C9" s="89"/>
      <c r="D9" s="88"/>
      <c r="E9" s="89"/>
      <c r="F9" s="89"/>
      <c r="G9" s="89"/>
      <c r="H9" s="89"/>
      <c r="I9" s="89"/>
      <c r="N9" s="99"/>
      <c r="Q9" s="49"/>
    </row>
    <row r="10" spans="1:17">
      <c r="B10" s="89"/>
      <c r="C10" s="94" t="s">
        <v>33</v>
      </c>
      <c r="D10" s="88">
        <v>103</v>
      </c>
      <c r="E10" s="77">
        <v>64</v>
      </c>
      <c r="F10" s="77">
        <v>39</v>
      </c>
      <c r="G10" s="77">
        <v>54</v>
      </c>
      <c r="H10" s="77">
        <v>20</v>
      </c>
      <c r="I10" s="77">
        <v>34</v>
      </c>
      <c r="N10" s="99"/>
      <c r="Q10" s="49"/>
    </row>
    <row r="11" spans="1:17">
      <c r="B11" s="94" t="s">
        <v>164</v>
      </c>
      <c r="C11" s="94" t="s">
        <v>106</v>
      </c>
      <c r="D11" s="366" t="s">
        <v>232</v>
      </c>
      <c r="E11" s="90" t="s">
        <v>232</v>
      </c>
      <c r="F11" s="90" t="s">
        <v>232</v>
      </c>
      <c r="G11" s="90" t="s">
        <v>232</v>
      </c>
      <c r="H11" s="90" t="s">
        <v>232</v>
      </c>
      <c r="I11" s="90" t="s">
        <v>232</v>
      </c>
      <c r="N11" s="99"/>
      <c r="Q11" s="49"/>
    </row>
    <row r="12" spans="1:17">
      <c r="B12" s="89"/>
      <c r="C12" s="94" t="s">
        <v>110</v>
      </c>
      <c r="D12" s="88">
        <v>103</v>
      </c>
      <c r="E12" s="89">
        <v>64</v>
      </c>
      <c r="F12" s="89">
        <v>39</v>
      </c>
      <c r="G12" s="89">
        <v>54</v>
      </c>
      <c r="H12" s="89">
        <v>20</v>
      </c>
      <c r="I12" s="89">
        <v>34</v>
      </c>
      <c r="N12" s="99"/>
      <c r="Q12" s="49"/>
    </row>
    <row r="13" spans="1:17" ht="6" customHeight="1">
      <c r="B13" s="77"/>
      <c r="C13" s="77"/>
      <c r="D13" s="88"/>
      <c r="E13" s="77"/>
      <c r="F13" s="77"/>
      <c r="G13" s="77"/>
      <c r="H13" s="77"/>
      <c r="I13" s="77"/>
      <c r="N13" s="99"/>
      <c r="Q13" s="49"/>
    </row>
    <row r="14" spans="1:17" ht="14.25" thickBot="1">
      <c r="B14" s="95" t="s">
        <v>197</v>
      </c>
      <c r="C14" s="95" t="s">
        <v>268</v>
      </c>
      <c r="D14" s="367">
        <v>71</v>
      </c>
      <c r="E14" s="107">
        <v>64</v>
      </c>
      <c r="F14" s="107">
        <v>7</v>
      </c>
      <c r="G14" s="55" t="s">
        <v>269</v>
      </c>
      <c r="H14" s="55" t="s">
        <v>269</v>
      </c>
      <c r="I14" s="55" t="s">
        <v>269</v>
      </c>
      <c r="N14" s="99"/>
      <c r="Q14" s="49"/>
    </row>
    <row r="15" spans="1:17" ht="12" customHeight="1">
      <c r="B15" s="97" t="s">
        <v>216</v>
      </c>
      <c r="C15" s="77"/>
      <c r="D15" s="89"/>
      <c r="E15" s="89"/>
      <c r="F15" s="89"/>
      <c r="G15" s="89"/>
      <c r="H15" s="89"/>
      <c r="I15" s="89"/>
      <c r="N15" s="99"/>
      <c r="Q15" s="49"/>
    </row>
    <row r="16" spans="1:17" ht="8.1" customHeight="1"/>
    <row r="17" ht="8.1" customHeight="1"/>
    <row r="18" ht="8.1" customHeight="1"/>
    <row r="19" ht="8.1" customHeight="1"/>
    <row r="20" ht="8.1" customHeight="1"/>
    <row r="21" ht="8.1" customHeight="1"/>
    <row r="22" ht="8.1" customHeight="1"/>
    <row r="23" ht="8.1" customHeight="1"/>
    <row r="24" ht="8.1" customHeight="1"/>
    <row r="25" ht="8.1" customHeight="1"/>
    <row r="26" ht="8.1" customHeight="1"/>
    <row r="27" ht="8.1" customHeight="1"/>
    <row r="28" ht="8.1" customHeight="1"/>
    <row r="29" ht="8.1" customHeight="1"/>
    <row r="30" ht="8.1" customHeight="1"/>
    <row r="31" ht="8.1" customHeight="1"/>
    <row r="32" ht="8.1" customHeight="1"/>
    <row r="33" ht="8.1" customHeight="1"/>
    <row r="34" ht="8.1" customHeight="1"/>
    <row r="35" ht="8.1" customHeight="1"/>
    <row r="36" ht="8.1" customHeight="1"/>
    <row r="37" ht="8.1" customHeight="1"/>
    <row r="38" ht="8.1" customHeight="1"/>
    <row r="39" ht="8.1" customHeight="1"/>
    <row r="40" ht="8.1" customHeight="1"/>
    <row r="41" ht="8.1" customHeight="1"/>
    <row r="42" ht="8.1" customHeight="1"/>
    <row r="43" ht="8.1" customHeight="1"/>
    <row r="44" ht="8.1" customHeight="1"/>
    <row r="45" ht="8.1" customHeight="1"/>
    <row r="46" ht="8.1" customHeight="1"/>
    <row r="47" ht="8.1" customHeight="1"/>
    <row r="48" ht="8.1" customHeight="1"/>
    <row r="49" ht="8.1" customHeight="1"/>
    <row r="50" ht="8.1" customHeight="1"/>
    <row r="51" ht="8.1" customHeight="1"/>
    <row r="52" ht="8.1" customHeight="1"/>
    <row r="53" ht="8.1" customHeight="1"/>
    <row r="54" ht="8.1" customHeight="1"/>
    <row r="55" ht="8.1" customHeight="1"/>
    <row r="56" ht="8.1" customHeight="1"/>
    <row r="57" ht="8.1" customHeight="1"/>
    <row r="58" ht="8.1" customHeight="1"/>
    <row r="59" ht="8.1" customHeight="1"/>
    <row r="60" ht="8.1" customHeight="1"/>
    <row r="61" ht="8.1" customHeight="1"/>
    <row r="62" ht="8.1" customHeight="1"/>
    <row r="63" ht="8.1" customHeight="1"/>
    <row r="64" ht="8.1" customHeight="1"/>
    <row r="65" ht="8.1" customHeight="1"/>
    <row r="66" ht="8.1" customHeight="1"/>
    <row r="67" ht="8.1" customHeight="1"/>
    <row r="68" ht="8.1" customHeight="1"/>
    <row r="69" ht="8.1" customHeight="1"/>
    <row r="70" ht="8.1" customHeight="1"/>
    <row r="71" ht="8.1" customHeight="1"/>
    <row r="72" ht="8.1" customHeight="1"/>
    <row r="73" ht="8.1" customHeight="1"/>
    <row r="74" ht="8.1" customHeight="1"/>
    <row r="75" ht="8.1" customHeight="1"/>
    <row r="76" ht="8.1" customHeight="1"/>
    <row r="77" ht="8.1" customHeight="1"/>
    <row r="78" ht="8.1" customHeight="1"/>
    <row r="79" ht="8.1" customHeight="1"/>
    <row r="80" ht="8.1" customHeight="1"/>
    <row r="81" ht="8.1" customHeight="1"/>
    <row r="82" ht="8.1" customHeight="1"/>
    <row r="83" ht="8.1" customHeight="1"/>
    <row r="84" ht="8.1" customHeight="1"/>
    <row r="85" ht="8.1" customHeight="1"/>
    <row r="86" ht="8.1" customHeight="1"/>
    <row r="87" ht="8.1" customHeight="1"/>
    <row r="88" ht="8.1" customHeight="1"/>
    <row r="89" ht="8.1" customHeight="1"/>
    <row r="90" ht="8.1" customHeight="1"/>
    <row r="91" ht="8.1" customHeight="1"/>
    <row r="92" ht="8.1" customHeight="1"/>
    <row r="93" ht="8.1" customHeight="1"/>
    <row r="94" ht="8.1" customHeight="1"/>
    <row r="95" ht="8.1" customHeight="1"/>
    <row r="96" ht="8.1" customHeight="1"/>
    <row r="97" ht="8.1" customHeight="1"/>
    <row r="98" ht="8.1" customHeight="1"/>
    <row r="99" ht="8.1" customHeight="1"/>
    <row r="100" ht="8.1" customHeight="1"/>
    <row r="101" ht="8.1" customHeight="1"/>
    <row r="102" ht="8.1" customHeight="1"/>
    <row r="103" ht="8.1" customHeight="1"/>
  </sheetData>
  <mergeCells count="4">
    <mergeCell ref="B2:I2"/>
    <mergeCell ref="G4:I4"/>
    <mergeCell ref="D4:F4"/>
    <mergeCell ref="B4:C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2"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35"/>
  <sheetViews>
    <sheetView showGridLines="0" zoomScaleNormal="100" zoomScaleSheetLayoutView="100" workbookViewId="0">
      <selection activeCell="F22" sqref="F22"/>
    </sheetView>
  </sheetViews>
  <sheetFormatPr defaultColWidth="14.625" defaultRowHeight="13.5"/>
  <cols>
    <col min="1" max="1" width="14.125" style="49" bestFit="1" customWidth="1"/>
    <col min="2" max="2" width="10.375" style="49" customWidth="1"/>
    <col min="3" max="3" width="11.125" style="49" customWidth="1"/>
    <col min="4" max="8" width="7.5" style="49" customWidth="1"/>
    <col min="9" max="11" width="8.125" style="49" customWidth="1"/>
    <col min="12" max="12" width="8.625" style="49" customWidth="1"/>
    <col min="13" max="19" width="14.625" style="49"/>
    <col min="20" max="20" width="14.625" style="99"/>
    <col min="21" max="16384" width="14.625" style="49"/>
  </cols>
  <sheetData>
    <row r="2" spans="1:20" s="81" customFormat="1" ht="21">
      <c r="A2" s="100"/>
      <c r="B2" s="862" t="s">
        <v>537</v>
      </c>
      <c r="C2" s="862"/>
      <c r="D2" s="862"/>
      <c r="E2" s="862"/>
      <c r="F2" s="862"/>
      <c r="G2" s="862"/>
      <c r="H2" s="862"/>
      <c r="I2" s="862"/>
      <c r="J2" s="862"/>
      <c r="K2" s="862"/>
      <c r="L2" s="862"/>
      <c r="T2" s="101"/>
    </row>
    <row r="3" spans="1:20" ht="14.25" customHeight="1" thickBot="1">
      <c r="B3" s="54"/>
      <c r="C3" s="54"/>
      <c r="D3" s="54"/>
      <c r="E3" s="54"/>
      <c r="F3" s="54"/>
      <c r="G3" s="54"/>
      <c r="H3" s="54"/>
      <c r="I3" s="54"/>
      <c r="J3" s="54"/>
      <c r="K3" s="54"/>
      <c r="L3" s="46" t="s">
        <v>30</v>
      </c>
    </row>
    <row r="4" spans="1:20" s="83" customFormat="1" ht="36" customHeight="1">
      <c r="B4" s="125" t="s">
        <v>171</v>
      </c>
      <c r="C4" s="125"/>
      <c r="D4" s="39" t="s">
        <v>33</v>
      </c>
      <c r="E4" s="39" t="s">
        <v>76</v>
      </c>
      <c r="F4" s="39" t="s">
        <v>60</v>
      </c>
      <c r="G4" s="126" t="s">
        <v>312</v>
      </c>
      <c r="H4" s="126" t="s">
        <v>313</v>
      </c>
      <c r="I4" s="127" t="s">
        <v>271</v>
      </c>
      <c r="J4" s="128" t="s">
        <v>270</v>
      </c>
      <c r="K4" s="128" t="s">
        <v>316</v>
      </c>
      <c r="L4" s="127" t="s">
        <v>314</v>
      </c>
      <c r="T4" s="111"/>
    </row>
    <row r="5" spans="1:20" ht="12" customHeight="1">
      <c r="B5" s="124" t="s">
        <v>202</v>
      </c>
      <c r="C5" s="124"/>
      <c r="D5" s="129"/>
      <c r="E5" s="124"/>
      <c r="F5" s="124"/>
      <c r="G5" s="124"/>
      <c r="H5" s="124"/>
      <c r="I5" s="124"/>
      <c r="J5" s="124"/>
      <c r="K5" s="124"/>
      <c r="L5" s="90"/>
    </row>
    <row r="6" spans="1:20" ht="6" customHeight="1">
      <c r="B6" s="886" t="s">
        <v>287</v>
      </c>
      <c r="C6" s="124"/>
      <c r="D6" s="129"/>
      <c r="E6" s="124"/>
      <c r="F6" s="124"/>
      <c r="G6" s="124"/>
      <c r="H6" s="124"/>
      <c r="I6" s="124"/>
      <c r="J6" s="124"/>
      <c r="K6" s="124"/>
      <c r="L6" s="90"/>
    </row>
    <row r="7" spans="1:20" ht="12" customHeight="1">
      <c r="B7" s="886"/>
      <c r="C7" s="119" t="s">
        <v>539</v>
      </c>
      <c r="D7" s="124">
        <v>2523</v>
      </c>
      <c r="E7" s="124">
        <v>504</v>
      </c>
      <c r="F7" s="124">
        <v>1608</v>
      </c>
      <c r="G7" s="124">
        <v>120</v>
      </c>
      <c r="H7" s="124">
        <v>22</v>
      </c>
      <c r="I7" s="124">
        <v>32</v>
      </c>
      <c r="J7" s="124">
        <v>236</v>
      </c>
      <c r="K7" s="124">
        <v>1</v>
      </c>
      <c r="L7" s="90" t="s">
        <v>192</v>
      </c>
    </row>
    <row r="8" spans="1:20" ht="12" customHeight="1">
      <c r="B8" s="886"/>
      <c r="C8" s="118" t="s">
        <v>459</v>
      </c>
      <c r="D8" s="124">
        <v>2531</v>
      </c>
      <c r="E8" s="124">
        <v>494</v>
      </c>
      <c r="F8" s="124">
        <v>1572</v>
      </c>
      <c r="G8" s="124">
        <v>111</v>
      </c>
      <c r="H8" s="124">
        <v>12</v>
      </c>
      <c r="I8" s="124">
        <v>28</v>
      </c>
      <c r="J8" s="124">
        <v>314</v>
      </c>
      <c r="K8" s="90" t="s">
        <v>192</v>
      </c>
      <c r="L8" s="90" t="s">
        <v>192</v>
      </c>
    </row>
    <row r="9" spans="1:20" ht="12" customHeight="1">
      <c r="B9" s="886"/>
      <c r="C9" s="118" t="s">
        <v>541</v>
      </c>
      <c r="D9" s="124">
        <v>2577</v>
      </c>
      <c r="E9" s="124">
        <v>538</v>
      </c>
      <c r="F9" s="124">
        <f>1399+216</f>
        <v>1615</v>
      </c>
      <c r="G9" s="124">
        <v>125</v>
      </c>
      <c r="H9" s="124">
        <v>14</v>
      </c>
      <c r="I9" s="124">
        <v>36</v>
      </c>
      <c r="J9" s="124">
        <v>249</v>
      </c>
      <c r="K9" s="90" t="s">
        <v>192</v>
      </c>
      <c r="L9" s="90">
        <v>3</v>
      </c>
    </row>
    <row r="10" spans="1:20" ht="6" customHeight="1">
      <c r="B10" s="886" t="s">
        <v>411</v>
      </c>
      <c r="C10" s="124"/>
      <c r="D10" s="129"/>
      <c r="E10" s="124"/>
      <c r="F10" s="124"/>
      <c r="G10" s="124"/>
      <c r="H10" s="124"/>
      <c r="I10" s="124"/>
      <c r="J10" s="124"/>
      <c r="K10" s="124"/>
      <c r="L10" s="90"/>
    </row>
    <row r="11" spans="1:20" ht="12" customHeight="1">
      <c r="B11" s="886"/>
      <c r="C11" s="119" t="s">
        <v>538</v>
      </c>
      <c r="D11" s="124">
        <v>325</v>
      </c>
      <c r="E11" s="124">
        <v>28</v>
      </c>
      <c r="F11" s="124">
        <v>243</v>
      </c>
      <c r="G11" s="90" t="s">
        <v>192</v>
      </c>
      <c r="H11" s="90">
        <v>3</v>
      </c>
      <c r="I11" s="124">
        <v>9</v>
      </c>
      <c r="J11" s="124">
        <v>42</v>
      </c>
      <c r="K11" s="90" t="s">
        <v>192</v>
      </c>
      <c r="L11" s="130" t="s">
        <v>192</v>
      </c>
    </row>
    <row r="12" spans="1:20" ht="12" customHeight="1">
      <c r="B12" s="886"/>
      <c r="C12" s="118" t="s">
        <v>458</v>
      </c>
      <c r="D12" s="124">
        <v>307</v>
      </c>
      <c r="E12" s="124">
        <v>27</v>
      </c>
      <c r="F12" s="124">
        <v>246</v>
      </c>
      <c r="G12" s="90" t="s">
        <v>192</v>
      </c>
      <c r="H12" s="90">
        <v>4</v>
      </c>
      <c r="I12" s="124">
        <v>7</v>
      </c>
      <c r="J12" s="124">
        <v>23</v>
      </c>
      <c r="K12" s="90" t="s">
        <v>192</v>
      </c>
      <c r="L12" s="130" t="s">
        <v>192</v>
      </c>
    </row>
    <row r="13" spans="1:20" ht="12" customHeight="1">
      <c r="B13" s="886"/>
      <c r="C13" s="118" t="s">
        <v>540</v>
      </c>
      <c r="D13" s="124">
        <v>341</v>
      </c>
      <c r="E13" s="124">
        <v>25</v>
      </c>
      <c r="F13" s="124">
        <f>191+80</f>
        <v>271</v>
      </c>
      <c r="G13" s="90" t="s">
        <v>192</v>
      </c>
      <c r="H13" s="90">
        <v>9</v>
      </c>
      <c r="I13" s="124">
        <v>1</v>
      </c>
      <c r="J13" s="124">
        <v>35</v>
      </c>
      <c r="K13" s="90" t="s">
        <v>192</v>
      </c>
      <c r="L13" s="130" t="s">
        <v>192</v>
      </c>
    </row>
    <row r="14" spans="1:20">
      <c r="B14" s="124" t="s">
        <v>205</v>
      </c>
      <c r="C14" s="124"/>
      <c r="D14" s="129"/>
      <c r="E14" s="124"/>
      <c r="F14" s="124"/>
      <c r="G14" s="124"/>
      <c r="H14" s="124"/>
      <c r="I14" s="124"/>
      <c r="J14" s="124"/>
      <c r="K14" s="124"/>
      <c r="L14" s="90"/>
    </row>
    <row r="15" spans="1:20" ht="6" customHeight="1">
      <c r="B15" s="886" t="s">
        <v>203</v>
      </c>
      <c r="C15" s="124"/>
      <c r="D15" s="129"/>
      <c r="E15" s="124"/>
      <c r="F15" s="124"/>
      <c r="G15" s="124"/>
      <c r="H15" s="124"/>
      <c r="I15" s="124"/>
      <c r="J15" s="124"/>
      <c r="K15" s="124"/>
      <c r="L15" s="90"/>
    </row>
    <row r="16" spans="1:20" ht="12" customHeight="1">
      <c r="B16" s="886"/>
      <c r="C16" s="119" t="s">
        <v>538</v>
      </c>
      <c r="D16" s="124">
        <v>1218</v>
      </c>
      <c r="E16" s="124">
        <v>374</v>
      </c>
      <c r="F16" s="124">
        <v>626</v>
      </c>
      <c r="G16" s="124">
        <v>72</v>
      </c>
      <c r="H16" s="124">
        <v>8</v>
      </c>
      <c r="I16" s="124">
        <v>12</v>
      </c>
      <c r="J16" s="124">
        <v>126</v>
      </c>
      <c r="K16" s="90" t="s">
        <v>192</v>
      </c>
      <c r="L16" s="90" t="s">
        <v>192</v>
      </c>
    </row>
    <row r="17" spans="2:20" ht="12" customHeight="1">
      <c r="B17" s="886"/>
      <c r="C17" s="118" t="s">
        <v>458</v>
      </c>
      <c r="D17" s="124">
        <v>1260</v>
      </c>
      <c r="E17" s="124">
        <v>386</v>
      </c>
      <c r="F17" s="124">
        <v>625</v>
      </c>
      <c r="G17" s="124">
        <v>78</v>
      </c>
      <c r="H17" s="124">
        <v>6</v>
      </c>
      <c r="I17" s="124">
        <v>17</v>
      </c>
      <c r="J17" s="124">
        <v>148</v>
      </c>
      <c r="K17" s="90" t="s">
        <v>192</v>
      </c>
      <c r="L17" s="90" t="s">
        <v>192</v>
      </c>
    </row>
    <row r="18" spans="2:20" ht="12" customHeight="1">
      <c r="B18" s="886"/>
      <c r="C18" s="118" t="s">
        <v>540</v>
      </c>
      <c r="D18" s="124">
        <v>1251</v>
      </c>
      <c r="E18" s="124">
        <v>395</v>
      </c>
      <c r="F18" s="124">
        <f>567+68</f>
        <v>635</v>
      </c>
      <c r="G18" s="124">
        <v>78</v>
      </c>
      <c r="H18" s="124">
        <v>8</v>
      </c>
      <c r="I18" s="124">
        <v>12</v>
      </c>
      <c r="J18" s="124">
        <v>123</v>
      </c>
      <c r="K18" s="90" t="s">
        <v>192</v>
      </c>
      <c r="L18" s="90">
        <v>2</v>
      </c>
    </row>
    <row r="19" spans="2:20" ht="6" customHeight="1">
      <c r="B19" s="886" t="s">
        <v>204</v>
      </c>
      <c r="C19" s="124"/>
      <c r="D19" s="129"/>
      <c r="E19" s="124"/>
      <c r="F19" s="124"/>
      <c r="G19" s="124"/>
      <c r="H19" s="124"/>
      <c r="I19" s="124"/>
      <c r="J19" s="124"/>
      <c r="K19" s="124"/>
      <c r="L19" s="90"/>
    </row>
    <row r="20" spans="2:20" ht="12" customHeight="1">
      <c r="B20" s="886"/>
      <c r="C20" s="119" t="s">
        <v>538</v>
      </c>
      <c r="D20" s="124">
        <v>85</v>
      </c>
      <c r="E20" s="124">
        <v>15</v>
      </c>
      <c r="F20" s="124">
        <v>56</v>
      </c>
      <c r="G20" s="90" t="s">
        <v>192</v>
      </c>
      <c r="H20" s="90" t="s">
        <v>192</v>
      </c>
      <c r="I20" s="124">
        <v>1</v>
      </c>
      <c r="J20" s="124">
        <v>13</v>
      </c>
      <c r="K20" s="90" t="s">
        <v>192</v>
      </c>
      <c r="L20" s="130" t="s">
        <v>192</v>
      </c>
    </row>
    <row r="21" spans="2:20" ht="12" customHeight="1">
      <c r="B21" s="886"/>
      <c r="C21" s="118" t="s">
        <v>458</v>
      </c>
      <c r="D21" s="124">
        <v>70</v>
      </c>
      <c r="E21" s="124">
        <v>13</v>
      </c>
      <c r="F21" s="124">
        <v>49</v>
      </c>
      <c r="G21" s="90" t="s">
        <v>192</v>
      </c>
      <c r="H21" s="90">
        <v>2</v>
      </c>
      <c r="I21" s="124">
        <v>2</v>
      </c>
      <c r="J21" s="124">
        <v>4</v>
      </c>
      <c r="K21" s="90" t="s">
        <v>192</v>
      </c>
      <c r="L21" s="130" t="s">
        <v>192</v>
      </c>
    </row>
    <row r="22" spans="2:20" ht="12" customHeight="1">
      <c r="B22" s="886"/>
      <c r="C22" s="118" t="s">
        <v>540</v>
      </c>
      <c r="D22" s="124">
        <f>D13-D31</f>
        <v>100</v>
      </c>
      <c r="E22" s="124">
        <f t="shared" ref="E22:J22" si="0">E13-E31</f>
        <v>13</v>
      </c>
      <c r="F22" s="124">
        <f t="shared" si="0"/>
        <v>75</v>
      </c>
      <c r="G22" s="90" t="s">
        <v>192</v>
      </c>
      <c r="H22" s="124">
        <f t="shared" si="0"/>
        <v>3</v>
      </c>
      <c r="I22" s="124">
        <f t="shared" si="0"/>
        <v>0</v>
      </c>
      <c r="J22" s="124">
        <f t="shared" si="0"/>
        <v>9</v>
      </c>
      <c r="K22" s="90" t="s">
        <v>192</v>
      </c>
      <c r="L22" s="130" t="s">
        <v>192</v>
      </c>
    </row>
    <row r="23" spans="2:20">
      <c r="B23" s="124" t="s">
        <v>206</v>
      </c>
      <c r="C23" s="124"/>
      <c r="D23" s="129"/>
      <c r="E23" s="124"/>
      <c r="F23" s="124"/>
      <c r="G23" s="124"/>
      <c r="H23" s="124"/>
      <c r="I23" s="124"/>
      <c r="J23" s="124"/>
      <c r="K23" s="124"/>
      <c r="L23" s="90"/>
    </row>
    <row r="24" spans="2:20" ht="6" customHeight="1">
      <c r="B24" s="886" t="s">
        <v>203</v>
      </c>
      <c r="C24" s="124"/>
      <c r="D24" s="129"/>
      <c r="E24" s="124"/>
      <c r="F24" s="124"/>
      <c r="G24" s="124"/>
      <c r="H24" s="124"/>
      <c r="I24" s="124"/>
      <c r="J24" s="124"/>
      <c r="K24" s="124"/>
      <c r="L24" s="90"/>
    </row>
    <row r="25" spans="2:20" ht="12" customHeight="1">
      <c r="B25" s="886"/>
      <c r="C25" s="119" t="s">
        <v>538</v>
      </c>
      <c r="D25" s="124">
        <v>1305</v>
      </c>
      <c r="E25" s="124">
        <v>130</v>
      </c>
      <c r="F25" s="124">
        <v>982</v>
      </c>
      <c r="G25" s="124">
        <v>48</v>
      </c>
      <c r="H25" s="124">
        <v>14</v>
      </c>
      <c r="I25" s="124">
        <v>20</v>
      </c>
      <c r="J25" s="124">
        <v>110</v>
      </c>
      <c r="K25" s="124">
        <v>1</v>
      </c>
      <c r="L25" s="90" t="s">
        <v>192</v>
      </c>
    </row>
    <row r="26" spans="2:20" ht="12" customHeight="1">
      <c r="B26" s="886"/>
      <c r="C26" s="118" t="s">
        <v>458</v>
      </c>
      <c r="D26" s="124">
        <v>1271</v>
      </c>
      <c r="E26" s="124">
        <v>108</v>
      </c>
      <c r="F26" s="124">
        <v>947</v>
      </c>
      <c r="G26" s="124">
        <v>33</v>
      </c>
      <c r="H26" s="124">
        <v>6</v>
      </c>
      <c r="I26" s="124">
        <v>11</v>
      </c>
      <c r="J26" s="124">
        <v>166</v>
      </c>
      <c r="K26" s="90" t="s">
        <v>192</v>
      </c>
      <c r="L26" s="90" t="s">
        <v>192</v>
      </c>
    </row>
    <row r="27" spans="2:20" ht="12" customHeight="1">
      <c r="B27" s="886"/>
      <c r="C27" s="118" t="s">
        <v>540</v>
      </c>
      <c r="D27" s="124">
        <v>1326</v>
      </c>
      <c r="E27" s="124">
        <v>143</v>
      </c>
      <c r="F27" s="124">
        <f>832+148</f>
        <v>980</v>
      </c>
      <c r="G27" s="124">
        <v>47</v>
      </c>
      <c r="H27" s="124">
        <v>6</v>
      </c>
      <c r="I27" s="124">
        <v>24</v>
      </c>
      <c r="J27" s="124">
        <v>126</v>
      </c>
      <c r="K27" s="90" t="s">
        <v>192</v>
      </c>
      <c r="L27" s="90">
        <v>1</v>
      </c>
    </row>
    <row r="28" spans="2:20" ht="6" customHeight="1">
      <c r="B28" s="886" t="s">
        <v>204</v>
      </c>
      <c r="C28" s="124"/>
      <c r="D28" s="129"/>
      <c r="E28" s="124"/>
      <c r="F28" s="124"/>
      <c r="G28" s="124"/>
      <c r="H28" s="124"/>
      <c r="I28" s="124"/>
      <c r="J28" s="124"/>
      <c r="K28" s="124"/>
      <c r="L28" s="90"/>
    </row>
    <row r="29" spans="2:20" ht="12" customHeight="1">
      <c r="B29" s="887"/>
      <c r="C29" s="119" t="s">
        <v>538</v>
      </c>
      <c r="D29" s="103">
        <v>240</v>
      </c>
      <c r="E29" s="103">
        <v>13</v>
      </c>
      <c r="F29" s="103">
        <v>187</v>
      </c>
      <c r="G29" s="62" t="s">
        <v>192</v>
      </c>
      <c r="H29" s="62">
        <v>3</v>
      </c>
      <c r="I29" s="103">
        <v>8</v>
      </c>
      <c r="J29" s="103">
        <v>29</v>
      </c>
      <c r="K29" s="90" t="s">
        <v>192</v>
      </c>
      <c r="L29" s="130" t="s">
        <v>192</v>
      </c>
    </row>
    <row r="30" spans="2:20" ht="12" customHeight="1">
      <c r="B30" s="887"/>
      <c r="C30" s="118" t="s">
        <v>458</v>
      </c>
      <c r="D30" s="129">
        <v>237</v>
      </c>
      <c r="E30" s="103">
        <v>14</v>
      </c>
      <c r="F30" s="103">
        <v>197</v>
      </c>
      <c r="G30" s="62" t="s">
        <v>192</v>
      </c>
      <c r="H30" s="62">
        <v>2</v>
      </c>
      <c r="I30" s="103">
        <v>5</v>
      </c>
      <c r="J30" s="103">
        <v>19</v>
      </c>
      <c r="K30" s="62" t="s">
        <v>192</v>
      </c>
      <c r="L30" s="131" t="s">
        <v>192</v>
      </c>
    </row>
    <row r="31" spans="2:20" ht="12" customHeight="1" thickBot="1">
      <c r="B31" s="888"/>
      <c r="C31" s="132" t="s">
        <v>540</v>
      </c>
      <c r="D31" s="133">
        <v>241</v>
      </c>
      <c r="E31" s="106">
        <v>12</v>
      </c>
      <c r="F31" s="106">
        <f>129+67</f>
        <v>196</v>
      </c>
      <c r="G31" s="511" t="s">
        <v>542</v>
      </c>
      <c r="H31" s="55">
        <v>6</v>
      </c>
      <c r="I31" s="106">
        <v>1</v>
      </c>
      <c r="J31" s="106">
        <v>26</v>
      </c>
      <c r="K31" s="512" t="s">
        <v>542</v>
      </c>
      <c r="L31" s="512" t="s">
        <v>542</v>
      </c>
    </row>
    <row r="32" spans="2:20" s="124" customFormat="1" ht="12">
      <c r="B32" s="97" t="s">
        <v>410</v>
      </c>
      <c r="C32" s="77"/>
      <c r="D32" s="77"/>
      <c r="E32" s="77"/>
      <c r="F32" s="77"/>
      <c r="G32" s="77"/>
      <c r="H32" s="77"/>
      <c r="I32" s="77"/>
      <c r="J32" s="77"/>
      <c r="K32" s="134"/>
      <c r="L32" s="134"/>
      <c r="T32" s="103"/>
    </row>
    <row r="33" spans="2:20" s="124" customFormat="1" ht="12">
      <c r="B33" s="117" t="s">
        <v>409</v>
      </c>
      <c r="C33" s="89"/>
      <c r="D33" s="89"/>
      <c r="E33" s="89"/>
      <c r="F33" s="89"/>
      <c r="G33" s="89"/>
      <c r="H33" s="89"/>
      <c r="I33" s="89"/>
      <c r="J33" s="89"/>
      <c r="T33" s="103"/>
    </row>
    <row r="34" spans="2:20" s="124" customFormat="1" ht="12">
      <c r="B34" s="117" t="s">
        <v>289</v>
      </c>
      <c r="C34" s="89"/>
      <c r="D34" s="89"/>
      <c r="E34" s="89"/>
      <c r="F34" s="89"/>
      <c r="G34" s="89"/>
      <c r="H34" s="89"/>
      <c r="I34" s="89"/>
      <c r="J34" s="89"/>
      <c r="T34" s="103"/>
    </row>
    <row r="35" spans="2:20" s="124" customFormat="1" ht="12">
      <c r="B35" s="117" t="s">
        <v>216</v>
      </c>
      <c r="C35" s="89"/>
      <c r="D35" s="89"/>
      <c r="E35" s="89"/>
      <c r="F35" s="89"/>
      <c r="G35" s="89"/>
      <c r="H35" s="89"/>
      <c r="I35" s="89"/>
      <c r="J35" s="89"/>
      <c r="T35" s="103"/>
    </row>
  </sheetData>
  <mergeCells count="7">
    <mergeCell ref="B2:L2"/>
    <mergeCell ref="B10:B13"/>
    <mergeCell ref="B6:B9"/>
    <mergeCell ref="B28:B31"/>
    <mergeCell ref="B24:B27"/>
    <mergeCell ref="B19:B22"/>
    <mergeCell ref="B15:B18"/>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5"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12"/>
  <sheetViews>
    <sheetView showGridLines="0" zoomScaleNormal="100" zoomScaleSheetLayoutView="100" workbookViewId="0">
      <selection activeCell="G15" sqref="G15"/>
    </sheetView>
  </sheetViews>
  <sheetFormatPr defaultColWidth="14.625" defaultRowHeight="13.5"/>
  <cols>
    <col min="1" max="1" width="14.125" style="49" bestFit="1" customWidth="1"/>
    <col min="2" max="2" width="14" style="49" customWidth="1"/>
    <col min="3" max="14" width="6.5" style="49" customWidth="1"/>
    <col min="15" max="21" width="14.625" style="49"/>
    <col min="22" max="22" width="14.625" style="99"/>
    <col min="23" max="16384" width="14.625" style="49"/>
  </cols>
  <sheetData>
    <row r="2" spans="1:22" s="81" customFormat="1" ht="21">
      <c r="A2" s="100"/>
      <c r="B2" s="698" t="s">
        <v>545</v>
      </c>
      <c r="C2" s="698"/>
      <c r="D2" s="698"/>
      <c r="E2" s="698"/>
      <c r="F2" s="698"/>
      <c r="G2" s="698"/>
      <c r="H2" s="698"/>
      <c r="I2" s="698"/>
      <c r="J2" s="698"/>
      <c r="K2" s="698"/>
      <c r="L2" s="698"/>
      <c r="M2" s="698"/>
      <c r="N2" s="698"/>
      <c r="O2" s="135"/>
      <c r="V2" s="101"/>
    </row>
    <row r="3" spans="1:22" ht="14.25" thickBot="1">
      <c r="B3" s="106"/>
      <c r="C3" s="106"/>
      <c r="D3" s="106"/>
      <c r="E3" s="106"/>
      <c r="F3" s="106"/>
      <c r="G3" s="106"/>
      <c r="H3" s="106"/>
      <c r="I3" s="106"/>
      <c r="J3" s="106"/>
      <c r="K3" s="106"/>
      <c r="L3" s="106"/>
      <c r="M3" s="106"/>
      <c r="N3" s="46" t="s">
        <v>253</v>
      </c>
    </row>
    <row r="4" spans="1:22" s="83" customFormat="1" ht="12" customHeight="1">
      <c r="B4" s="702" t="s">
        <v>193</v>
      </c>
      <c r="C4" s="865" t="s">
        <v>228</v>
      </c>
      <c r="D4" s="889"/>
      <c r="E4" s="889"/>
      <c r="F4" s="889"/>
      <c r="G4" s="889"/>
      <c r="H4" s="889"/>
      <c r="I4" s="889"/>
      <c r="J4" s="889"/>
      <c r="K4" s="702"/>
      <c r="L4" s="869" t="s">
        <v>229</v>
      </c>
      <c r="M4" s="870"/>
      <c r="N4" s="870"/>
      <c r="V4" s="111"/>
    </row>
    <row r="5" spans="1:22" s="83" customFormat="1" ht="12" customHeight="1">
      <c r="B5" s="711"/>
      <c r="C5" s="874" t="s">
        <v>230</v>
      </c>
      <c r="D5" s="875"/>
      <c r="E5" s="876"/>
      <c r="F5" s="874" t="s">
        <v>231</v>
      </c>
      <c r="G5" s="875"/>
      <c r="H5" s="875"/>
      <c r="I5" s="890" t="s">
        <v>315</v>
      </c>
      <c r="J5" s="891"/>
      <c r="K5" s="892"/>
      <c r="L5" s="872"/>
      <c r="M5" s="872"/>
      <c r="N5" s="872"/>
      <c r="V5" s="111"/>
    </row>
    <row r="6" spans="1:22" s="83" customFormat="1" ht="12" customHeight="1">
      <c r="B6" s="703"/>
      <c r="C6" s="39" t="s">
        <v>33</v>
      </c>
      <c r="D6" s="39" t="s">
        <v>37</v>
      </c>
      <c r="E6" s="39" t="s">
        <v>38</v>
      </c>
      <c r="F6" s="39" t="s">
        <v>33</v>
      </c>
      <c r="G6" s="39" t="s">
        <v>37</v>
      </c>
      <c r="H6" s="39" t="s">
        <v>38</v>
      </c>
      <c r="I6" s="39" t="s">
        <v>33</v>
      </c>
      <c r="J6" s="39" t="s">
        <v>37</v>
      </c>
      <c r="K6" s="39" t="s">
        <v>38</v>
      </c>
      <c r="L6" s="39" t="s">
        <v>33</v>
      </c>
      <c r="M6" s="39" t="s">
        <v>37</v>
      </c>
      <c r="N6" s="39" t="s">
        <v>38</v>
      </c>
      <c r="V6" s="111"/>
    </row>
    <row r="7" spans="1:22" ht="12" customHeight="1">
      <c r="B7" s="136" t="s">
        <v>543</v>
      </c>
      <c r="C7" s="103">
        <v>721</v>
      </c>
      <c r="D7" s="103">
        <v>499</v>
      </c>
      <c r="E7" s="103">
        <v>222</v>
      </c>
      <c r="F7" s="103">
        <v>135</v>
      </c>
      <c r="G7" s="103">
        <v>83</v>
      </c>
      <c r="H7" s="103">
        <v>52</v>
      </c>
      <c r="I7" s="103">
        <v>39</v>
      </c>
      <c r="J7" s="103">
        <v>21</v>
      </c>
      <c r="K7" s="103">
        <v>18</v>
      </c>
      <c r="L7" s="103">
        <v>166</v>
      </c>
      <c r="M7" s="103">
        <v>139</v>
      </c>
      <c r="N7" s="103">
        <v>27</v>
      </c>
    </row>
    <row r="8" spans="1:22" ht="12" customHeight="1">
      <c r="B8" s="118" t="s">
        <v>462</v>
      </c>
      <c r="C8" s="129">
        <v>707</v>
      </c>
      <c r="D8" s="103">
        <v>492</v>
      </c>
      <c r="E8" s="103">
        <v>215</v>
      </c>
      <c r="F8" s="103">
        <v>147</v>
      </c>
      <c r="G8" s="103">
        <v>111</v>
      </c>
      <c r="H8" s="103">
        <v>36</v>
      </c>
      <c r="I8" s="103">
        <v>41</v>
      </c>
      <c r="J8" s="103">
        <v>24</v>
      </c>
      <c r="K8" s="103">
        <v>17</v>
      </c>
      <c r="L8" s="103">
        <v>152</v>
      </c>
      <c r="M8" s="103">
        <v>133</v>
      </c>
      <c r="N8" s="103">
        <v>19</v>
      </c>
    </row>
    <row r="9" spans="1:22" ht="12" customHeight="1" thickBot="1">
      <c r="B9" s="137" t="s">
        <v>544</v>
      </c>
      <c r="C9" s="133">
        <v>700</v>
      </c>
      <c r="D9" s="106">
        <v>468</v>
      </c>
      <c r="E9" s="106">
        <v>232</v>
      </c>
      <c r="F9" s="106">
        <v>100</v>
      </c>
      <c r="G9" s="106">
        <v>61</v>
      </c>
      <c r="H9" s="106">
        <v>39</v>
      </c>
      <c r="I9" s="106">
        <v>42</v>
      </c>
      <c r="J9" s="106">
        <v>18</v>
      </c>
      <c r="K9" s="106">
        <v>24</v>
      </c>
      <c r="L9" s="106">
        <v>144</v>
      </c>
      <c r="M9" s="106">
        <v>126</v>
      </c>
      <c r="N9" s="106">
        <v>18</v>
      </c>
    </row>
    <row r="10" spans="1:22" ht="12" customHeight="1">
      <c r="B10" s="537" t="s">
        <v>581</v>
      </c>
      <c r="C10" s="77"/>
      <c r="D10" s="77"/>
      <c r="E10" s="77"/>
      <c r="F10" s="77"/>
      <c r="G10" s="77"/>
      <c r="H10" s="77"/>
      <c r="I10" s="77"/>
      <c r="J10" s="77"/>
      <c r="K10" s="77"/>
      <c r="L10" s="77"/>
      <c r="M10" s="77"/>
      <c r="N10" s="134"/>
    </row>
    <row r="11" spans="1:22" ht="12" customHeight="1">
      <c r="B11" s="97" t="s">
        <v>580</v>
      </c>
      <c r="C11" s="77"/>
      <c r="D11" s="77"/>
      <c r="E11" s="77"/>
      <c r="F11" s="77"/>
      <c r="G11" s="77"/>
      <c r="H11" s="77"/>
      <c r="I11" s="77"/>
      <c r="J11" s="77"/>
      <c r="K11" s="77"/>
      <c r="L11" s="77"/>
      <c r="M11" s="77"/>
      <c r="N11" s="134"/>
    </row>
    <row r="12" spans="1:22" ht="12" customHeight="1">
      <c r="B12" s="117" t="s">
        <v>216</v>
      </c>
      <c r="C12" s="89"/>
      <c r="D12" s="89"/>
      <c r="E12" s="89"/>
      <c r="F12" s="89"/>
      <c r="G12" s="89"/>
      <c r="H12" s="89"/>
      <c r="I12" s="89"/>
      <c r="J12" s="89"/>
      <c r="K12" s="89"/>
      <c r="L12" s="89"/>
      <c r="M12" s="89"/>
      <c r="N12" s="124"/>
    </row>
  </sheetData>
  <mergeCells count="7">
    <mergeCell ref="B2:N2"/>
    <mergeCell ref="L4:N5"/>
    <mergeCell ref="B4:B6"/>
    <mergeCell ref="F5:H5"/>
    <mergeCell ref="C5:E5"/>
    <mergeCell ref="C4:K4"/>
    <mergeCell ref="I5:K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7"/>
  <sheetViews>
    <sheetView showGridLines="0" zoomScaleNormal="100" zoomScaleSheetLayoutView="100" workbookViewId="0"/>
  </sheetViews>
  <sheetFormatPr defaultColWidth="7" defaultRowHeight="13.5"/>
  <cols>
    <col min="1" max="1" width="7.75" style="172" customWidth="1"/>
    <col min="2" max="2" width="10" style="172" customWidth="1"/>
    <col min="3" max="4" width="4.875" style="172" customWidth="1"/>
    <col min="5" max="7" width="6.75" style="172" customWidth="1"/>
    <col min="8" max="9" width="5.25" style="172" customWidth="1"/>
    <col min="10" max="16" width="6" style="172" customWidth="1"/>
    <col min="17" max="16384" width="7" style="172"/>
  </cols>
  <sheetData>
    <row r="2" spans="2:16" s="154" customFormat="1" ht="28.5" customHeight="1">
      <c r="B2" s="570" t="s">
        <v>319</v>
      </c>
      <c r="C2" s="570"/>
      <c r="D2" s="570"/>
      <c r="E2" s="570"/>
      <c r="F2" s="570"/>
      <c r="G2" s="570"/>
      <c r="H2" s="570"/>
      <c r="I2" s="570"/>
      <c r="J2" s="570"/>
      <c r="K2" s="570"/>
      <c r="L2" s="570"/>
      <c r="M2" s="570"/>
      <c r="N2" s="570"/>
      <c r="O2" s="570"/>
      <c r="P2" s="570"/>
    </row>
    <row r="3" spans="2:16" s="157" customFormat="1" ht="20.100000000000001" customHeight="1" thickBot="1">
      <c r="B3" s="155" t="s">
        <v>473</v>
      </c>
      <c r="C3" s="156"/>
      <c r="D3" s="156"/>
      <c r="N3" s="594" t="s">
        <v>80</v>
      </c>
      <c r="O3" s="594"/>
      <c r="P3" s="594"/>
    </row>
    <row r="4" spans="2:16" s="159" customFormat="1" ht="21.6" customHeight="1">
      <c r="B4" s="588" t="s">
        <v>93</v>
      </c>
      <c r="C4" s="579" t="s">
        <v>81</v>
      </c>
      <c r="D4" s="571" t="s">
        <v>233</v>
      </c>
      <c r="E4" s="591" t="s">
        <v>82</v>
      </c>
      <c r="F4" s="592"/>
      <c r="G4" s="592"/>
      <c r="H4" s="588"/>
      <c r="I4" s="588"/>
      <c r="J4" s="588"/>
      <c r="K4" s="588"/>
      <c r="L4" s="588"/>
      <c r="M4" s="593"/>
      <c r="N4" s="582" t="s">
        <v>234</v>
      </c>
      <c r="O4" s="583"/>
      <c r="P4" s="583"/>
    </row>
    <row r="5" spans="2:16" s="159" customFormat="1" ht="21.6" customHeight="1">
      <c r="B5" s="589"/>
      <c r="C5" s="580"/>
      <c r="D5" s="572"/>
      <c r="E5" s="574" t="s">
        <v>33</v>
      </c>
      <c r="F5" s="575"/>
      <c r="G5" s="575"/>
      <c r="H5" s="576" t="s">
        <v>34</v>
      </c>
      <c r="I5" s="577"/>
      <c r="J5" s="576" t="s">
        <v>35</v>
      </c>
      <c r="K5" s="577"/>
      <c r="L5" s="576" t="s">
        <v>36</v>
      </c>
      <c r="M5" s="578"/>
      <c r="N5" s="584" t="s">
        <v>97</v>
      </c>
      <c r="O5" s="584" t="s">
        <v>235</v>
      </c>
      <c r="P5" s="586" t="s">
        <v>154</v>
      </c>
    </row>
    <row r="6" spans="2:16" s="159" customFormat="1" ht="21.6" customHeight="1">
      <c r="B6" s="590"/>
      <c r="C6" s="581"/>
      <c r="D6" s="573"/>
      <c r="E6" s="160" t="s">
        <v>33</v>
      </c>
      <c r="F6" s="160" t="s">
        <v>37</v>
      </c>
      <c r="G6" s="160" t="s">
        <v>38</v>
      </c>
      <c r="H6" s="161" t="s">
        <v>37</v>
      </c>
      <c r="I6" s="161" t="s">
        <v>38</v>
      </c>
      <c r="J6" s="161" t="s">
        <v>37</v>
      </c>
      <c r="K6" s="161" t="s">
        <v>38</v>
      </c>
      <c r="L6" s="161" t="s">
        <v>37</v>
      </c>
      <c r="M6" s="161" t="s">
        <v>38</v>
      </c>
      <c r="N6" s="585"/>
      <c r="O6" s="585"/>
      <c r="P6" s="587"/>
    </row>
    <row r="7" spans="2:16" s="165" customFormat="1" ht="13.5" customHeight="1">
      <c r="B7" s="544" t="s">
        <v>474</v>
      </c>
      <c r="C7" s="162">
        <v>189</v>
      </c>
      <c r="D7" s="163">
        <v>824</v>
      </c>
      <c r="E7" s="163">
        <v>7562</v>
      </c>
      <c r="F7" s="163">
        <v>3788</v>
      </c>
      <c r="G7" s="163">
        <v>3774</v>
      </c>
      <c r="H7" s="163">
        <v>251</v>
      </c>
      <c r="I7" s="163">
        <v>249</v>
      </c>
      <c r="J7" s="163">
        <v>1616</v>
      </c>
      <c r="K7" s="163">
        <v>1595</v>
      </c>
      <c r="L7" s="163">
        <v>1921</v>
      </c>
      <c r="M7" s="163">
        <v>1930</v>
      </c>
      <c r="N7" s="163">
        <v>4021</v>
      </c>
      <c r="O7" s="163">
        <v>2067</v>
      </c>
      <c r="P7" s="163">
        <v>1954</v>
      </c>
    </row>
    <row r="8" spans="2:16" s="165" customFormat="1" ht="12.75" customHeight="1">
      <c r="B8" s="545" t="s">
        <v>583</v>
      </c>
      <c r="C8" s="162">
        <v>182</v>
      </c>
      <c r="D8" s="163">
        <v>802</v>
      </c>
      <c r="E8" s="163">
        <v>7349</v>
      </c>
      <c r="F8" s="163">
        <v>3728</v>
      </c>
      <c r="G8" s="163">
        <v>3621</v>
      </c>
      <c r="H8" s="163">
        <v>219</v>
      </c>
      <c r="I8" s="163">
        <v>214</v>
      </c>
      <c r="J8" s="163">
        <v>1538</v>
      </c>
      <c r="K8" s="163">
        <v>1539</v>
      </c>
      <c r="L8" s="163">
        <v>1971</v>
      </c>
      <c r="M8" s="163">
        <v>1868</v>
      </c>
      <c r="N8" s="163">
        <v>3863</v>
      </c>
      <c r="O8" s="163">
        <v>1930</v>
      </c>
      <c r="P8" s="163">
        <v>1933</v>
      </c>
    </row>
    <row r="9" spans="2:16" s="165" customFormat="1" ht="12.75" customHeight="1">
      <c r="B9" s="545" t="s">
        <v>584</v>
      </c>
      <c r="C9" s="162">
        <v>161</v>
      </c>
      <c r="D9" s="163">
        <v>730</v>
      </c>
      <c r="E9" s="163">
        <v>6798</v>
      </c>
      <c r="F9" s="163">
        <v>3478</v>
      </c>
      <c r="G9" s="163">
        <v>3320</v>
      </c>
      <c r="H9" s="163">
        <v>336</v>
      </c>
      <c r="I9" s="163">
        <v>286</v>
      </c>
      <c r="J9" s="163">
        <v>1457</v>
      </c>
      <c r="K9" s="163">
        <v>1362</v>
      </c>
      <c r="L9" s="163">
        <v>1685</v>
      </c>
      <c r="M9" s="163">
        <v>1672</v>
      </c>
      <c r="N9" s="163">
        <v>3862</v>
      </c>
      <c r="O9" s="163">
        <v>1982</v>
      </c>
      <c r="P9" s="163">
        <v>1880</v>
      </c>
    </row>
    <row r="10" spans="2:16" s="165" customFormat="1" ht="12.75" customHeight="1">
      <c r="B10" s="543" t="s">
        <v>585</v>
      </c>
      <c r="C10" s="162">
        <v>1</v>
      </c>
      <c r="D10" s="163">
        <v>8</v>
      </c>
      <c r="E10" s="163">
        <v>128</v>
      </c>
      <c r="F10" s="163">
        <v>64</v>
      </c>
      <c r="G10" s="163">
        <v>64</v>
      </c>
      <c r="H10" s="163">
        <v>13</v>
      </c>
      <c r="I10" s="163">
        <v>13</v>
      </c>
      <c r="J10" s="163">
        <v>26</v>
      </c>
      <c r="K10" s="163">
        <v>26</v>
      </c>
      <c r="L10" s="163">
        <v>25</v>
      </c>
      <c r="M10" s="163">
        <v>25</v>
      </c>
      <c r="N10" s="163">
        <v>48</v>
      </c>
      <c r="O10" s="163">
        <v>25</v>
      </c>
      <c r="P10" s="163">
        <v>23</v>
      </c>
    </row>
    <row r="11" spans="2:16" s="165" customFormat="1" ht="12.75" customHeight="1">
      <c r="B11" s="543" t="s">
        <v>83</v>
      </c>
      <c r="C11" s="162">
        <f t="shared" ref="C11:P11" si="0">C9-C10-C12</f>
        <v>149</v>
      </c>
      <c r="D11" s="163">
        <f t="shared" si="0"/>
        <v>600</v>
      </c>
      <c r="E11" s="163">
        <f t="shared" si="0"/>
        <v>5495</v>
      </c>
      <c r="F11" s="163">
        <f t="shared" si="0"/>
        <v>2791</v>
      </c>
      <c r="G11" s="163">
        <f t="shared" si="0"/>
        <v>2704</v>
      </c>
      <c r="H11" s="163">
        <f t="shared" si="0"/>
        <v>133</v>
      </c>
      <c r="I11" s="163">
        <f t="shared" si="0"/>
        <v>109</v>
      </c>
      <c r="J11" s="163">
        <f t="shared" si="0"/>
        <v>1220</v>
      </c>
      <c r="K11" s="163">
        <f t="shared" si="0"/>
        <v>1151</v>
      </c>
      <c r="L11" s="163">
        <f t="shared" si="0"/>
        <v>1438</v>
      </c>
      <c r="M11" s="163">
        <f t="shared" si="0"/>
        <v>1444</v>
      </c>
      <c r="N11" s="163">
        <f t="shared" si="0"/>
        <v>3335</v>
      </c>
      <c r="O11" s="163">
        <f t="shared" si="0"/>
        <v>1699</v>
      </c>
      <c r="P11" s="163">
        <f t="shared" si="0"/>
        <v>1636</v>
      </c>
    </row>
    <row r="12" spans="2:16" s="165" customFormat="1" ht="12.75" customHeight="1">
      <c r="B12" s="543" t="s">
        <v>586</v>
      </c>
      <c r="C12" s="162">
        <v>11</v>
      </c>
      <c r="D12" s="163">
        <v>122</v>
      </c>
      <c r="E12" s="163">
        <v>1175</v>
      </c>
      <c r="F12" s="163">
        <v>623</v>
      </c>
      <c r="G12" s="163">
        <v>552</v>
      </c>
      <c r="H12" s="163">
        <v>190</v>
      </c>
      <c r="I12" s="163">
        <v>164</v>
      </c>
      <c r="J12" s="163">
        <v>211</v>
      </c>
      <c r="K12" s="163">
        <v>185</v>
      </c>
      <c r="L12" s="163">
        <v>222</v>
      </c>
      <c r="M12" s="163">
        <v>203</v>
      </c>
      <c r="N12" s="163">
        <v>479</v>
      </c>
      <c r="O12" s="163">
        <v>258</v>
      </c>
      <c r="P12" s="163">
        <v>221</v>
      </c>
    </row>
    <row r="13" spans="2:16" s="165" customFormat="1" ht="12.75" customHeight="1">
      <c r="B13" s="541" t="s">
        <v>588</v>
      </c>
      <c r="C13" s="162">
        <v>33</v>
      </c>
      <c r="D13" s="163">
        <v>237</v>
      </c>
      <c r="E13" s="163">
        <v>2293</v>
      </c>
      <c r="F13" s="163">
        <v>1178</v>
      </c>
      <c r="G13" s="163">
        <v>1115</v>
      </c>
      <c r="H13" s="163">
        <v>241</v>
      </c>
      <c r="I13" s="163">
        <v>202</v>
      </c>
      <c r="J13" s="163">
        <v>472</v>
      </c>
      <c r="K13" s="163">
        <v>440</v>
      </c>
      <c r="L13" s="163">
        <v>465</v>
      </c>
      <c r="M13" s="163">
        <v>473</v>
      </c>
      <c r="N13" s="163">
        <v>1054</v>
      </c>
      <c r="O13" s="163">
        <v>520</v>
      </c>
      <c r="P13" s="163">
        <v>534</v>
      </c>
    </row>
    <row r="14" spans="2:16" s="165" customFormat="1" ht="12.75" customHeight="1">
      <c r="B14" s="541" t="s">
        <v>589</v>
      </c>
      <c r="C14" s="162">
        <v>18</v>
      </c>
      <c r="D14" s="163">
        <v>83</v>
      </c>
      <c r="E14" s="163">
        <v>829</v>
      </c>
      <c r="F14" s="163">
        <v>434</v>
      </c>
      <c r="G14" s="163">
        <v>395</v>
      </c>
      <c r="H14" s="163">
        <v>16</v>
      </c>
      <c r="I14" s="163">
        <v>14</v>
      </c>
      <c r="J14" s="163">
        <v>210</v>
      </c>
      <c r="K14" s="163">
        <v>183</v>
      </c>
      <c r="L14" s="163">
        <v>208</v>
      </c>
      <c r="M14" s="163">
        <v>198</v>
      </c>
      <c r="N14" s="163">
        <v>442</v>
      </c>
      <c r="O14" s="163">
        <v>226</v>
      </c>
      <c r="P14" s="163">
        <v>216</v>
      </c>
    </row>
    <row r="15" spans="2:16" s="165" customFormat="1" ht="12.75" customHeight="1">
      <c r="B15" s="541" t="s">
        <v>590</v>
      </c>
      <c r="C15" s="162">
        <v>11</v>
      </c>
      <c r="D15" s="163">
        <v>33</v>
      </c>
      <c r="E15" s="163">
        <v>156</v>
      </c>
      <c r="F15" s="163">
        <v>85</v>
      </c>
      <c r="G15" s="163">
        <v>71</v>
      </c>
      <c r="H15" s="163">
        <v>0</v>
      </c>
      <c r="I15" s="163">
        <v>0</v>
      </c>
      <c r="J15" s="163">
        <v>39</v>
      </c>
      <c r="K15" s="163">
        <v>38</v>
      </c>
      <c r="L15" s="163">
        <v>46</v>
      </c>
      <c r="M15" s="163">
        <v>33</v>
      </c>
      <c r="N15" s="163">
        <v>108</v>
      </c>
      <c r="O15" s="163">
        <v>59</v>
      </c>
      <c r="P15" s="163">
        <v>49</v>
      </c>
    </row>
    <row r="16" spans="2:16" s="165" customFormat="1" ht="12.75" customHeight="1">
      <c r="B16" s="541" t="s">
        <v>591</v>
      </c>
      <c r="C16" s="162">
        <v>13</v>
      </c>
      <c r="D16" s="163">
        <v>73</v>
      </c>
      <c r="E16" s="163">
        <v>580</v>
      </c>
      <c r="F16" s="163">
        <v>289</v>
      </c>
      <c r="G16" s="163">
        <v>291</v>
      </c>
      <c r="H16" s="163">
        <v>68</v>
      </c>
      <c r="I16" s="163">
        <v>61</v>
      </c>
      <c r="J16" s="163">
        <v>107</v>
      </c>
      <c r="K16" s="163">
        <v>113</v>
      </c>
      <c r="L16" s="163">
        <v>114</v>
      </c>
      <c r="M16" s="163">
        <v>117</v>
      </c>
      <c r="N16" s="163">
        <v>237</v>
      </c>
      <c r="O16" s="163">
        <v>129</v>
      </c>
      <c r="P16" s="163">
        <v>108</v>
      </c>
    </row>
    <row r="17" spans="2:16" s="165" customFormat="1" ht="12.75" customHeight="1">
      <c r="B17" s="541" t="s">
        <v>592</v>
      </c>
      <c r="C17" s="162">
        <v>14</v>
      </c>
      <c r="D17" s="163">
        <v>39</v>
      </c>
      <c r="E17" s="163">
        <v>269</v>
      </c>
      <c r="F17" s="163">
        <v>128</v>
      </c>
      <c r="G17" s="163">
        <v>141</v>
      </c>
      <c r="H17" s="163">
        <v>0</v>
      </c>
      <c r="I17" s="163">
        <v>0</v>
      </c>
      <c r="J17" s="163">
        <v>61</v>
      </c>
      <c r="K17" s="163">
        <v>52</v>
      </c>
      <c r="L17" s="163">
        <v>67</v>
      </c>
      <c r="M17" s="163">
        <v>89</v>
      </c>
      <c r="N17" s="163">
        <v>266</v>
      </c>
      <c r="O17" s="163">
        <v>141</v>
      </c>
      <c r="P17" s="163">
        <v>125</v>
      </c>
    </row>
    <row r="18" spans="2:16" s="165" customFormat="1" ht="12.75" customHeight="1">
      <c r="B18" s="541" t="s">
        <v>593</v>
      </c>
      <c r="C18" s="162">
        <v>7</v>
      </c>
      <c r="D18" s="163">
        <v>27</v>
      </c>
      <c r="E18" s="163">
        <v>221</v>
      </c>
      <c r="F18" s="163">
        <v>108</v>
      </c>
      <c r="G18" s="163">
        <v>113</v>
      </c>
      <c r="H18" s="163">
        <v>0</v>
      </c>
      <c r="I18" s="163">
        <v>0</v>
      </c>
      <c r="J18" s="163">
        <v>38</v>
      </c>
      <c r="K18" s="163">
        <v>34</v>
      </c>
      <c r="L18" s="163">
        <v>70</v>
      </c>
      <c r="M18" s="163">
        <v>79</v>
      </c>
      <c r="N18" s="163">
        <v>275</v>
      </c>
      <c r="O18" s="163">
        <v>147</v>
      </c>
      <c r="P18" s="163">
        <v>128</v>
      </c>
    </row>
    <row r="19" spans="2:16" s="165" customFormat="1" ht="12.75" customHeight="1">
      <c r="B19" s="541" t="s">
        <v>594</v>
      </c>
      <c r="C19" s="162">
        <v>12</v>
      </c>
      <c r="D19" s="163">
        <v>34</v>
      </c>
      <c r="E19" s="163">
        <v>236</v>
      </c>
      <c r="F19" s="163">
        <v>126</v>
      </c>
      <c r="G19" s="163">
        <v>110</v>
      </c>
      <c r="H19" s="163">
        <v>4</v>
      </c>
      <c r="I19" s="163">
        <v>3</v>
      </c>
      <c r="J19" s="163">
        <v>56</v>
      </c>
      <c r="K19" s="163">
        <v>46</v>
      </c>
      <c r="L19" s="163">
        <v>66</v>
      </c>
      <c r="M19" s="163">
        <v>61</v>
      </c>
      <c r="N19" s="163">
        <v>213</v>
      </c>
      <c r="O19" s="163">
        <v>110</v>
      </c>
      <c r="P19" s="163">
        <v>103</v>
      </c>
    </row>
    <row r="20" spans="2:16" s="165" customFormat="1" ht="12.75" customHeight="1">
      <c r="B20" s="541" t="s">
        <v>595</v>
      </c>
      <c r="C20" s="162">
        <v>14</v>
      </c>
      <c r="D20" s="163">
        <v>13</v>
      </c>
      <c r="E20" s="163">
        <v>117</v>
      </c>
      <c r="F20" s="163">
        <v>63</v>
      </c>
      <c r="G20" s="163">
        <v>54</v>
      </c>
      <c r="H20" s="163">
        <v>0</v>
      </c>
      <c r="I20" s="163">
        <v>0</v>
      </c>
      <c r="J20" s="163">
        <v>17</v>
      </c>
      <c r="K20" s="163">
        <v>19</v>
      </c>
      <c r="L20" s="163">
        <v>46</v>
      </c>
      <c r="M20" s="163">
        <v>35</v>
      </c>
      <c r="N20" s="163">
        <v>54</v>
      </c>
      <c r="O20" s="163">
        <v>25</v>
      </c>
      <c r="P20" s="163">
        <v>29</v>
      </c>
    </row>
    <row r="21" spans="2:16" s="165" customFormat="1" ht="12.75" customHeight="1">
      <c r="B21" s="541" t="s">
        <v>596</v>
      </c>
      <c r="C21" s="162">
        <v>0</v>
      </c>
      <c r="D21" s="163">
        <v>0</v>
      </c>
      <c r="E21" s="163">
        <v>0</v>
      </c>
      <c r="F21" s="163">
        <v>0</v>
      </c>
      <c r="G21" s="163">
        <v>0</v>
      </c>
      <c r="H21" s="163">
        <v>0</v>
      </c>
      <c r="I21" s="163">
        <v>0</v>
      </c>
      <c r="J21" s="163">
        <v>0</v>
      </c>
      <c r="K21" s="163">
        <v>0</v>
      </c>
      <c r="L21" s="163">
        <v>0</v>
      </c>
      <c r="M21" s="163">
        <v>0</v>
      </c>
      <c r="N21" s="163">
        <v>0</v>
      </c>
      <c r="O21" s="163">
        <v>0</v>
      </c>
      <c r="P21" s="163">
        <v>0</v>
      </c>
    </row>
    <row r="22" spans="2:16" s="165" customFormat="1" ht="12.75" customHeight="1">
      <c r="B22" s="541" t="s">
        <v>597</v>
      </c>
      <c r="C22" s="162">
        <v>0</v>
      </c>
      <c r="D22" s="163">
        <v>0</v>
      </c>
      <c r="E22" s="163">
        <v>0</v>
      </c>
      <c r="F22" s="163">
        <v>0</v>
      </c>
      <c r="G22" s="163">
        <v>0</v>
      </c>
      <c r="H22" s="163">
        <v>0</v>
      </c>
      <c r="I22" s="163">
        <v>0</v>
      </c>
      <c r="J22" s="163">
        <v>0</v>
      </c>
      <c r="K22" s="163">
        <v>0</v>
      </c>
      <c r="L22" s="163">
        <v>0</v>
      </c>
      <c r="M22" s="163">
        <v>0</v>
      </c>
      <c r="N22" s="163">
        <v>0</v>
      </c>
      <c r="O22" s="163">
        <v>0</v>
      </c>
      <c r="P22" s="163">
        <v>0</v>
      </c>
    </row>
    <row r="23" spans="2:16" s="165" customFormat="1" ht="12.75" customHeight="1">
      <c r="B23" s="541" t="s">
        <v>598</v>
      </c>
      <c r="C23" s="162">
        <v>0</v>
      </c>
      <c r="D23" s="163">
        <v>0</v>
      </c>
      <c r="E23" s="163">
        <v>0</v>
      </c>
      <c r="F23" s="163">
        <v>0</v>
      </c>
      <c r="G23" s="163">
        <v>0</v>
      </c>
      <c r="H23" s="163">
        <v>0</v>
      </c>
      <c r="I23" s="163">
        <v>0</v>
      </c>
      <c r="J23" s="163">
        <v>0</v>
      </c>
      <c r="K23" s="163">
        <v>0</v>
      </c>
      <c r="L23" s="163">
        <v>0</v>
      </c>
      <c r="M23" s="163">
        <v>0</v>
      </c>
      <c r="N23" s="163">
        <v>0</v>
      </c>
      <c r="O23" s="163">
        <v>0</v>
      </c>
      <c r="P23" s="163">
        <v>0</v>
      </c>
    </row>
    <row r="24" spans="2:16" s="165" customFormat="1" ht="12.75" customHeight="1">
      <c r="B24" s="541" t="s">
        <v>599</v>
      </c>
      <c r="C24" s="162">
        <v>6</v>
      </c>
      <c r="D24" s="163">
        <v>37</v>
      </c>
      <c r="E24" s="163">
        <v>374</v>
      </c>
      <c r="F24" s="163">
        <v>196</v>
      </c>
      <c r="G24" s="163">
        <v>178</v>
      </c>
      <c r="H24" s="163">
        <v>0</v>
      </c>
      <c r="I24" s="163">
        <v>0</v>
      </c>
      <c r="J24" s="163">
        <v>100</v>
      </c>
      <c r="K24" s="163">
        <v>79</v>
      </c>
      <c r="L24" s="163">
        <v>96</v>
      </c>
      <c r="M24" s="163">
        <v>99</v>
      </c>
      <c r="N24" s="163">
        <v>173</v>
      </c>
      <c r="O24" s="163">
        <v>94</v>
      </c>
      <c r="P24" s="163">
        <v>79</v>
      </c>
    </row>
    <row r="25" spans="2:16" s="165" customFormat="1" ht="12.75" customHeight="1">
      <c r="B25" s="541" t="s">
        <v>600</v>
      </c>
      <c r="C25" s="162">
        <v>0</v>
      </c>
      <c r="D25" s="163">
        <v>0</v>
      </c>
      <c r="E25" s="163">
        <v>0</v>
      </c>
      <c r="F25" s="163">
        <v>0</v>
      </c>
      <c r="G25" s="163">
        <v>0</v>
      </c>
      <c r="H25" s="163">
        <v>0</v>
      </c>
      <c r="I25" s="163">
        <v>0</v>
      </c>
      <c r="J25" s="163">
        <v>0</v>
      </c>
      <c r="K25" s="163">
        <v>0</v>
      </c>
      <c r="L25" s="163">
        <v>0</v>
      </c>
      <c r="M25" s="163">
        <v>0</v>
      </c>
      <c r="N25" s="163">
        <v>0</v>
      </c>
      <c r="O25" s="163">
        <v>0</v>
      </c>
      <c r="P25" s="163">
        <v>0</v>
      </c>
    </row>
    <row r="26" spans="2:16" s="165" customFormat="1" ht="12.75" customHeight="1">
      <c r="B26" s="541" t="s">
        <v>601</v>
      </c>
      <c r="C26" s="162">
        <v>0</v>
      </c>
      <c r="D26" s="163">
        <v>0</v>
      </c>
      <c r="E26" s="163">
        <v>0</v>
      </c>
      <c r="F26" s="163">
        <v>0</v>
      </c>
      <c r="G26" s="163">
        <v>0</v>
      </c>
      <c r="H26" s="163">
        <v>0</v>
      </c>
      <c r="I26" s="163">
        <v>0</v>
      </c>
      <c r="J26" s="163">
        <v>0</v>
      </c>
      <c r="K26" s="163">
        <v>0</v>
      </c>
      <c r="L26" s="163">
        <v>0</v>
      </c>
      <c r="M26" s="163">
        <v>0</v>
      </c>
      <c r="N26" s="163">
        <v>21</v>
      </c>
      <c r="O26" s="163">
        <v>7</v>
      </c>
      <c r="P26" s="163">
        <v>14</v>
      </c>
    </row>
    <row r="27" spans="2:16" s="165" customFormat="1" ht="12.75" customHeight="1">
      <c r="B27" s="541" t="s">
        <v>602</v>
      </c>
      <c r="C27" s="162">
        <v>0</v>
      </c>
      <c r="D27" s="163">
        <v>0</v>
      </c>
      <c r="E27" s="163">
        <v>0</v>
      </c>
      <c r="F27" s="163">
        <v>0</v>
      </c>
      <c r="G27" s="163">
        <v>0</v>
      </c>
      <c r="H27" s="163">
        <v>0</v>
      </c>
      <c r="I27" s="163">
        <v>0</v>
      </c>
      <c r="J27" s="163">
        <v>0</v>
      </c>
      <c r="K27" s="163">
        <v>0</v>
      </c>
      <c r="L27" s="163">
        <v>0</v>
      </c>
      <c r="M27" s="163">
        <v>0</v>
      </c>
      <c r="N27" s="163">
        <v>0</v>
      </c>
      <c r="O27" s="163">
        <v>0</v>
      </c>
      <c r="P27" s="163">
        <v>0</v>
      </c>
    </row>
    <row r="28" spans="2:16" s="165" customFormat="1" ht="12.75" customHeight="1">
      <c r="B28" s="541" t="s">
        <v>603</v>
      </c>
      <c r="C28" s="162">
        <v>0</v>
      </c>
      <c r="D28" s="163">
        <v>0</v>
      </c>
      <c r="E28" s="163">
        <v>0</v>
      </c>
      <c r="F28" s="163">
        <v>0</v>
      </c>
      <c r="G28" s="163">
        <v>0</v>
      </c>
      <c r="H28" s="163">
        <v>0</v>
      </c>
      <c r="I28" s="163">
        <v>0</v>
      </c>
      <c r="J28" s="163">
        <v>0</v>
      </c>
      <c r="K28" s="163">
        <v>0</v>
      </c>
      <c r="L28" s="163">
        <v>0</v>
      </c>
      <c r="M28" s="163">
        <v>0</v>
      </c>
      <c r="N28" s="163">
        <v>23</v>
      </c>
      <c r="O28" s="163">
        <v>10</v>
      </c>
      <c r="P28" s="163">
        <v>13</v>
      </c>
    </row>
    <row r="29" spans="2:16" s="165" customFormat="1" ht="12.75" customHeight="1">
      <c r="B29" s="541" t="s">
        <v>604</v>
      </c>
      <c r="C29" s="162">
        <v>1</v>
      </c>
      <c r="D29" s="163">
        <v>6</v>
      </c>
      <c r="E29" s="163">
        <v>35</v>
      </c>
      <c r="F29" s="163">
        <v>15</v>
      </c>
      <c r="G29" s="163">
        <v>20</v>
      </c>
      <c r="H29" s="163">
        <v>0</v>
      </c>
      <c r="I29" s="163">
        <v>0</v>
      </c>
      <c r="J29" s="163">
        <v>8</v>
      </c>
      <c r="K29" s="163">
        <v>12</v>
      </c>
      <c r="L29" s="163">
        <v>7</v>
      </c>
      <c r="M29" s="163">
        <v>8</v>
      </c>
      <c r="N29" s="163">
        <v>22</v>
      </c>
      <c r="O29" s="163">
        <v>10</v>
      </c>
      <c r="P29" s="163">
        <v>12</v>
      </c>
    </row>
    <row r="30" spans="2:16" s="165" customFormat="1" ht="12.75" customHeight="1">
      <c r="B30" s="541" t="s">
        <v>605</v>
      </c>
      <c r="C30" s="162">
        <v>4</v>
      </c>
      <c r="D30" s="163">
        <v>25</v>
      </c>
      <c r="E30" s="163">
        <v>259</v>
      </c>
      <c r="F30" s="163">
        <v>125</v>
      </c>
      <c r="G30" s="163">
        <v>134</v>
      </c>
      <c r="H30" s="163">
        <v>6</v>
      </c>
      <c r="I30" s="163">
        <v>5</v>
      </c>
      <c r="J30" s="163">
        <v>63</v>
      </c>
      <c r="K30" s="163">
        <v>61</v>
      </c>
      <c r="L30" s="163">
        <v>56</v>
      </c>
      <c r="M30" s="163">
        <v>68</v>
      </c>
      <c r="N30" s="163">
        <v>133</v>
      </c>
      <c r="O30" s="163">
        <v>65</v>
      </c>
      <c r="P30" s="163">
        <v>68</v>
      </c>
    </row>
    <row r="31" spans="2:16" s="165" customFormat="1" ht="12.75" customHeight="1">
      <c r="B31" s="541" t="s">
        <v>606</v>
      </c>
      <c r="C31" s="162">
        <v>3</v>
      </c>
      <c r="D31" s="163">
        <v>16</v>
      </c>
      <c r="E31" s="163">
        <v>277</v>
      </c>
      <c r="F31" s="163">
        <v>127</v>
      </c>
      <c r="G31" s="163">
        <v>150</v>
      </c>
      <c r="H31" s="163">
        <v>0</v>
      </c>
      <c r="I31" s="163">
        <v>0</v>
      </c>
      <c r="J31" s="163">
        <v>31</v>
      </c>
      <c r="K31" s="163">
        <v>43</v>
      </c>
      <c r="L31" s="163">
        <v>96</v>
      </c>
      <c r="M31" s="163">
        <v>107</v>
      </c>
      <c r="N31" s="163">
        <v>209</v>
      </c>
      <c r="O31" s="163">
        <v>111</v>
      </c>
      <c r="P31" s="163">
        <v>98</v>
      </c>
    </row>
    <row r="32" spans="2:16" s="165" customFormat="1" ht="12.75" customHeight="1">
      <c r="B32" s="541" t="s">
        <v>607</v>
      </c>
      <c r="C32" s="162">
        <v>4</v>
      </c>
      <c r="D32" s="163">
        <v>54</v>
      </c>
      <c r="E32" s="163">
        <v>635</v>
      </c>
      <c r="F32" s="163">
        <v>335</v>
      </c>
      <c r="G32" s="163">
        <v>300</v>
      </c>
      <c r="H32" s="163">
        <v>0</v>
      </c>
      <c r="I32" s="163">
        <v>0</v>
      </c>
      <c r="J32" s="163">
        <v>163</v>
      </c>
      <c r="K32" s="163">
        <v>150</v>
      </c>
      <c r="L32" s="163">
        <v>172</v>
      </c>
      <c r="M32" s="163">
        <v>150</v>
      </c>
      <c r="N32" s="163">
        <v>319</v>
      </c>
      <c r="O32" s="163">
        <v>173</v>
      </c>
      <c r="P32" s="163">
        <v>146</v>
      </c>
    </row>
    <row r="33" spans="2:16" s="165" customFormat="1" ht="12.75" customHeight="1">
      <c r="B33" s="541" t="s">
        <v>608</v>
      </c>
      <c r="C33" s="162">
        <v>4</v>
      </c>
      <c r="D33" s="163">
        <v>15</v>
      </c>
      <c r="E33" s="163">
        <v>157</v>
      </c>
      <c r="F33" s="163">
        <v>84</v>
      </c>
      <c r="G33" s="163">
        <v>73</v>
      </c>
      <c r="H33" s="163">
        <v>1</v>
      </c>
      <c r="I33" s="163">
        <v>1</v>
      </c>
      <c r="J33" s="163">
        <v>36</v>
      </c>
      <c r="K33" s="163">
        <v>34</v>
      </c>
      <c r="L33" s="163">
        <v>47</v>
      </c>
      <c r="M33" s="163">
        <v>38</v>
      </c>
      <c r="N33" s="163">
        <v>83</v>
      </c>
      <c r="O33" s="163">
        <v>38</v>
      </c>
      <c r="P33" s="163">
        <v>45</v>
      </c>
    </row>
    <row r="34" spans="2:16" s="165" customFormat="1" ht="12.75" customHeight="1">
      <c r="B34" s="541" t="s">
        <v>609</v>
      </c>
      <c r="C34" s="162">
        <v>4</v>
      </c>
      <c r="D34" s="163">
        <v>18</v>
      </c>
      <c r="E34" s="163">
        <v>157</v>
      </c>
      <c r="F34" s="163">
        <v>82</v>
      </c>
      <c r="G34" s="163">
        <v>75</v>
      </c>
      <c r="H34" s="163">
        <v>0</v>
      </c>
      <c r="I34" s="163">
        <v>0</v>
      </c>
      <c r="J34" s="163">
        <v>34</v>
      </c>
      <c r="K34" s="163">
        <v>33</v>
      </c>
      <c r="L34" s="163">
        <v>48</v>
      </c>
      <c r="M34" s="163">
        <v>42</v>
      </c>
      <c r="N34" s="163">
        <v>92</v>
      </c>
      <c r="O34" s="163">
        <v>47</v>
      </c>
      <c r="P34" s="163">
        <v>45</v>
      </c>
    </row>
    <row r="35" spans="2:16" s="165" customFormat="1" ht="12.75" customHeight="1">
      <c r="B35" s="541" t="s">
        <v>610</v>
      </c>
      <c r="C35" s="162">
        <v>7</v>
      </c>
      <c r="D35" s="163">
        <v>13</v>
      </c>
      <c r="E35" s="163">
        <v>100</v>
      </c>
      <c r="F35" s="163">
        <v>55</v>
      </c>
      <c r="G35" s="163">
        <v>45</v>
      </c>
      <c r="H35" s="163">
        <v>0</v>
      </c>
      <c r="I35" s="163">
        <v>0</v>
      </c>
      <c r="J35" s="163">
        <v>22</v>
      </c>
      <c r="K35" s="163">
        <v>25</v>
      </c>
      <c r="L35" s="163">
        <v>33</v>
      </c>
      <c r="M35" s="163">
        <v>20</v>
      </c>
      <c r="N35" s="163">
        <v>33</v>
      </c>
      <c r="O35" s="163">
        <v>13</v>
      </c>
      <c r="P35" s="163">
        <v>20</v>
      </c>
    </row>
    <row r="36" spans="2:16" s="165" customFormat="1" ht="14.25" customHeight="1" thickBot="1">
      <c r="B36" s="542" t="s">
        <v>587</v>
      </c>
      <c r="C36" s="169">
        <v>6</v>
      </c>
      <c r="D36" s="170">
        <v>7</v>
      </c>
      <c r="E36" s="170">
        <v>103</v>
      </c>
      <c r="F36" s="170">
        <v>48</v>
      </c>
      <c r="G36" s="170">
        <v>55</v>
      </c>
      <c r="H36" s="170">
        <v>0</v>
      </c>
      <c r="I36" s="170">
        <v>0</v>
      </c>
      <c r="J36" s="170">
        <v>0</v>
      </c>
      <c r="K36" s="170">
        <v>0</v>
      </c>
      <c r="L36" s="170">
        <v>48</v>
      </c>
      <c r="M36" s="170">
        <v>55</v>
      </c>
      <c r="N36" s="170">
        <v>105</v>
      </c>
      <c r="O36" s="170">
        <v>57</v>
      </c>
      <c r="P36" s="170">
        <v>48</v>
      </c>
    </row>
    <row r="37" spans="2:16" ht="15" customHeight="1">
      <c r="B37" s="171" t="s">
        <v>343</v>
      </c>
      <c r="C37" s="157"/>
      <c r="D37" s="157"/>
      <c r="E37" s="157"/>
      <c r="F37" s="157"/>
      <c r="G37" s="157"/>
      <c r="H37" s="157"/>
      <c r="I37" s="157"/>
      <c r="J37" s="157"/>
      <c r="K37" s="157"/>
      <c r="L37" s="157"/>
      <c r="M37" s="157"/>
      <c r="N37" s="157"/>
      <c r="O37" s="157"/>
      <c r="P37" s="157"/>
    </row>
  </sheetData>
  <mergeCells count="14">
    <mergeCell ref="B2:P2"/>
    <mergeCell ref="D4:D6"/>
    <mergeCell ref="E5:G5"/>
    <mergeCell ref="H5:I5"/>
    <mergeCell ref="J5:K5"/>
    <mergeCell ref="L5:M5"/>
    <mergeCell ref="C4:C6"/>
    <mergeCell ref="N4:P4"/>
    <mergeCell ref="N5:N6"/>
    <mergeCell ref="O5:O6"/>
    <mergeCell ref="P5:P6"/>
    <mergeCell ref="B4:B6"/>
    <mergeCell ref="E4:M4"/>
    <mergeCell ref="N3:P3"/>
  </mergeCells>
  <phoneticPr fontId="4"/>
  <printOptions horizontalCentered="1" gridLinesSet="0"/>
  <pageMargins left="0.51181102362204722" right="0.51181102362204722" top="0.74803149606299213" bottom="0.74803149606299213"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16"/>
  <sheetViews>
    <sheetView showGridLines="0" zoomScaleNormal="100" zoomScaleSheetLayoutView="100" workbookViewId="0"/>
  </sheetViews>
  <sheetFormatPr defaultColWidth="14.625" defaultRowHeight="12"/>
  <cols>
    <col min="1" max="1" width="14.625" style="124"/>
    <col min="2" max="5" width="2.125" style="124" customWidth="1"/>
    <col min="6" max="6" width="19.25" style="124" customWidth="1"/>
    <col min="7" max="8" width="11.875" style="124" customWidth="1"/>
    <col min="9" max="12" width="10.25" style="124" customWidth="1"/>
    <col min="13" max="17" width="14.625" style="124"/>
    <col min="18" max="18" width="14.625" style="103"/>
    <col min="19" max="16384" width="14.625" style="124"/>
  </cols>
  <sheetData>
    <row r="2" spans="1:18" s="81" customFormat="1" ht="21">
      <c r="A2" s="100"/>
      <c r="B2" s="899" t="s">
        <v>546</v>
      </c>
      <c r="C2" s="899"/>
      <c r="D2" s="899"/>
      <c r="E2" s="899"/>
      <c r="F2" s="899"/>
      <c r="G2" s="899"/>
      <c r="H2" s="899"/>
      <c r="I2" s="899"/>
      <c r="J2" s="899"/>
      <c r="K2" s="899"/>
      <c r="L2" s="899"/>
      <c r="R2" s="101"/>
    </row>
    <row r="3" spans="1:18" ht="12.75" thickBot="1">
      <c r="B3" s="376"/>
      <c r="C3" s="376"/>
      <c r="D3" s="376"/>
      <c r="E3" s="376"/>
      <c r="F3" s="376"/>
      <c r="G3" s="376"/>
      <c r="H3" s="376"/>
      <c r="I3" s="376"/>
      <c r="J3" s="376"/>
      <c r="K3" s="377"/>
      <c r="L3" s="378" t="s">
        <v>321</v>
      </c>
    </row>
    <row r="4" spans="1:18" s="368" customFormat="1">
      <c r="B4" s="900" t="s">
        <v>200</v>
      </c>
      <c r="C4" s="900"/>
      <c r="D4" s="900"/>
      <c r="E4" s="900"/>
      <c r="F4" s="901"/>
      <c r="G4" s="904" t="s">
        <v>207</v>
      </c>
      <c r="H4" s="893" t="s">
        <v>327</v>
      </c>
      <c r="I4" s="894"/>
      <c r="J4" s="894"/>
      <c r="K4" s="894"/>
      <c r="L4" s="894"/>
      <c r="R4" s="369"/>
    </row>
    <row r="5" spans="1:18" s="368" customFormat="1">
      <c r="B5" s="902"/>
      <c r="C5" s="902"/>
      <c r="D5" s="902"/>
      <c r="E5" s="902"/>
      <c r="F5" s="903"/>
      <c r="G5" s="905"/>
      <c r="H5" s="379" t="s">
        <v>328</v>
      </c>
      <c r="I5" s="379" t="s">
        <v>104</v>
      </c>
      <c r="J5" s="379" t="s">
        <v>101</v>
      </c>
      <c r="K5" s="380" t="s">
        <v>102</v>
      </c>
      <c r="L5" s="381" t="s">
        <v>32</v>
      </c>
      <c r="R5" s="369"/>
    </row>
    <row r="6" spans="1:18" ht="12" customHeight="1">
      <c r="B6" s="895" t="s">
        <v>329</v>
      </c>
      <c r="C6" s="895"/>
      <c r="D6" s="895"/>
      <c r="E6" s="895"/>
      <c r="F6" s="895"/>
      <c r="G6" s="383"/>
      <c r="H6" s="384"/>
      <c r="I6" s="384"/>
      <c r="J6" s="384"/>
      <c r="K6" s="384"/>
      <c r="L6" s="385"/>
    </row>
    <row r="7" spans="1:18">
      <c r="B7" s="384"/>
      <c r="C7" s="384"/>
      <c r="D7" s="384" t="s">
        <v>547</v>
      </c>
      <c r="E7" s="386"/>
      <c r="F7" s="387"/>
      <c r="G7" s="384">
        <v>126891387</v>
      </c>
      <c r="H7" s="384">
        <v>106391116</v>
      </c>
      <c r="I7" s="384">
        <v>4733606</v>
      </c>
      <c r="J7" s="384">
        <v>43124319</v>
      </c>
      <c r="K7" s="384">
        <v>27112130</v>
      </c>
      <c r="L7" s="384">
        <v>7574524</v>
      </c>
    </row>
    <row r="8" spans="1:18">
      <c r="B8" s="384"/>
      <c r="C8" s="384"/>
      <c r="D8" s="388" t="s">
        <v>440</v>
      </c>
      <c r="E8" s="386"/>
      <c r="F8" s="387"/>
      <c r="G8" s="384">
        <v>125309120</v>
      </c>
      <c r="H8" s="384">
        <v>104411303</v>
      </c>
      <c r="I8" s="384">
        <v>5121064</v>
      </c>
      <c r="J8" s="384">
        <v>41349442</v>
      </c>
      <c r="K8" s="384">
        <v>25758521</v>
      </c>
      <c r="L8" s="384">
        <v>8849041</v>
      </c>
    </row>
    <row r="9" spans="1:18">
      <c r="B9" s="384"/>
      <c r="C9" s="384"/>
      <c r="D9" s="388" t="s">
        <v>548</v>
      </c>
      <c r="E9" s="386"/>
      <c r="F9" s="389"/>
      <c r="G9" s="384">
        <v>126333720</v>
      </c>
      <c r="H9" s="384">
        <v>105858804</v>
      </c>
      <c r="I9" s="384">
        <v>4902328</v>
      </c>
      <c r="J9" s="384">
        <v>42929568</v>
      </c>
      <c r="K9" s="384">
        <v>25283256</v>
      </c>
      <c r="L9" s="384">
        <v>7295192</v>
      </c>
    </row>
    <row r="10" spans="1:18" ht="12" customHeight="1">
      <c r="B10" s="896" t="s">
        <v>208</v>
      </c>
      <c r="C10" s="896"/>
      <c r="D10" s="896"/>
      <c r="E10" s="896"/>
      <c r="F10" s="896"/>
      <c r="G10" s="383"/>
      <c r="H10" s="384"/>
      <c r="I10" s="384"/>
      <c r="J10" s="384"/>
      <c r="K10" s="384"/>
      <c r="L10" s="384"/>
    </row>
    <row r="11" spans="1:18" ht="12" customHeight="1">
      <c r="B11" s="384"/>
      <c r="C11" s="895" t="s">
        <v>330</v>
      </c>
      <c r="D11" s="896"/>
      <c r="E11" s="896"/>
      <c r="F11" s="897"/>
      <c r="G11" s="384">
        <v>118772877</v>
      </c>
      <c r="H11" s="384">
        <v>99793412</v>
      </c>
      <c r="I11" s="384">
        <v>4755401</v>
      </c>
      <c r="J11" s="384">
        <v>40549245</v>
      </c>
      <c r="K11" s="384">
        <v>23748596</v>
      </c>
      <c r="L11" s="384">
        <v>7288192</v>
      </c>
    </row>
    <row r="12" spans="1:18" ht="12" customHeight="1">
      <c r="B12" s="384"/>
      <c r="C12" s="384"/>
      <c r="D12" s="895" t="s">
        <v>331</v>
      </c>
      <c r="E12" s="895"/>
      <c r="F12" s="898"/>
      <c r="G12" s="384">
        <v>15255068</v>
      </c>
      <c r="H12" s="384">
        <v>13924514</v>
      </c>
      <c r="I12" s="384">
        <v>54272</v>
      </c>
      <c r="J12" s="384">
        <v>7826256</v>
      </c>
      <c r="K12" s="384">
        <v>5001195</v>
      </c>
      <c r="L12" s="384">
        <v>960473</v>
      </c>
    </row>
    <row r="13" spans="1:18" ht="12" customHeight="1">
      <c r="B13" s="384"/>
      <c r="C13" s="384"/>
      <c r="D13" s="895" t="s">
        <v>332</v>
      </c>
      <c r="E13" s="895"/>
      <c r="F13" s="898"/>
      <c r="G13" s="384">
        <v>71578729</v>
      </c>
      <c r="H13" s="384">
        <v>64235938</v>
      </c>
      <c r="I13" s="391">
        <v>21024</v>
      </c>
      <c r="J13" s="384">
        <v>22756486</v>
      </c>
      <c r="K13" s="384">
        <v>12762740</v>
      </c>
      <c r="L13" s="384">
        <v>6327719</v>
      </c>
    </row>
    <row r="14" spans="1:18" ht="12" customHeight="1">
      <c r="B14" s="384"/>
      <c r="C14" s="384"/>
      <c r="D14" s="895" t="s">
        <v>333</v>
      </c>
      <c r="E14" s="895"/>
      <c r="F14" s="898"/>
      <c r="G14" s="384">
        <v>31939080</v>
      </c>
      <c r="H14" s="384">
        <v>21632960</v>
      </c>
      <c r="I14" s="384">
        <v>4680105</v>
      </c>
      <c r="J14" s="384">
        <v>9966503</v>
      </c>
      <c r="K14" s="384">
        <v>5984661</v>
      </c>
      <c r="L14" s="391" t="s">
        <v>450</v>
      </c>
    </row>
    <row r="15" spans="1:18" ht="12" customHeight="1">
      <c r="B15" s="384"/>
      <c r="C15" s="896" t="s">
        <v>217</v>
      </c>
      <c r="D15" s="896"/>
      <c r="E15" s="896"/>
      <c r="F15" s="897"/>
      <c r="G15" s="384">
        <v>7470350</v>
      </c>
      <c r="H15" s="384">
        <v>6052830</v>
      </c>
      <c r="I15" s="384">
        <v>146927</v>
      </c>
      <c r="J15" s="384">
        <v>2368623</v>
      </c>
      <c r="K15" s="384">
        <v>1534280</v>
      </c>
      <c r="L15" s="384">
        <v>7000</v>
      </c>
    </row>
    <row r="16" spans="1:18" ht="12" customHeight="1">
      <c r="B16" s="384"/>
      <c r="C16" s="895" t="s">
        <v>353</v>
      </c>
      <c r="D16" s="895"/>
      <c r="E16" s="895"/>
      <c r="F16" s="898"/>
      <c r="G16" s="384">
        <v>90493</v>
      </c>
      <c r="H16" s="384">
        <v>12562</v>
      </c>
      <c r="I16" s="391">
        <v>0</v>
      </c>
      <c r="J16" s="384">
        <v>11700</v>
      </c>
      <c r="K16" s="391">
        <v>380</v>
      </c>
      <c r="L16" s="391" t="s">
        <v>549</v>
      </c>
    </row>
    <row r="17" spans="2:12" ht="12" customHeight="1">
      <c r="B17" s="895" t="s">
        <v>334</v>
      </c>
      <c r="C17" s="896"/>
      <c r="D17" s="896"/>
      <c r="E17" s="896"/>
      <c r="F17" s="896"/>
      <c r="G17" s="383"/>
      <c r="H17" s="384"/>
      <c r="I17" s="392"/>
      <c r="J17" s="384"/>
      <c r="K17" s="384"/>
      <c r="L17" s="384"/>
    </row>
    <row r="18" spans="2:12" ht="12" customHeight="1">
      <c r="B18" s="384"/>
      <c r="C18" s="896" t="s">
        <v>335</v>
      </c>
      <c r="D18" s="896"/>
      <c r="E18" s="896"/>
      <c r="F18" s="896"/>
      <c r="G18" s="393">
        <v>102847959</v>
      </c>
      <c r="H18" s="384">
        <v>87193693</v>
      </c>
      <c r="I18" s="384">
        <v>4389545</v>
      </c>
      <c r="J18" s="384">
        <v>36099115</v>
      </c>
      <c r="K18" s="384">
        <v>20662012</v>
      </c>
      <c r="L18" s="384">
        <v>6709449</v>
      </c>
    </row>
    <row r="19" spans="2:12" ht="12" customHeight="1">
      <c r="B19" s="384"/>
      <c r="C19" s="384"/>
      <c r="D19" s="896" t="s">
        <v>336</v>
      </c>
      <c r="E19" s="896"/>
      <c r="F19" s="896"/>
      <c r="G19" s="394" t="s">
        <v>472</v>
      </c>
      <c r="H19" s="384">
        <v>78106049</v>
      </c>
      <c r="I19" s="384">
        <v>3791432</v>
      </c>
      <c r="J19" s="384">
        <v>32489454</v>
      </c>
      <c r="K19" s="384">
        <v>18239759</v>
      </c>
      <c r="L19" s="384">
        <v>6341117</v>
      </c>
    </row>
    <row r="20" spans="2:12">
      <c r="B20" s="384"/>
      <c r="C20" s="384"/>
      <c r="D20" s="384"/>
      <c r="E20" s="390"/>
      <c r="F20" s="390" t="s">
        <v>337</v>
      </c>
      <c r="G20" s="394" t="s">
        <v>472</v>
      </c>
      <c r="H20" s="384">
        <v>58396143</v>
      </c>
      <c r="I20" s="384">
        <v>2970377</v>
      </c>
      <c r="J20" s="384">
        <v>23404761</v>
      </c>
      <c r="K20" s="384">
        <v>13664545</v>
      </c>
      <c r="L20" s="384">
        <v>4979545</v>
      </c>
    </row>
    <row r="21" spans="2:12">
      <c r="B21" s="384"/>
      <c r="C21" s="384"/>
      <c r="D21" s="384"/>
      <c r="E21" s="384"/>
      <c r="F21" s="382" t="s">
        <v>338</v>
      </c>
      <c r="G21" s="394" t="s">
        <v>472</v>
      </c>
      <c r="H21" s="384">
        <v>19709906</v>
      </c>
      <c r="I21" s="384">
        <v>821055</v>
      </c>
      <c r="J21" s="384">
        <v>9084693</v>
      </c>
      <c r="K21" s="384">
        <v>4575214</v>
      </c>
      <c r="L21" s="384">
        <v>1361572</v>
      </c>
    </row>
    <row r="22" spans="2:12" ht="12" customHeight="1">
      <c r="B22" s="384"/>
      <c r="C22" s="896" t="s">
        <v>339</v>
      </c>
      <c r="D22" s="896"/>
      <c r="E22" s="896"/>
      <c r="F22" s="896"/>
      <c r="G22" s="394" t="s">
        <v>472</v>
      </c>
      <c r="H22" s="384">
        <v>1912594</v>
      </c>
      <c r="I22" s="384">
        <v>112363</v>
      </c>
      <c r="J22" s="384">
        <v>746636</v>
      </c>
      <c r="K22" s="384">
        <v>569879</v>
      </c>
      <c r="L22" s="384">
        <v>38976</v>
      </c>
    </row>
    <row r="23" spans="2:12" ht="12" customHeight="1">
      <c r="B23" s="384"/>
      <c r="C23" s="896" t="s">
        <v>441</v>
      </c>
      <c r="D23" s="896"/>
      <c r="E23" s="896"/>
      <c r="F23" s="896"/>
      <c r="G23" s="394" t="s">
        <v>472</v>
      </c>
      <c r="H23" s="384">
        <v>3850663</v>
      </c>
      <c r="I23" s="384">
        <v>358353</v>
      </c>
      <c r="J23" s="384">
        <v>1649395</v>
      </c>
      <c r="K23" s="384">
        <v>865182</v>
      </c>
      <c r="L23" s="384">
        <v>154566</v>
      </c>
    </row>
    <row r="24" spans="2:12" ht="12" customHeight="1">
      <c r="B24" s="384"/>
      <c r="C24" s="896" t="s">
        <v>442</v>
      </c>
      <c r="D24" s="896"/>
      <c r="E24" s="896"/>
      <c r="F24" s="896"/>
      <c r="G24" s="394" t="s">
        <v>472</v>
      </c>
      <c r="H24" s="384">
        <v>3033728</v>
      </c>
      <c r="I24" s="384">
        <v>119106</v>
      </c>
      <c r="J24" s="384">
        <v>1089581</v>
      </c>
      <c r="K24" s="384">
        <v>877708</v>
      </c>
      <c r="L24" s="384">
        <v>171253</v>
      </c>
    </row>
    <row r="25" spans="2:12" ht="12" customHeight="1">
      <c r="B25" s="384"/>
      <c r="C25" s="896" t="s">
        <v>443</v>
      </c>
      <c r="D25" s="896"/>
      <c r="E25" s="896"/>
      <c r="F25" s="896"/>
      <c r="G25" s="394" t="s">
        <v>472</v>
      </c>
      <c r="H25" s="384">
        <v>290659</v>
      </c>
      <c r="I25" s="384">
        <v>8291</v>
      </c>
      <c r="J25" s="384">
        <v>124049</v>
      </c>
      <c r="K25" s="384">
        <v>109484</v>
      </c>
      <c r="L25" s="384">
        <v>3537</v>
      </c>
    </row>
    <row r="26" spans="2:12" ht="12" customHeight="1">
      <c r="B26" s="384"/>
      <c r="C26" s="896" t="s">
        <v>209</v>
      </c>
      <c r="D26" s="896"/>
      <c r="E26" s="896"/>
      <c r="F26" s="896"/>
      <c r="G26" s="393">
        <v>16920805</v>
      </c>
      <c r="H26" s="384">
        <v>12811270</v>
      </c>
      <c r="I26" s="384">
        <v>421053</v>
      </c>
      <c r="J26" s="384">
        <v>5435711</v>
      </c>
      <c r="K26" s="384">
        <v>3363813</v>
      </c>
      <c r="L26" s="384">
        <v>489707</v>
      </c>
    </row>
    <row r="27" spans="2:12" ht="12" customHeight="1">
      <c r="B27" s="384"/>
      <c r="C27" s="896" t="s">
        <v>210</v>
      </c>
      <c r="D27" s="896"/>
      <c r="E27" s="896"/>
      <c r="F27" s="896"/>
      <c r="G27" s="393">
        <v>6564956</v>
      </c>
      <c r="H27" s="384">
        <v>5853841</v>
      </c>
      <c r="I27" s="384">
        <v>91730</v>
      </c>
      <c r="J27" s="384">
        <v>1394742</v>
      </c>
      <c r="K27" s="384">
        <v>1257431</v>
      </c>
      <c r="L27" s="384">
        <v>96036</v>
      </c>
    </row>
    <row r="28" spans="2:12">
      <c r="B28" s="907" t="s">
        <v>211</v>
      </c>
      <c r="C28" s="908"/>
      <c r="D28" s="908"/>
      <c r="E28" s="908"/>
      <c r="F28" s="908"/>
      <c r="G28" s="394" t="s">
        <v>450</v>
      </c>
      <c r="H28" s="391" t="s">
        <v>450</v>
      </c>
      <c r="I28" s="384">
        <v>829918.40189605555</v>
      </c>
      <c r="J28" s="384">
        <v>1177507.4880684623</v>
      </c>
      <c r="K28" s="384">
        <v>1271281.979082864</v>
      </c>
      <c r="L28" s="384">
        <v>7505341.5637860084</v>
      </c>
    </row>
    <row r="29" spans="2:12" ht="12.75" customHeight="1" thickBot="1">
      <c r="B29" s="906" t="s">
        <v>218</v>
      </c>
      <c r="C29" s="906"/>
      <c r="D29" s="906"/>
      <c r="E29" s="906"/>
      <c r="F29" s="906"/>
      <c r="G29" s="395" t="s">
        <v>450</v>
      </c>
      <c r="H29" s="378" t="s">
        <v>450</v>
      </c>
      <c r="I29" s="396">
        <v>5907</v>
      </c>
      <c r="J29" s="396">
        <v>36458</v>
      </c>
      <c r="K29" s="396">
        <v>19888</v>
      </c>
      <c r="L29" s="396">
        <v>972</v>
      </c>
    </row>
    <row r="30" spans="2:12" ht="5.25" customHeight="1">
      <c r="B30" s="89"/>
      <c r="C30" s="89"/>
      <c r="D30" s="89"/>
      <c r="E30" s="89"/>
      <c r="F30" s="89"/>
      <c r="G30" s="89"/>
      <c r="H30" s="89"/>
      <c r="I30" s="89"/>
      <c r="J30" s="89"/>
      <c r="K30" s="89"/>
      <c r="L30" s="89"/>
    </row>
    <row r="31" spans="2:12" ht="8.1" customHeight="1"/>
    <row r="32" spans="2:12" ht="8.1" customHeight="1"/>
    <row r="33" ht="8.1" customHeight="1"/>
    <row r="34" ht="8.1" customHeight="1"/>
    <row r="35" ht="8.1" customHeight="1"/>
    <row r="36" ht="8.1" customHeight="1"/>
    <row r="37" ht="8.1" customHeight="1"/>
    <row r="38" ht="8.1" customHeight="1"/>
    <row r="39" ht="8.1" customHeight="1"/>
    <row r="40" ht="8.1" customHeight="1"/>
    <row r="41" ht="8.1" customHeight="1"/>
    <row r="42" ht="8.1" customHeight="1"/>
    <row r="43" ht="8.1" customHeight="1"/>
    <row r="44" ht="8.1" customHeight="1"/>
    <row r="45" ht="8.1" customHeight="1"/>
    <row r="46" ht="8.1" customHeight="1"/>
    <row r="47" ht="8.1" customHeight="1"/>
    <row r="48" ht="8.1" customHeight="1"/>
    <row r="49" ht="8.1" customHeight="1"/>
    <row r="50" ht="8.1" customHeight="1"/>
    <row r="51" ht="8.1" customHeight="1"/>
    <row r="52" ht="8.1" customHeight="1"/>
    <row r="53" ht="8.1" customHeight="1"/>
    <row r="54" ht="8.1" customHeight="1"/>
    <row r="55" ht="8.1" customHeight="1"/>
    <row r="56" ht="8.1" customHeight="1"/>
    <row r="57" ht="8.1" customHeight="1"/>
    <row r="58" ht="8.1" customHeight="1"/>
    <row r="59" ht="8.1" customHeight="1"/>
    <row r="60" ht="8.1" customHeight="1"/>
    <row r="61" ht="8.1" customHeight="1"/>
    <row r="62" ht="8.1" customHeight="1"/>
    <row r="63" ht="8.1" customHeight="1"/>
    <row r="64" ht="8.1" customHeight="1"/>
    <row r="65" ht="8.1" customHeight="1"/>
    <row r="66" ht="8.1" customHeight="1"/>
    <row r="67" ht="8.1" customHeight="1"/>
    <row r="68" ht="8.1" customHeight="1"/>
    <row r="69" ht="8.1" customHeight="1"/>
    <row r="70" ht="8.1" customHeight="1"/>
    <row r="71" ht="8.1" customHeight="1"/>
    <row r="72" ht="8.1" customHeight="1"/>
    <row r="73" ht="8.1" customHeight="1"/>
    <row r="74" ht="8.1" customHeight="1"/>
    <row r="75" ht="8.1" customHeight="1"/>
    <row r="76" ht="8.1" customHeight="1"/>
    <row r="77" ht="8.1" customHeight="1"/>
    <row r="78" ht="8.1" customHeight="1"/>
    <row r="79" ht="8.1" customHeight="1"/>
    <row r="80" ht="8.1" customHeight="1"/>
    <row r="81" ht="8.1" customHeight="1"/>
    <row r="82" ht="8.1" customHeight="1"/>
    <row r="83" ht="8.1" customHeight="1"/>
    <row r="84" ht="8.1" customHeight="1"/>
    <row r="85" ht="8.1" customHeight="1"/>
    <row r="86" ht="8.1" customHeight="1"/>
    <row r="87" ht="8.1" customHeight="1"/>
    <row r="88" ht="8.1" customHeight="1"/>
    <row r="89" ht="8.1" customHeight="1"/>
    <row r="90" ht="8.1" customHeight="1"/>
    <row r="91" ht="8.1" customHeight="1"/>
    <row r="92" ht="8.1" customHeight="1"/>
    <row r="93" ht="8.1" customHeight="1"/>
    <row r="94" ht="8.1" customHeight="1"/>
    <row r="95" ht="8.1" customHeight="1"/>
    <row r="96" ht="8.1" customHeight="1"/>
    <row r="97" ht="8.1" customHeight="1"/>
    <row r="98" ht="8.1" customHeight="1"/>
    <row r="99" ht="8.1" customHeight="1"/>
    <row r="100" ht="8.1" customHeight="1"/>
    <row r="101" ht="8.1" customHeight="1"/>
    <row r="102" ht="8.1" customHeight="1"/>
    <row r="103" ht="8.1" customHeight="1"/>
    <row r="104" ht="8.1" customHeight="1"/>
    <row r="105" ht="8.1" customHeight="1"/>
    <row r="106" ht="8.1" customHeight="1"/>
    <row r="107" ht="8.1" customHeight="1"/>
    <row r="108" ht="8.1" customHeight="1"/>
    <row r="109" ht="8.1" customHeight="1"/>
    <row r="110" ht="8.1" customHeight="1"/>
    <row r="111" ht="8.1" customHeight="1"/>
    <row r="112" ht="8.1" customHeight="1"/>
    <row r="113" ht="8.1" customHeight="1"/>
    <row r="114" ht="8.1" customHeight="1"/>
    <row r="115" ht="8.1" customHeight="1"/>
    <row r="116" ht="8.1" customHeight="1"/>
  </sheetData>
  <mergeCells count="23">
    <mergeCell ref="B2:L2"/>
    <mergeCell ref="B4:F5"/>
    <mergeCell ref="G4:G5"/>
    <mergeCell ref="B29:F29"/>
    <mergeCell ref="C25:F25"/>
    <mergeCell ref="C26:F26"/>
    <mergeCell ref="C27:F27"/>
    <mergeCell ref="B28:F28"/>
    <mergeCell ref="C22:F22"/>
    <mergeCell ref="C23:F23"/>
    <mergeCell ref="C24:F24"/>
    <mergeCell ref="C16:F16"/>
    <mergeCell ref="D19:F19"/>
    <mergeCell ref="C15:F15"/>
    <mergeCell ref="B17:F17"/>
    <mergeCell ref="C18:F18"/>
    <mergeCell ref="H4:L4"/>
    <mergeCell ref="B6:F6"/>
    <mergeCell ref="B10:F10"/>
    <mergeCell ref="C11:F11"/>
    <mergeCell ref="D14:F14"/>
    <mergeCell ref="D12:F12"/>
    <mergeCell ref="D13:F13"/>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3"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6"/>
  <sheetViews>
    <sheetView showGridLines="0" zoomScaleNormal="100" zoomScaleSheetLayoutView="100" workbookViewId="0"/>
  </sheetViews>
  <sheetFormatPr defaultColWidth="14.625" defaultRowHeight="12"/>
  <cols>
    <col min="1" max="1" width="14.625" style="124"/>
    <col min="2" max="5" width="2.125" style="124" customWidth="1"/>
    <col min="6" max="6" width="19.25" style="124" customWidth="1"/>
    <col min="7" max="13" width="9.25" style="124" customWidth="1"/>
    <col min="14" max="18" width="14.625" style="124"/>
    <col min="19" max="19" width="14.625" style="103"/>
    <col min="20" max="16384" width="14.625" style="124"/>
  </cols>
  <sheetData>
    <row r="2" spans="1:19" s="81" customFormat="1" ht="21">
      <c r="A2" s="100"/>
      <c r="B2" s="804" t="s">
        <v>550</v>
      </c>
      <c r="C2" s="804"/>
      <c r="D2" s="804"/>
      <c r="E2" s="804"/>
      <c r="F2" s="804"/>
      <c r="G2" s="804"/>
      <c r="H2" s="804"/>
      <c r="I2" s="804"/>
      <c r="J2" s="804"/>
      <c r="K2" s="804"/>
      <c r="L2" s="804"/>
      <c r="S2" s="101"/>
    </row>
    <row r="3" spans="1:19" ht="13.5">
      <c r="B3" s="103"/>
      <c r="C3" s="103"/>
      <c r="D3" s="103"/>
      <c r="E3" s="103"/>
      <c r="F3" s="103"/>
      <c r="G3" s="103"/>
      <c r="H3" s="103"/>
      <c r="I3" s="103"/>
      <c r="J3" s="103"/>
      <c r="K3" s="103"/>
      <c r="L3" s="78"/>
      <c r="M3" s="78" t="s">
        <v>321</v>
      </c>
    </row>
    <row r="4" spans="1:19" ht="9" customHeight="1" thickBot="1">
      <c r="B4" s="106"/>
      <c r="C4" s="106"/>
      <c r="D4" s="106"/>
      <c r="E4" s="106"/>
      <c r="F4" s="106"/>
      <c r="G4" s="106"/>
      <c r="H4" s="106"/>
      <c r="I4" s="106"/>
      <c r="J4" s="106"/>
      <c r="K4" s="106"/>
      <c r="L4" s="53"/>
      <c r="M4" s="107"/>
    </row>
    <row r="5" spans="1:19" s="89" customFormat="1" ht="12" customHeight="1">
      <c r="A5" s="138"/>
      <c r="B5" s="919" t="s">
        <v>200</v>
      </c>
      <c r="C5" s="919"/>
      <c r="D5" s="919"/>
      <c r="E5" s="919"/>
      <c r="F5" s="920"/>
      <c r="G5" s="397"/>
      <c r="H5" s="398" t="s">
        <v>212</v>
      </c>
      <c r="I5" s="398"/>
      <c r="J5" s="399"/>
      <c r="K5" s="929" t="s">
        <v>214</v>
      </c>
      <c r="L5" s="927" t="s">
        <v>215</v>
      </c>
      <c r="M5" s="916" t="s">
        <v>341</v>
      </c>
      <c r="S5" s="77"/>
    </row>
    <row r="6" spans="1:19" s="89" customFormat="1">
      <c r="B6" s="921"/>
      <c r="C6" s="921"/>
      <c r="D6" s="921"/>
      <c r="E6" s="921"/>
      <c r="F6" s="920"/>
      <c r="G6" s="400" t="s">
        <v>213</v>
      </c>
      <c r="H6" s="398"/>
      <c r="I6" s="398"/>
      <c r="J6" s="925" t="s">
        <v>105</v>
      </c>
      <c r="K6" s="929"/>
      <c r="L6" s="927"/>
      <c r="M6" s="917"/>
      <c r="S6" s="77"/>
    </row>
    <row r="7" spans="1:19" s="89" customFormat="1">
      <c r="B7" s="922"/>
      <c r="C7" s="922"/>
      <c r="D7" s="922"/>
      <c r="E7" s="922"/>
      <c r="F7" s="923"/>
      <c r="G7" s="401" t="s">
        <v>73</v>
      </c>
      <c r="H7" s="401" t="s">
        <v>74</v>
      </c>
      <c r="I7" s="401" t="s">
        <v>75</v>
      </c>
      <c r="J7" s="926"/>
      <c r="K7" s="926"/>
      <c r="L7" s="928"/>
      <c r="M7" s="918"/>
      <c r="S7" s="77"/>
    </row>
    <row r="8" spans="1:19" ht="12" customHeight="1">
      <c r="B8" s="930" t="s">
        <v>329</v>
      </c>
      <c r="C8" s="930"/>
      <c r="D8" s="930"/>
      <c r="E8" s="930"/>
      <c r="F8" s="930"/>
      <c r="G8" s="383"/>
      <c r="H8" s="413"/>
      <c r="I8" s="413"/>
      <c r="J8" s="413"/>
      <c r="K8" s="413"/>
      <c r="L8" s="413"/>
      <c r="M8" s="384"/>
    </row>
    <row r="9" spans="1:19">
      <c r="B9" s="402"/>
      <c r="C9" s="402"/>
      <c r="D9" s="402" t="s">
        <v>547</v>
      </c>
      <c r="E9" s="403"/>
      <c r="F9" s="374"/>
      <c r="G9" s="413">
        <v>21920219</v>
      </c>
      <c r="H9" s="413">
        <v>1091889</v>
      </c>
      <c r="I9" s="413">
        <v>196960</v>
      </c>
      <c r="J9" s="413">
        <v>637469</v>
      </c>
      <c r="K9" s="413">
        <v>9445404</v>
      </c>
      <c r="L9" s="413">
        <v>7857874</v>
      </c>
      <c r="M9" s="384">
        <v>3196993</v>
      </c>
    </row>
    <row r="10" spans="1:19">
      <c r="B10" s="402"/>
      <c r="C10" s="402"/>
      <c r="D10" s="404" t="s">
        <v>440</v>
      </c>
      <c r="E10" s="403"/>
      <c r="F10" s="374"/>
      <c r="G10" s="413">
        <v>21441894</v>
      </c>
      <c r="H10" s="413">
        <v>1020473</v>
      </c>
      <c r="I10" s="413">
        <v>249116</v>
      </c>
      <c r="J10" s="413">
        <v>621752</v>
      </c>
      <c r="K10" s="413">
        <v>9825704</v>
      </c>
      <c r="L10" s="413">
        <v>6709421</v>
      </c>
      <c r="M10" s="384">
        <v>4362692</v>
      </c>
    </row>
    <row r="11" spans="1:19">
      <c r="B11" s="402"/>
      <c r="C11" s="402"/>
      <c r="D11" s="404" t="s">
        <v>551</v>
      </c>
      <c r="E11" s="403"/>
      <c r="F11" s="375"/>
      <c r="G11" s="413">
        <v>23156671</v>
      </c>
      <c r="H11" s="413">
        <v>1316835</v>
      </c>
      <c r="I11" s="413">
        <v>376578</v>
      </c>
      <c r="J11" s="413">
        <v>598376</v>
      </c>
      <c r="K11" s="413">
        <v>9266240</v>
      </c>
      <c r="L11" s="413">
        <v>7346939</v>
      </c>
      <c r="M11" s="413">
        <v>3861737</v>
      </c>
    </row>
    <row r="12" spans="1:19" ht="12" customHeight="1">
      <c r="B12" s="910" t="s">
        <v>208</v>
      </c>
      <c r="C12" s="910"/>
      <c r="D12" s="910"/>
      <c r="E12" s="910"/>
      <c r="F12" s="912"/>
      <c r="G12" s="383"/>
      <c r="H12" s="413"/>
      <c r="I12" s="413"/>
      <c r="J12" s="413"/>
      <c r="K12" s="413"/>
      <c r="L12" s="413"/>
      <c r="M12" s="384"/>
    </row>
    <row r="13" spans="1:19" ht="12" customHeight="1">
      <c r="B13" s="402"/>
      <c r="C13" s="924" t="s">
        <v>330</v>
      </c>
      <c r="D13" s="910"/>
      <c r="E13" s="910"/>
      <c r="F13" s="912"/>
      <c r="G13" s="393">
        <v>21557719</v>
      </c>
      <c r="H13" s="413">
        <v>1136434</v>
      </c>
      <c r="I13" s="413">
        <v>159449</v>
      </c>
      <c r="J13" s="413">
        <v>598376</v>
      </c>
      <c r="K13" s="413">
        <v>8518991</v>
      </c>
      <c r="L13" s="413">
        <v>7302737</v>
      </c>
      <c r="M13" s="413">
        <v>3157737</v>
      </c>
    </row>
    <row r="14" spans="1:19" ht="12" customHeight="1">
      <c r="B14" s="402"/>
      <c r="C14" s="402"/>
      <c r="D14" s="924" t="s">
        <v>331</v>
      </c>
      <c r="E14" s="924"/>
      <c r="F14" s="931"/>
      <c r="G14" s="383">
        <v>70239</v>
      </c>
      <c r="H14" s="414">
        <v>2729</v>
      </c>
      <c r="I14" s="414" t="s">
        <v>450</v>
      </c>
      <c r="J14" s="414">
        <v>9350</v>
      </c>
      <c r="K14" s="413">
        <v>455530</v>
      </c>
      <c r="L14" s="413">
        <v>160009</v>
      </c>
      <c r="M14" s="384">
        <v>715015</v>
      </c>
    </row>
    <row r="15" spans="1:19" ht="12" customHeight="1">
      <c r="B15" s="402"/>
      <c r="C15" s="402"/>
      <c r="D15" s="924" t="s">
        <v>444</v>
      </c>
      <c r="E15" s="924"/>
      <c r="F15" s="931"/>
      <c r="G15" s="383">
        <v>20485789</v>
      </c>
      <c r="H15" s="413">
        <v>1133705</v>
      </c>
      <c r="I15" s="413">
        <v>159449</v>
      </c>
      <c r="J15" s="413">
        <v>589026</v>
      </c>
      <c r="K15" s="413">
        <v>1755605</v>
      </c>
      <c r="L15" s="413">
        <v>3192336</v>
      </c>
      <c r="M15" s="384">
        <v>2394850</v>
      </c>
    </row>
    <row r="16" spans="1:19" ht="12" customHeight="1">
      <c r="B16" s="402"/>
      <c r="C16" s="402"/>
      <c r="D16" s="924" t="s">
        <v>445</v>
      </c>
      <c r="E16" s="924"/>
      <c r="F16" s="930"/>
      <c r="G16" s="393">
        <v>1001691</v>
      </c>
      <c r="H16" s="414" t="s">
        <v>450</v>
      </c>
      <c r="I16" s="414" t="s">
        <v>450</v>
      </c>
      <c r="J16" s="414" t="s">
        <v>450</v>
      </c>
      <c r="K16" s="413">
        <v>6307856</v>
      </c>
      <c r="L16" s="413">
        <v>3950392</v>
      </c>
      <c r="M16" s="384">
        <v>47872</v>
      </c>
    </row>
    <row r="17" spans="2:13" ht="12" customHeight="1">
      <c r="B17" s="402"/>
      <c r="C17" s="910" t="s">
        <v>217</v>
      </c>
      <c r="D17" s="910"/>
      <c r="E17" s="910"/>
      <c r="F17" s="912"/>
      <c r="G17" s="393">
        <v>1598470</v>
      </c>
      <c r="H17" s="414">
        <v>180401</v>
      </c>
      <c r="I17" s="414">
        <v>217129</v>
      </c>
      <c r="J17" s="414" t="s">
        <v>450</v>
      </c>
      <c r="K17" s="413">
        <v>674000</v>
      </c>
      <c r="L17" s="413">
        <v>39520</v>
      </c>
      <c r="M17" s="384">
        <v>704000</v>
      </c>
    </row>
    <row r="18" spans="2:13" ht="12" customHeight="1">
      <c r="B18" s="402"/>
      <c r="C18" s="924" t="s">
        <v>446</v>
      </c>
      <c r="D18" s="924"/>
      <c r="E18" s="924"/>
      <c r="F18" s="924"/>
      <c r="G18" s="394">
        <v>482</v>
      </c>
      <c r="H18" s="414" t="s">
        <v>450</v>
      </c>
      <c r="I18" s="414" t="s">
        <v>450</v>
      </c>
      <c r="J18" s="414" t="s">
        <v>450</v>
      </c>
      <c r="K18" s="413">
        <v>73249</v>
      </c>
      <c r="L18" s="414">
        <v>4682</v>
      </c>
      <c r="M18" s="391" t="s">
        <v>450</v>
      </c>
    </row>
    <row r="19" spans="2:13" ht="12" customHeight="1">
      <c r="B19" s="924" t="s">
        <v>447</v>
      </c>
      <c r="C19" s="910"/>
      <c r="D19" s="910"/>
      <c r="E19" s="910"/>
      <c r="F19" s="912"/>
      <c r="G19" s="383"/>
      <c r="H19" s="413"/>
      <c r="I19" s="413"/>
      <c r="J19" s="413"/>
      <c r="K19" s="413"/>
      <c r="L19" s="413"/>
      <c r="M19" s="384"/>
    </row>
    <row r="20" spans="2:13" ht="12" customHeight="1">
      <c r="B20" s="402"/>
      <c r="C20" s="910" t="s">
        <v>335</v>
      </c>
      <c r="D20" s="910"/>
      <c r="E20" s="910"/>
      <c r="F20" s="912"/>
      <c r="G20" s="393">
        <v>17649073</v>
      </c>
      <c r="H20" s="413">
        <v>936728</v>
      </c>
      <c r="I20" s="413">
        <v>158262</v>
      </c>
      <c r="J20" s="413">
        <v>589509</v>
      </c>
      <c r="K20" s="413">
        <v>6694693</v>
      </c>
      <c r="L20" s="413">
        <v>6731714</v>
      </c>
      <c r="M20" s="384">
        <v>2227859</v>
      </c>
    </row>
    <row r="21" spans="2:13" ht="12" customHeight="1">
      <c r="B21" s="402"/>
      <c r="C21" s="402"/>
      <c r="D21" s="910" t="s">
        <v>336</v>
      </c>
      <c r="E21" s="910"/>
      <c r="F21" s="911"/>
      <c r="G21" s="383">
        <v>15691942</v>
      </c>
      <c r="H21" s="413">
        <v>881449</v>
      </c>
      <c r="I21" s="413">
        <v>154639</v>
      </c>
      <c r="J21" s="413">
        <v>516257</v>
      </c>
      <c r="K21" s="414">
        <v>2083474</v>
      </c>
      <c r="L21" s="415" t="s">
        <v>472</v>
      </c>
      <c r="M21" s="391">
        <v>617322</v>
      </c>
    </row>
    <row r="22" spans="2:13">
      <c r="B22" s="402"/>
      <c r="C22" s="402"/>
      <c r="D22" s="402"/>
      <c r="E22" s="405"/>
      <c r="F22" s="405" t="s">
        <v>337</v>
      </c>
      <c r="G22" s="383">
        <v>12141502</v>
      </c>
      <c r="H22" s="413">
        <v>671358</v>
      </c>
      <c r="I22" s="413">
        <v>128799</v>
      </c>
      <c r="J22" s="413">
        <v>435256</v>
      </c>
      <c r="K22" s="415" t="s">
        <v>472</v>
      </c>
      <c r="L22" s="415" t="s">
        <v>472</v>
      </c>
      <c r="M22" s="415" t="s">
        <v>472</v>
      </c>
    </row>
    <row r="23" spans="2:13">
      <c r="B23" s="402"/>
      <c r="C23" s="402"/>
      <c r="D23" s="402"/>
      <c r="E23" s="402"/>
      <c r="F23" s="406" t="s">
        <v>338</v>
      </c>
      <c r="G23" s="383">
        <v>3550440</v>
      </c>
      <c r="H23" s="413">
        <v>210091</v>
      </c>
      <c r="I23" s="413">
        <v>25840</v>
      </c>
      <c r="J23" s="413">
        <v>81001</v>
      </c>
      <c r="K23" s="415" t="s">
        <v>472</v>
      </c>
      <c r="L23" s="415" t="s">
        <v>472</v>
      </c>
      <c r="M23" s="415" t="s">
        <v>472</v>
      </c>
    </row>
    <row r="24" spans="2:13" ht="12" customHeight="1">
      <c r="B24" s="402"/>
      <c r="C24" s="910" t="s">
        <v>339</v>
      </c>
      <c r="D24" s="910"/>
      <c r="E24" s="910"/>
      <c r="F24" s="911"/>
      <c r="G24" s="383">
        <v>395280</v>
      </c>
      <c r="H24" s="413">
        <v>11875</v>
      </c>
      <c r="I24" s="413">
        <v>2035</v>
      </c>
      <c r="J24" s="413">
        <v>35550</v>
      </c>
      <c r="K24" s="415" t="s">
        <v>472</v>
      </c>
      <c r="L24" s="415" t="s">
        <v>472</v>
      </c>
      <c r="M24" s="415" t="s">
        <v>472</v>
      </c>
    </row>
    <row r="25" spans="2:13" ht="12" customHeight="1">
      <c r="B25" s="402"/>
      <c r="C25" s="910" t="s">
        <v>340</v>
      </c>
      <c r="D25" s="910"/>
      <c r="E25" s="910"/>
      <c r="F25" s="911"/>
      <c r="G25" s="383">
        <v>750514</v>
      </c>
      <c r="H25" s="413">
        <v>35975</v>
      </c>
      <c r="I25" s="413">
        <v>961</v>
      </c>
      <c r="J25" s="413">
        <v>35717</v>
      </c>
      <c r="K25" s="415" t="s">
        <v>472</v>
      </c>
      <c r="L25" s="415" t="s">
        <v>472</v>
      </c>
      <c r="M25" s="415" t="s">
        <v>472</v>
      </c>
    </row>
    <row r="26" spans="2:13" ht="12" customHeight="1">
      <c r="B26" s="402"/>
      <c r="C26" s="910" t="s">
        <v>448</v>
      </c>
      <c r="D26" s="910"/>
      <c r="E26" s="910"/>
      <c r="F26" s="911"/>
      <c r="G26" s="383">
        <v>768121</v>
      </c>
      <c r="H26" s="413">
        <v>6708</v>
      </c>
      <c r="I26" s="413">
        <v>534</v>
      </c>
      <c r="J26" s="414">
        <v>717</v>
      </c>
      <c r="K26" s="415" t="s">
        <v>472</v>
      </c>
      <c r="L26" s="415" t="s">
        <v>472</v>
      </c>
      <c r="M26" s="415" t="s">
        <v>472</v>
      </c>
    </row>
    <row r="27" spans="2:13" ht="12" customHeight="1">
      <c r="B27" s="402"/>
      <c r="C27" s="910" t="s">
        <v>449</v>
      </c>
      <c r="D27" s="910"/>
      <c r="E27" s="910"/>
      <c r="F27" s="911"/>
      <c r="G27" s="383">
        <v>43216</v>
      </c>
      <c r="H27" s="413">
        <v>721</v>
      </c>
      <c r="I27" s="413">
        <v>93</v>
      </c>
      <c r="J27" s="413">
        <v>1268</v>
      </c>
      <c r="K27" s="415" t="s">
        <v>472</v>
      </c>
      <c r="L27" s="415" t="s">
        <v>472</v>
      </c>
      <c r="M27" s="415" t="s">
        <v>472</v>
      </c>
    </row>
    <row r="28" spans="2:13" ht="12" customHeight="1">
      <c r="B28" s="402"/>
      <c r="C28" s="910" t="s">
        <v>209</v>
      </c>
      <c r="D28" s="910"/>
      <c r="E28" s="910"/>
      <c r="F28" s="912"/>
      <c r="G28" s="383">
        <v>2507989</v>
      </c>
      <c r="H28" s="413">
        <v>366801</v>
      </c>
      <c r="I28" s="413">
        <v>217329</v>
      </c>
      <c r="J28" s="413">
        <v>8867</v>
      </c>
      <c r="K28" s="413">
        <v>2016523</v>
      </c>
      <c r="L28" s="413">
        <v>471205</v>
      </c>
      <c r="M28" s="384">
        <v>1621807</v>
      </c>
    </row>
    <row r="29" spans="2:13" ht="12" customHeight="1">
      <c r="B29" s="402"/>
      <c r="C29" s="910" t="s">
        <v>210</v>
      </c>
      <c r="D29" s="910"/>
      <c r="E29" s="910"/>
      <c r="F29" s="912"/>
      <c r="G29" s="383">
        <v>2999609</v>
      </c>
      <c r="H29" s="413">
        <v>13306</v>
      </c>
      <c r="I29" s="414">
        <v>987</v>
      </c>
      <c r="J29" s="414" t="s">
        <v>450</v>
      </c>
      <c r="K29" s="413">
        <v>555024</v>
      </c>
      <c r="L29" s="413">
        <v>144020</v>
      </c>
      <c r="M29" s="391">
        <v>12071</v>
      </c>
    </row>
    <row r="30" spans="2:13">
      <c r="B30" s="913" t="s">
        <v>211</v>
      </c>
      <c r="C30" s="914"/>
      <c r="D30" s="914"/>
      <c r="E30" s="914"/>
      <c r="F30" s="915"/>
      <c r="G30" s="383">
        <v>1248539.9795115113</v>
      </c>
      <c r="H30" s="384">
        <v>2475253.7593984962</v>
      </c>
      <c r="I30" s="384">
        <v>1101105.2631578948</v>
      </c>
      <c r="J30" s="384">
        <v>1084014.4927536233</v>
      </c>
      <c r="K30" s="384">
        <v>11932.312343944566</v>
      </c>
      <c r="L30" s="384">
        <v>9460.792178910513</v>
      </c>
      <c r="M30" s="384">
        <v>4972.8317067297476</v>
      </c>
    </row>
    <row r="31" spans="2:13" ht="12.75" customHeight="1" thickBot="1">
      <c r="B31" s="909" t="s">
        <v>218</v>
      </c>
      <c r="C31" s="909"/>
      <c r="D31" s="909"/>
      <c r="E31" s="909"/>
      <c r="F31" s="909"/>
      <c r="G31" s="416">
        <v>18547</v>
      </c>
      <c r="H31" s="396">
        <v>532</v>
      </c>
      <c r="I31" s="396">
        <v>342</v>
      </c>
      <c r="J31" s="396">
        <v>552</v>
      </c>
      <c r="K31" s="396">
        <v>776567</v>
      </c>
      <c r="L31" s="396">
        <v>776567</v>
      </c>
      <c r="M31" s="396">
        <v>776567</v>
      </c>
    </row>
    <row r="32" spans="2:13" ht="11.45" customHeight="1">
      <c r="B32" s="407" t="s">
        <v>552</v>
      </c>
      <c r="C32" s="408"/>
      <c r="D32" s="408"/>
      <c r="E32" s="408"/>
      <c r="F32" s="408"/>
      <c r="G32" s="417"/>
      <c r="H32" s="417"/>
      <c r="I32" s="418"/>
      <c r="J32" s="418"/>
      <c r="K32" s="418"/>
      <c r="L32" s="418"/>
      <c r="M32" s="418"/>
    </row>
    <row r="33" spans="2:13" ht="11.45" customHeight="1">
      <c r="B33" s="410" t="s">
        <v>553</v>
      </c>
      <c r="C33" s="411"/>
      <c r="D33" s="411"/>
      <c r="E33" s="411"/>
      <c r="F33" s="411"/>
      <c r="G33" s="419"/>
      <c r="H33" s="419"/>
      <c r="I33" s="418"/>
      <c r="J33" s="418"/>
      <c r="K33" s="418"/>
      <c r="L33" s="418"/>
      <c r="M33" s="418"/>
    </row>
    <row r="34" spans="2:13" ht="11.45" customHeight="1">
      <c r="B34" s="410" t="s">
        <v>554</v>
      </c>
      <c r="C34" s="411"/>
      <c r="D34" s="411"/>
      <c r="E34" s="411"/>
      <c r="F34" s="411"/>
      <c r="G34" s="419"/>
      <c r="H34" s="419"/>
      <c r="I34" s="420"/>
      <c r="J34" s="420"/>
      <c r="K34" s="420"/>
      <c r="L34" s="420"/>
      <c r="M34" s="418"/>
    </row>
    <row r="35" spans="2:13" ht="11.45" customHeight="1">
      <c r="B35" s="410" t="s">
        <v>555</v>
      </c>
      <c r="C35" s="411"/>
      <c r="D35" s="410"/>
      <c r="E35" s="411"/>
      <c r="F35" s="411"/>
      <c r="G35" s="411"/>
      <c r="H35" s="411"/>
      <c r="I35" s="412"/>
      <c r="J35" s="412"/>
      <c r="K35" s="412"/>
      <c r="L35" s="412"/>
      <c r="M35" s="409"/>
    </row>
    <row r="36" spans="2:13" ht="11.45" customHeight="1">
      <c r="B36" s="515" t="s">
        <v>556</v>
      </c>
      <c r="C36" s="409"/>
      <c r="D36" s="409"/>
      <c r="E36" s="409"/>
      <c r="F36" s="409"/>
      <c r="G36" s="409"/>
      <c r="H36" s="409"/>
      <c r="I36" s="409"/>
      <c r="J36" s="409"/>
      <c r="K36" s="409"/>
      <c r="L36" s="409"/>
      <c r="M36" s="409"/>
    </row>
  </sheetData>
  <mergeCells count="25">
    <mergeCell ref="B2:L2"/>
    <mergeCell ref="J6:J7"/>
    <mergeCell ref="L5:L7"/>
    <mergeCell ref="K5:K7"/>
    <mergeCell ref="C25:F25"/>
    <mergeCell ref="B8:F8"/>
    <mergeCell ref="B12:F12"/>
    <mergeCell ref="C13:F13"/>
    <mergeCell ref="C18:F18"/>
    <mergeCell ref="D14:F14"/>
    <mergeCell ref="C17:F17"/>
    <mergeCell ref="D21:F21"/>
    <mergeCell ref="D16:F16"/>
    <mergeCell ref="D15:F15"/>
    <mergeCell ref="C26:F26"/>
    <mergeCell ref="M5:M7"/>
    <mergeCell ref="B5:F7"/>
    <mergeCell ref="C24:F24"/>
    <mergeCell ref="B19:F19"/>
    <mergeCell ref="C20:F20"/>
    <mergeCell ref="B31:F31"/>
    <mergeCell ref="C27:F27"/>
    <mergeCell ref="C28:F28"/>
    <mergeCell ref="C29:F29"/>
    <mergeCell ref="B30:F30"/>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37"/>
  <sheetViews>
    <sheetView showGridLines="0" zoomScaleNormal="100" zoomScaleSheetLayoutView="100" workbookViewId="0">
      <selection activeCell="E14" sqref="E14"/>
    </sheetView>
  </sheetViews>
  <sheetFormatPr defaultColWidth="7" defaultRowHeight="13.5"/>
  <cols>
    <col min="1" max="1" width="7.75" style="172" customWidth="1"/>
    <col min="2" max="2" width="10" style="172" customWidth="1"/>
    <col min="3" max="3" width="4.875" style="172" customWidth="1"/>
    <col min="4" max="4" width="6.375" style="172" customWidth="1"/>
    <col min="5" max="7" width="6.75" style="172" customWidth="1"/>
    <col min="8" max="8" width="5.25" style="172" customWidth="1"/>
    <col min="9" max="9" width="5" style="172" customWidth="1"/>
    <col min="10" max="11" width="5.25" style="172" customWidth="1"/>
    <col min="12" max="12" width="5.625" style="172" customWidth="1"/>
    <col min="13" max="13" width="5.125" style="172" customWidth="1"/>
    <col min="14" max="14" width="5.5" style="172" customWidth="1"/>
    <col min="15" max="15" width="5.125" style="172" customWidth="1"/>
    <col min="16" max="16" width="5.5" style="172" customWidth="1"/>
    <col min="17" max="18" width="5.125" style="172" customWidth="1"/>
    <col min="19" max="19" width="5.875" style="172" customWidth="1"/>
    <col min="20" max="16384" width="7" style="172"/>
  </cols>
  <sheetData>
    <row r="2" spans="2:19" s="154" customFormat="1" ht="28.5" customHeight="1">
      <c r="B2" s="570" t="s">
        <v>638</v>
      </c>
      <c r="C2" s="570"/>
      <c r="D2" s="570"/>
      <c r="E2" s="570"/>
      <c r="F2" s="570"/>
      <c r="G2" s="570"/>
      <c r="H2" s="570"/>
      <c r="I2" s="570"/>
      <c r="J2" s="570"/>
      <c r="K2" s="570"/>
      <c r="L2" s="570"/>
      <c r="M2" s="570"/>
    </row>
    <row r="3" spans="2:19" s="157" customFormat="1" ht="20.100000000000001" customHeight="1" thickBot="1">
      <c r="B3" s="155" t="s">
        <v>639</v>
      </c>
      <c r="C3" s="156"/>
      <c r="D3" s="156"/>
      <c r="Q3" s="595" t="s">
        <v>640</v>
      </c>
      <c r="R3" s="595"/>
      <c r="S3" s="595"/>
    </row>
    <row r="4" spans="2:19" s="159" customFormat="1" ht="21.6" customHeight="1">
      <c r="B4" s="588" t="s">
        <v>93</v>
      </c>
      <c r="C4" s="579" t="s">
        <v>81</v>
      </c>
      <c r="D4" s="571" t="s">
        <v>233</v>
      </c>
      <c r="E4" s="597" t="s">
        <v>82</v>
      </c>
      <c r="F4" s="598"/>
      <c r="G4" s="598"/>
      <c r="H4" s="598"/>
      <c r="I4" s="598"/>
      <c r="J4" s="598"/>
      <c r="K4" s="598"/>
      <c r="L4" s="598"/>
      <c r="M4" s="598"/>
      <c r="N4" s="598"/>
      <c r="O4" s="598"/>
      <c r="P4" s="598"/>
      <c r="Q4" s="598"/>
      <c r="R4" s="598"/>
      <c r="S4" s="598"/>
    </row>
    <row r="5" spans="2:19" s="159" customFormat="1" ht="21.6" customHeight="1">
      <c r="B5" s="589"/>
      <c r="C5" s="580"/>
      <c r="D5" s="572"/>
      <c r="E5" s="574" t="s">
        <v>33</v>
      </c>
      <c r="F5" s="575"/>
      <c r="G5" s="575"/>
      <c r="H5" s="576" t="s">
        <v>530</v>
      </c>
      <c r="I5" s="577"/>
      <c r="J5" s="576" t="s">
        <v>531</v>
      </c>
      <c r="K5" s="577"/>
      <c r="L5" s="576" t="s">
        <v>532</v>
      </c>
      <c r="M5" s="577"/>
      <c r="N5" s="576" t="s">
        <v>34</v>
      </c>
      <c r="O5" s="577"/>
      <c r="P5" s="576" t="s">
        <v>35</v>
      </c>
      <c r="Q5" s="577"/>
      <c r="R5" s="576" t="s">
        <v>36</v>
      </c>
      <c r="S5" s="578"/>
    </row>
    <row r="6" spans="2:19" s="159" customFormat="1" ht="21.6" customHeight="1">
      <c r="B6" s="590"/>
      <c r="C6" s="581"/>
      <c r="D6" s="573"/>
      <c r="E6" s="160" t="s">
        <v>33</v>
      </c>
      <c r="F6" s="160" t="s">
        <v>37</v>
      </c>
      <c r="G6" s="160" t="s">
        <v>38</v>
      </c>
      <c r="H6" s="161" t="s">
        <v>37</v>
      </c>
      <c r="I6" s="161" t="s">
        <v>38</v>
      </c>
      <c r="J6" s="161" t="s">
        <v>37</v>
      </c>
      <c r="K6" s="161" t="s">
        <v>38</v>
      </c>
      <c r="L6" s="161" t="s">
        <v>37</v>
      </c>
      <c r="M6" s="161" t="s">
        <v>38</v>
      </c>
      <c r="N6" s="161" t="s">
        <v>37</v>
      </c>
      <c r="O6" s="161" t="s">
        <v>38</v>
      </c>
      <c r="P6" s="161" t="s">
        <v>37</v>
      </c>
      <c r="Q6" s="161" t="s">
        <v>38</v>
      </c>
      <c r="R6" s="161" t="s">
        <v>37</v>
      </c>
      <c r="S6" s="509" t="s">
        <v>38</v>
      </c>
    </row>
    <row r="7" spans="2:19" s="165" customFormat="1" ht="13.5" customHeight="1">
      <c r="B7" s="544" t="s">
        <v>529</v>
      </c>
      <c r="C7" s="162">
        <v>13</v>
      </c>
      <c r="D7" s="510" t="s">
        <v>579</v>
      </c>
      <c r="E7" s="163">
        <v>1540</v>
      </c>
      <c r="F7" s="163">
        <v>764</v>
      </c>
      <c r="G7" s="163">
        <v>776</v>
      </c>
      <c r="H7" s="163">
        <v>26</v>
      </c>
      <c r="I7" s="163">
        <v>25</v>
      </c>
      <c r="J7" s="163">
        <v>104</v>
      </c>
      <c r="K7" s="163">
        <v>86</v>
      </c>
      <c r="L7" s="163">
        <v>112</v>
      </c>
      <c r="M7" s="163">
        <v>113</v>
      </c>
      <c r="N7" s="163">
        <v>162</v>
      </c>
      <c r="O7" s="163">
        <v>186</v>
      </c>
      <c r="P7" s="163">
        <v>181</v>
      </c>
      <c r="Q7" s="163">
        <v>201</v>
      </c>
      <c r="R7" s="163">
        <v>179</v>
      </c>
      <c r="S7" s="163">
        <v>165</v>
      </c>
    </row>
    <row r="8" spans="2:19" s="165" customFormat="1" ht="12.75" customHeight="1">
      <c r="B8" s="167" t="s">
        <v>236</v>
      </c>
      <c r="C8" s="162">
        <v>0</v>
      </c>
      <c r="D8" s="163">
        <v>0</v>
      </c>
      <c r="E8" s="163">
        <v>0</v>
      </c>
      <c r="F8" s="163">
        <v>0</v>
      </c>
      <c r="G8" s="163">
        <v>0</v>
      </c>
      <c r="H8" s="163">
        <v>0</v>
      </c>
      <c r="I8" s="163">
        <v>0</v>
      </c>
      <c r="J8" s="163">
        <v>0</v>
      </c>
      <c r="K8" s="163">
        <v>0</v>
      </c>
      <c r="L8" s="163">
        <v>0</v>
      </c>
      <c r="M8" s="163">
        <v>0</v>
      </c>
      <c r="N8" s="163">
        <v>0</v>
      </c>
      <c r="O8" s="163">
        <v>0</v>
      </c>
      <c r="P8" s="163">
        <v>0</v>
      </c>
      <c r="Q8" s="163">
        <v>0</v>
      </c>
      <c r="R8" s="163">
        <v>0</v>
      </c>
      <c r="S8" s="163">
        <v>0</v>
      </c>
    </row>
    <row r="9" spans="2:19" s="165" customFormat="1" ht="12.75" customHeight="1">
      <c r="B9" s="167" t="s">
        <v>611</v>
      </c>
      <c r="C9" s="162">
        <f>C7-C10</f>
        <v>10</v>
      </c>
      <c r="D9" s="163">
        <v>210</v>
      </c>
      <c r="E9" s="163">
        <f t="shared" ref="E9:S9" si="0">E7-E10</f>
        <v>1163</v>
      </c>
      <c r="F9" s="163">
        <f t="shared" si="0"/>
        <v>587</v>
      </c>
      <c r="G9" s="163">
        <f t="shared" si="0"/>
        <v>576</v>
      </c>
      <c r="H9" s="163">
        <f t="shared" si="0"/>
        <v>21</v>
      </c>
      <c r="I9" s="163">
        <f t="shared" si="0"/>
        <v>21</v>
      </c>
      <c r="J9" s="163">
        <f t="shared" si="0"/>
        <v>80</v>
      </c>
      <c r="K9" s="163">
        <f t="shared" si="0"/>
        <v>65</v>
      </c>
      <c r="L9" s="163">
        <f t="shared" si="0"/>
        <v>82</v>
      </c>
      <c r="M9" s="163">
        <f t="shared" si="0"/>
        <v>85</v>
      </c>
      <c r="N9" s="163">
        <f t="shared" si="0"/>
        <v>113</v>
      </c>
      <c r="O9" s="163">
        <f t="shared" si="0"/>
        <v>131</v>
      </c>
      <c r="P9" s="163">
        <f t="shared" si="0"/>
        <v>142</v>
      </c>
      <c r="Q9" s="163">
        <f t="shared" si="0"/>
        <v>150</v>
      </c>
      <c r="R9" s="163">
        <f t="shared" si="0"/>
        <v>149</v>
      </c>
      <c r="S9" s="163">
        <f t="shared" si="0"/>
        <v>124</v>
      </c>
    </row>
    <row r="10" spans="2:19" s="165" customFormat="1" ht="12.75" customHeight="1">
      <c r="B10" s="167" t="s">
        <v>612</v>
      </c>
      <c r="C10" s="162">
        <v>3</v>
      </c>
      <c r="D10" s="163">
        <v>75</v>
      </c>
      <c r="E10" s="163">
        <v>377</v>
      </c>
      <c r="F10" s="163">
        <v>177</v>
      </c>
      <c r="G10" s="163">
        <v>200</v>
      </c>
      <c r="H10" s="163">
        <v>5</v>
      </c>
      <c r="I10" s="163">
        <v>4</v>
      </c>
      <c r="J10" s="163">
        <v>24</v>
      </c>
      <c r="K10" s="163">
        <v>21</v>
      </c>
      <c r="L10" s="163">
        <v>30</v>
      </c>
      <c r="M10" s="163">
        <v>28</v>
      </c>
      <c r="N10" s="163">
        <v>49</v>
      </c>
      <c r="O10" s="163">
        <v>55</v>
      </c>
      <c r="P10" s="163">
        <v>39</v>
      </c>
      <c r="Q10" s="163">
        <v>51</v>
      </c>
      <c r="R10" s="163">
        <v>30</v>
      </c>
      <c r="S10" s="163">
        <v>41</v>
      </c>
    </row>
    <row r="11" spans="2:19" s="165" customFormat="1" ht="12.75" customHeight="1">
      <c r="B11" s="168" t="s">
        <v>613</v>
      </c>
      <c r="C11" s="162">
        <v>2</v>
      </c>
      <c r="D11" s="163">
        <v>57</v>
      </c>
      <c r="E11" s="163">
        <v>231</v>
      </c>
      <c r="F11" s="163">
        <v>114</v>
      </c>
      <c r="G11" s="163">
        <v>117</v>
      </c>
      <c r="H11" s="163">
        <v>5</v>
      </c>
      <c r="I11" s="163">
        <v>4</v>
      </c>
      <c r="J11" s="163">
        <v>20</v>
      </c>
      <c r="K11" s="163">
        <v>17</v>
      </c>
      <c r="L11" s="163">
        <v>22</v>
      </c>
      <c r="M11" s="163">
        <v>20</v>
      </c>
      <c r="N11" s="163">
        <v>29</v>
      </c>
      <c r="O11" s="163">
        <v>30</v>
      </c>
      <c r="P11" s="163">
        <v>21</v>
      </c>
      <c r="Q11" s="163">
        <v>26</v>
      </c>
      <c r="R11" s="163">
        <v>17</v>
      </c>
      <c r="S11" s="163">
        <v>20</v>
      </c>
    </row>
    <row r="12" spans="2:19" s="165" customFormat="1" ht="12.75" customHeight="1">
      <c r="B12" s="168" t="s">
        <v>614</v>
      </c>
      <c r="C12" s="162">
        <v>0</v>
      </c>
      <c r="D12" s="163">
        <v>0</v>
      </c>
      <c r="E12" s="163">
        <v>0</v>
      </c>
      <c r="F12" s="163">
        <v>0</v>
      </c>
      <c r="G12" s="163">
        <v>0</v>
      </c>
      <c r="H12" s="163">
        <v>0</v>
      </c>
      <c r="I12" s="163">
        <v>0</v>
      </c>
      <c r="J12" s="163">
        <v>0</v>
      </c>
      <c r="K12" s="163">
        <v>0</v>
      </c>
      <c r="L12" s="163">
        <v>0</v>
      </c>
      <c r="M12" s="163">
        <v>0</v>
      </c>
      <c r="N12" s="163">
        <v>0</v>
      </c>
      <c r="O12" s="163">
        <v>0</v>
      </c>
      <c r="P12" s="163">
        <v>0</v>
      </c>
      <c r="Q12" s="163">
        <v>0</v>
      </c>
      <c r="R12" s="163">
        <v>0</v>
      </c>
      <c r="S12" s="163">
        <v>0</v>
      </c>
    </row>
    <row r="13" spans="2:19" s="165" customFormat="1" ht="12.75" customHeight="1">
      <c r="B13" s="168" t="s">
        <v>615</v>
      </c>
      <c r="C13" s="162">
        <v>0</v>
      </c>
      <c r="D13" s="163">
        <v>0</v>
      </c>
      <c r="E13" s="163">
        <v>0</v>
      </c>
      <c r="F13" s="163">
        <v>0</v>
      </c>
      <c r="G13" s="163">
        <v>0</v>
      </c>
      <c r="H13" s="163">
        <v>0</v>
      </c>
      <c r="I13" s="163">
        <v>0</v>
      </c>
      <c r="J13" s="163">
        <v>0</v>
      </c>
      <c r="K13" s="163">
        <v>0</v>
      </c>
      <c r="L13" s="163">
        <v>0</v>
      </c>
      <c r="M13" s="163">
        <v>0</v>
      </c>
      <c r="N13" s="163">
        <v>0</v>
      </c>
      <c r="O13" s="163">
        <v>0</v>
      </c>
      <c r="P13" s="163">
        <v>0</v>
      </c>
      <c r="Q13" s="163">
        <v>0</v>
      </c>
      <c r="R13" s="163">
        <v>0</v>
      </c>
      <c r="S13" s="163">
        <v>0</v>
      </c>
    </row>
    <row r="14" spans="2:19" s="165" customFormat="1" ht="12.75" customHeight="1">
      <c r="B14" s="168" t="s">
        <v>616</v>
      </c>
      <c r="C14" s="162">
        <v>1</v>
      </c>
      <c r="D14" s="510" t="s">
        <v>578</v>
      </c>
      <c r="E14" s="163">
        <v>76</v>
      </c>
      <c r="F14" s="163">
        <v>39</v>
      </c>
      <c r="G14" s="163">
        <v>37</v>
      </c>
      <c r="H14" s="163">
        <v>1</v>
      </c>
      <c r="I14" s="163">
        <v>2</v>
      </c>
      <c r="J14" s="163">
        <v>4</v>
      </c>
      <c r="K14" s="163">
        <v>4</v>
      </c>
      <c r="L14" s="163">
        <v>4</v>
      </c>
      <c r="M14" s="163">
        <v>11</v>
      </c>
      <c r="N14" s="163">
        <v>7</v>
      </c>
      <c r="O14" s="163">
        <v>7</v>
      </c>
      <c r="P14" s="163">
        <v>7</v>
      </c>
      <c r="Q14" s="163">
        <v>4</v>
      </c>
      <c r="R14" s="163">
        <v>16</v>
      </c>
      <c r="S14" s="163">
        <v>9</v>
      </c>
    </row>
    <row r="15" spans="2:19" s="165" customFormat="1" ht="12.75" customHeight="1">
      <c r="B15" s="168" t="s">
        <v>617</v>
      </c>
      <c r="C15" s="162">
        <v>2</v>
      </c>
      <c r="D15" s="163">
        <v>54</v>
      </c>
      <c r="E15" s="163">
        <v>345</v>
      </c>
      <c r="F15" s="163">
        <v>158</v>
      </c>
      <c r="G15" s="163">
        <v>187</v>
      </c>
      <c r="H15" s="163">
        <v>5</v>
      </c>
      <c r="I15" s="163">
        <v>4</v>
      </c>
      <c r="J15" s="163">
        <v>16</v>
      </c>
      <c r="K15" s="163">
        <v>16</v>
      </c>
      <c r="L15" s="163">
        <v>24</v>
      </c>
      <c r="M15" s="163">
        <v>25</v>
      </c>
      <c r="N15" s="163">
        <v>33</v>
      </c>
      <c r="O15" s="163">
        <v>47</v>
      </c>
      <c r="P15" s="163">
        <v>46</v>
      </c>
      <c r="Q15" s="163">
        <v>49</v>
      </c>
      <c r="R15" s="163">
        <v>34</v>
      </c>
      <c r="S15" s="163">
        <v>46</v>
      </c>
    </row>
    <row r="16" spans="2:19" s="165" customFormat="1" ht="12.75" customHeight="1">
      <c r="B16" s="168" t="s">
        <v>618</v>
      </c>
      <c r="C16" s="162">
        <v>3</v>
      </c>
      <c r="D16" s="163">
        <v>75</v>
      </c>
      <c r="E16" s="163">
        <v>438</v>
      </c>
      <c r="F16" s="163">
        <v>218</v>
      </c>
      <c r="G16" s="163">
        <v>220</v>
      </c>
      <c r="H16" s="163">
        <v>12</v>
      </c>
      <c r="I16" s="163">
        <v>9</v>
      </c>
      <c r="J16" s="163">
        <v>30</v>
      </c>
      <c r="K16" s="163">
        <v>28</v>
      </c>
      <c r="L16" s="163">
        <v>29</v>
      </c>
      <c r="M16" s="163">
        <v>27</v>
      </c>
      <c r="N16" s="163">
        <v>49</v>
      </c>
      <c r="O16" s="163">
        <v>50</v>
      </c>
      <c r="P16" s="163">
        <v>50</v>
      </c>
      <c r="Q16" s="163">
        <v>64</v>
      </c>
      <c r="R16" s="163">
        <v>48</v>
      </c>
      <c r="S16" s="163">
        <v>42</v>
      </c>
    </row>
    <row r="17" spans="2:19" s="165" customFormat="1" ht="12.75" customHeight="1">
      <c r="B17" s="168" t="s">
        <v>619</v>
      </c>
      <c r="C17" s="162">
        <v>1</v>
      </c>
      <c r="D17" s="163">
        <v>31</v>
      </c>
      <c r="E17" s="163">
        <v>169</v>
      </c>
      <c r="F17" s="163">
        <v>86</v>
      </c>
      <c r="G17" s="163">
        <v>83</v>
      </c>
      <c r="H17" s="163">
        <v>1</v>
      </c>
      <c r="I17" s="163">
        <v>1</v>
      </c>
      <c r="J17" s="163">
        <v>12</v>
      </c>
      <c r="K17" s="163">
        <v>7</v>
      </c>
      <c r="L17" s="163">
        <v>15</v>
      </c>
      <c r="M17" s="163">
        <v>8</v>
      </c>
      <c r="N17" s="163">
        <v>14</v>
      </c>
      <c r="O17" s="163">
        <v>21</v>
      </c>
      <c r="P17" s="163">
        <v>22</v>
      </c>
      <c r="Q17" s="163">
        <v>19</v>
      </c>
      <c r="R17" s="163">
        <v>22</v>
      </c>
      <c r="S17" s="163">
        <v>27</v>
      </c>
    </row>
    <row r="18" spans="2:19" s="165" customFormat="1" ht="12.75" customHeight="1">
      <c r="B18" s="168" t="s">
        <v>620</v>
      </c>
      <c r="C18" s="162">
        <v>0</v>
      </c>
      <c r="D18" s="163">
        <v>0</v>
      </c>
      <c r="E18" s="163">
        <v>0</v>
      </c>
      <c r="F18" s="163">
        <v>0</v>
      </c>
      <c r="G18" s="163">
        <v>0</v>
      </c>
      <c r="H18" s="163">
        <v>0</v>
      </c>
      <c r="I18" s="163">
        <v>0</v>
      </c>
      <c r="J18" s="163">
        <v>0</v>
      </c>
      <c r="K18" s="163">
        <v>0</v>
      </c>
      <c r="L18" s="163">
        <v>0</v>
      </c>
      <c r="M18" s="163">
        <v>0</v>
      </c>
      <c r="N18" s="163">
        <v>0</v>
      </c>
      <c r="O18" s="163">
        <v>0</v>
      </c>
      <c r="P18" s="163">
        <v>0</v>
      </c>
      <c r="Q18" s="163">
        <v>0</v>
      </c>
      <c r="R18" s="163">
        <v>0</v>
      </c>
      <c r="S18" s="163">
        <v>0</v>
      </c>
    </row>
    <row r="19" spans="2:19" s="165" customFormat="1" ht="12.75" customHeight="1">
      <c r="B19" s="168" t="s">
        <v>621</v>
      </c>
      <c r="C19" s="162">
        <v>0</v>
      </c>
      <c r="D19" s="163">
        <v>0</v>
      </c>
      <c r="E19" s="163">
        <v>0</v>
      </c>
      <c r="F19" s="163">
        <v>0</v>
      </c>
      <c r="G19" s="163">
        <v>0</v>
      </c>
      <c r="H19" s="163">
        <v>0</v>
      </c>
      <c r="I19" s="163">
        <v>0</v>
      </c>
      <c r="J19" s="163">
        <v>0</v>
      </c>
      <c r="K19" s="163">
        <v>0</v>
      </c>
      <c r="L19" s="163">
        <v>0</v>
      </c>
      <c r="M19" s="163">
        <v>0</v>
      </c>
      <c r="N19" s="163">
        <v>0</v>
      </c>
      <c r="O19" s="163">
        <v>0</v>
      </c>
      <c r="P19" s="163">
        <v>0</v>
      </c>
      <c r="Q19" s="163">
        <v>0</v>
      </c>
      <c r="R19" s="163">
        <v>0</v>
      </c>
      <c r="S19" s="163">
        <v>0</v>
      </c>
    </row>
    <row r="20" spans="2:19" s="165" customFormat="1" ht="12.75" customHeight="1">
      <c r="B20" s="168" t="s">
        <v>622</v>
      </c>
      <c r="C20" s="162">
        <v>0</v>
      </c>
      <c r="D20" s="163">
        <v>0</v>
      </c>
      <c r="E20" s="163">
        <v>0</v>
      </c>
      <c r="F20" s="163">
        <v>0</v>
      </c>
      <c r="G20" s="163">
        <v>0</v>
      </c>
      <c r="H20" s="163">
        <v>0</v>
      </c>
      <c r="I20" s="163">
        <v>0</v>
      </c>
      <c r="J20" s="163">
        <v>0</v>
      </c>
      <c r="K20" s="163">
        <v>0</v>
      </c>
      <c r="L20" s="163">
        <v>0</v>
      </c>
      <c r="M20" s="163">
        <v>0</v>
      </c>
      <c r="N20" s="163">
        <v>0</v>
      </c>
      <c r="O20" s="163">
        <v>0</v>
      </c>
      <c r="P20" s="163">
        <v>0</v>
      </c>
      <c r="Q20" s="163">
        <v>0</v>
      </c>
      <c r="R20" s="163">
        <v>0</v>
      </c>
      <c r="S20" s="163">
        <v>0</v>
      </c>
    </row>
    <row r="21" spans="2:19" s="165" customFormat="1" ht="12.75" customHeight="1">
      <c r="B21" s="168" t="s">
        <v>623</v>
      </c>
      <c r="C21" s="162">
        <v>0</v>
      </c>
      <c r="D21" s="163">
        <v>0</v>
      </c>
      <c r="E21" s="163">
        <v>0</v>
      </c>
      <c r="F21" s="163">
        <v>0</v>
      </c>
      <c r="G21" s="163">
        <v>0</v>
      </c>
      <c r="H21" s="163">
        <v>0</v>
      </c>
      <c r="I21" s="163">
        <v>0</v>
      </c>
      <c r="J21" s="163">
        <v>0</v>
      </c>
      <c r="K21" s="163">
        <v>0</v>
      </c>
      <c r="L21" s="163">
        <v>0</v>
      </c>
      <c r="M21" s="163">
        <v>0</v>
      </c>
      <c r="N21" s="163">
        <v>0</v>
      </c>
      <c r="O21" s="163">
        <v>0</v>
      </c>
      <c r="P21" s="163">
        <v>0</v>
      </c>
      <c r="Q21" s="163">
        <v>0</v>
      </c>
      <c r="R21" s="163">
        <v>0</v>
      </c>
      <c r="S21" s="163">
        <v>0</v>
      </c>
    </row>
    <row r="22" spans="2:19" s="165" customFormat="1" ht="12.75" customHeight="1">
      <c r="B22" s="168" t="s">
        <v>624</v>
      </c>
      <c r="C22" s="162">
        <v>0</v>
      </c>
      <c r="D22" s="163">
        <v>0</v>
      </c>
      <c r="E22" s="163">
        <v>0</v>
      </c>
      <c r="F22" s="163">
        <v>0</v>
      </c>
      <c r="G22" s="163">
        <v>0</v>
      </c>
      <c r="H22" s="163">
        <v>0</v>
      </c>
      <c r="I22" s="163">
        <v>0</v>
      </c>
      <c r="J22" s="163">
        <v>0</v>
      </c>
      <c r="K22" s="163">
        <v>0</v>
      </c>
      <c r="L22" s="163">
        <v>0</v>
      </c>
      <c r="M22" s="163">
        <v>0</v>
      </c>
      <c r="N22" s="163">
        <v>0</v>
      </c>
      <c r="O22" s="163">
        <v>0</v>
      </c>
      <c r="P22" s="163">
        <v>0</v>
      </c>
      <c r="Q22" s="163">
        <v>0</v>
      </c>
      <c r="R22" s="163">
        <v>0</v>
      </c>
      <c r="S22" s="163">
        <v>0</v>
      </c>
    </row>
    <row r="23" spans="2:19" s="165" customFormat="1" ht="12.75" customHeight="1">
      <c r="B23" s="168" t="s">
        <v>625</v>
      </c>
      <c r="C23" s="162">
        <v>0</v>
      </c>
      <c r="D23" s="163">
        <v>0</v>
      </c>
      <c r="E23" s="163">
        <v>0</v>
      </c>
      <c r="F23" s="163">
        <v>0</v>
      </c>
      <c r="G23" s="163">
        <v>0</v>
      </c>
      <c r="H23" s="163">
        <v>0</v>
      </c>
      <c r="I23" s="163">
        <v>0</v>
      </c>
      <c r="J23" s="163">
        <v>0</v>
      </c>
      <c r="K23" s="163">
        <v>0</v>
      </c>
      <c r="L23" s="163">
        <v>0</v>
      </c>
      <c r="M23" s="163">
        <v>0</v>
      </c>
      <c r="N23" s="163">
        <v>0</v>
      </c>
      <c r="O23" s="163">
        <v>0</v>
      </c>
      <c r="P23" s="163">
        <v>0</v>
      </c>
      <c r="Q23" s="163">
        <v>0</v>
      </c>
      <c r="R23" s="163">
        <v>0</v>
      </c>
      <c r="S23" s="163">
        <v>0</v>
      </c>
    </row>
    <row r="24" spans="2:19" s="165" customFormat="1" ht="12.75" customHeight="1">
      <c r="B24" s="168" t="s">
        <v>626</v>
      </c>
      <c r="C24" s="162">
        <v>2</v>
      </c>
      <c r="D24" s="163">
        <v>33</v>
      </c>
      <c r="E24" s="163">
        <v>160</v>
      </c>
      <c r="F24" s="163">
        <v>93</v>
      </c>
      <c r="G24" s="163">
        <v>67</v>
      </c>
      <c r="H24" s="163">
        <v>1</v>
      </c>
      <c r="I24" s="163">
        <v>4</v>
      </c>
      <c r="J24" s="163">
        <v>13</v>
      </c>
      <c r="K24" s="163">
        <v>8</v>
      </c>
      <c r="L24" s="163">
        <v>8</v>
      </c>
      <c r="M24" s="163">
        <v>10</v>
      </c>
      <c r="N24" s="163">
        <v>21</v>
      </c>
      <c r="O24" s="163">
        <v>14</v>
      </c>
      <c r="P24" s="163">
        <v>24</v>
      </c>
      <c r="Q24" s="163">
        <v>20</v>
      </c>
      <c r="R24" s="163">
        <v>26</v>
      </c>
      <c r="S24" s="163">
        <v>11</v>
      </c>
    </row>
    <row r="25" spans="2:19" s="165" customFormat="1" ht="12.75" customHeight="1">
      <c r="B25" s="168" t="s">
        <v>627</v>
      </c>
      <c r="C25" s="162">
        <v>0</v>
      </c>
      <c r="D25" s="163">
        <v>0</v>
      </c>
      <c r="E25" s="163">
        <v>0</v>
      </c>
      <c r="F25" s="163">
        <v>0</v>
      </c>
      <c r="G25" s="163">
        <v>0</v>
      </c>
      <c r="H25" s="163">
        <v>0</v>
      </c>
      <c r="I25" s="163">
        <v>0</v>
      </c>
      <c r="J25" s="163">
        <v>0</v>
      </c>
      <c r="K25" s="163">
        <v>0</v>
      </c>
      <c r="L25" s="163">
        <v>0</v>
      </c>
      <c r="M25" s="163">
        <v>0</v>
      </c>
      <c r="N25" s="163">
        <v>0</v>
      </c>
      <c r="O25" s="163">
        <v>0</v>
      </c>
      <c r="P25" s="163">
        <v>0</v>
      </c>
      <c r="Q25" s="163">
        <v>0</v>
      </c>
      <c r="R25" s="163">
        <v>0</v>
      </c>
      <c r="S25" s="163">
        <v>0</v>
      </c>
    </row>
    <row r="26" spans="2:19" s="165" customFormat="1" ht="12.75" customHeight="1">
      <c r="B26" s="168" t="s">
        <v>628</v>
      </c>
      <c r="C26" s="162">
        <v>2</v>
      </c>
      <c r="D26" s="163">
        <v>28</v>
      </c>
      <c r="E26" s="163">
        <v>121</v>
      </c>
      <c r="F26" s="163">
        <v>56</v>
      </c>
      <c r="G26" s="163">
        <v>65</v>
      </c>
      <c r="H26" s="163">
        <v>1</v>
      </c>
      <c r="I26" s="163">
        <v>1</v>
      </c>
      <c r="J26" s="163">
        <v>9</v>
      </c>
      <c r="K26" s="163">
        <v>6</v>
      </c>
      <c r="L26" s="163">
        <v>10</v>
      </c>
      <c r="M26" s="163">
        <v>12</v>
      </c>
      <c r="N26" s="163">
        <v>9</v>
      </c>
      <c r="O26" s="163">
        <v>17</v>
      </c>
      <c r="P26" s="163">
        <v>11</v>
      </c>
      <c r="Q26" s="163">
        <v>19</v>
      </c>
      <c r="R26" s="163">
        <v>16</v>
      </c>
      <c r="S26" s="163">
        <v>10</v>
      </c>
    </row>
    <row r="27" spans="2:19" s="165" customFormat="1" ht="12.75" customHeight="1">
      <c r="B27" s="168" t="s">
        <v>629</v>
      </c>
      <c r="C27" s="162">
        <v>0</v>
      </c>
      <c r="D27" s="163">
        <v>0</v>
      </c>
      <c r="E27" s="163">
        <v>0</v>
      </c>
      <c r="F27" s="163">
        <v>0</v>
      </c>
      <c r="G27" s="163">
        <v>0</v>
      </c>
      <c r="H27" s="163">
        <v>0</v>
      </c>
      <c r="I27" s="163">
        <v>0</v>
      </c>
      <c r="J27" s="163">
        <v>0</v>
      </c>
      <c r="K27" s="163">
        <v>0</v>
      </c>
      <c r="L27" s="163">
        <v>0</v>
      </c>
      <c r="M27" s="163">
        <v>0</v>
      </c>
      <c r="N27" s="163">
        <v>0</v>
      </c>
      <c r="O27" s="163">
        <v>0</v>
      </c>
      <c r="P27" s="163">
        <v>0</v>
      </c>
      <c r="Q27" s="163">
        <v>0</v>
      </c>
      <c r="R27" s="163">
        <v>0</v>
      </c>
      <c r="S27" s="163">
        <v>0</v>
      </c>
    </row>
    <row r="28" spans="2:19" s="165" customFormat="1" ht="12.75" customHeight="1">
      <c r="B28" s="168" t="s">
        <v>630</v>
      </c>
      <c r="C28" s="162">
        <v>0</v>
      </c>
      <c r="D28" s="163">
        <v>0</v>
      </c>
      <c r="E28" s="163">
        <v>0</v>
      </c>
      <c r="F28" s="163">
        <v>0</v>
      </c>
      <c r="G28" s="163">
        <v>0</v>
      </c>
      <c r="H28" s="163">
        <v>0</v>
      </c>
      <c r="I28" s="163">
        <v>0</v>
      </c>
      <c r="J28" s="163">
        <v>0</v>
      </c>
      <c r="K28" s="163">
        <v>0</v>
      </c>
      <c r="L28" s="163">
        <v>0</v>
      </c>
      <c r="M28" s="163">
        <v>0</v>
      </c>
      <c r="N28" s="163">
        <v>0</v>
      </c>
      <c r="O28" s="163">
        <v>0</v>
      </c>
      <c r="P28" s="163">
        <v>0</v>
      </c>
      <c r="Q28" s="163">
        <v>0</v>
      </c>
      <c r="R28" s="163">
        <v>0</v>
      </c>
      <c r="S28" s="163">
        <v>0</v>
      </c>
    </row>
    <row r="29" spans="2:19" s="165" customFormat="1" ht="12.75" customHeight="1">
      <c r="B29" s="168" t="s">
        <v>631</v>
      </c>
      <c r="C29" s="162">
        <v>0</v>
      </c>
      <c r="D29" s="163">
        <v>0</v>
      </c>
      <c r="E29" s="163">
        <v>0</v>
      </c>
      <c r="F29" s="163">
        <v>0</v>
      </c>
      <c r="G29" s="163">
        <v>0</v>
      </c>
      <c r="H29" s="163">
        <v>0</v>
      </c>
      <c r="I29" s="163">
        <v>0</v>
      </c>
      <c r="J29" s="163">
        <v>0</v>
      </c>
      <c r="K29" s="163">
        <v>0</v>
      </c>
      <c r="L29" s="163">
        <v>0</v>
      </c>
      <c r="M29" s="163">
        <v>0</v>
      </c>
      <c r="N29" s="163">
        <v>0</v>
      </c>
      <c r="O29" s="163">
        <v>0</v>
      </c>
      <c r="P29" s="163">
        <v>0</v>
      </c>
      <c r="Q29" s="163">
        <v>0</v>
      </c>
      <c r="R29" s="163">
        <v>0</v>
      </c>
      <c r="S29" s="163">
        <v>0</v>
      </c>
    </row>
    <row r="30" spans="2:19" s="165" customFormat="1" ht="12.75" customHeight="1">
      <c r="B30" s="168" t="s">
        <v>632</v>
      </c>
      <c r="C30" s="162">
        <v>0</v>
      </c>
      <c r="D30" s="163">
        <v>0</v>
      </c>
      <c r="E30" s="163">
        <v>0</v>
      </c>
      <c r="F30" s="163">
        <v>0</v>
      </c>
      <c r="G30" s="163">
        <v>0</v>
      </c>
      <c r="H30" s="163">
        <v>0</v>
      </c>
      <c r="I30" s="163">
        <v>0</v>
      </c>
      <c r="J30" s="163">
        <v>0</v>
      </c>
      <c r="K30" s="163">
        <v>0</v>
      </c>
      <c r="L30" s="163">
        <v>0</v>
      </c>
      <c r="M30" s="163">
        <v>0</v>
      </c>
      <c r="N30" s="163">
        <v>0</v>
      </c>
      <c r="O30" s="163">
        <v>0</v>
      </c>
      <c r="P30" s="163">
        <v>0</v>
      </c>
      <c r="Q30" s="163">
        <v>0</v>
      </c>
      <c r="R30" s="163">
        <v>0</v>
      </c>
      <c r="S30" s="163">
        <v>0</v>
      </c>
    </row>
    <row r="31" spans="2:19" s="165" customFormat="1" ht="12.75" customHeight="1">
      <c r="B31" s="168" t="s">
        <v>633</v>
      </c>
      <c r="C31" s="162">
        <v>0</v>
      </c>
      <c r="D31" s="163">
        <v>0</v>
      </c>
      <c r="E31" s="163">
        <v>0</v>
      </c>
      <c r="F31" s="163">
        <v>0</v>
      </c>
      <c r="G31" s="163">
        <v>0</v>
      </c>
      <c r="H31" s="163">
        <v>0</v>
      </c>
      <c r="I31" s="163">
        <v>0</v>
      </c>
      <c r="J31" s="163">
        <v>0</v>
      </c>
      <c r="K31" s="163">
        <v>0</v>
      </c>
      <c r="L31" s="163">
        <v>0</v>
      </c>
      <c r="M31" s="163">
        <v>0</v>
      </c>
      <c r="N31" s="163">
        <v>0</v>
      </c>
      <c r="O31" s="163">
        <v>0</v>
      </c>
      <c r="P31" s="163">
        <v>0</v>
      </c>
      <c r="Q31" s="163">
        <v>0</v>
      </c>
      <c r="R31" s="163">
        <v>0</v>
      </c>
      <c r="S31" s="163">
        <v>0</v>
      </c>
    </row>
    <row r="32" spans="2:19" s="165" customFormat="1" ht="12.75" customHeight="1">
      <c r="B32" s="168" t="s">
        <v>634</v>
      </c>
      <c r="C32" s="162">
        <v>0</v>
      </c>
      <c r="D32" s="163">
        <v>0</v>
      </c>
      <c r="E32" s="163">
        <v>0</v>
      </c>
      <c r="F32" s="163">
        <v>0</v>
      </c>
      <c r="G32" s="163">
        <v>0</v>
      </c>
      <c r="H32" s="163">
        <v>0</v>
      </c>
      <c r="I32" s="163">
        <v>0</v>
      </c>
      <c r="J32" s="163">
        <v>0</v>
      </c>
      <c r="K32" s="163">
        <v>0</v>
      </c>
      <c r="L32" s="163">
        <v>0</v>
      </c>
      <c r="M32" s="163">
        <v>0</v>
      </c>
      <c r="N32" s="163">
        <v>0</v>
      </c>
      <c r="O32" s="163">
        <v>0</v>
      </c>
      <c r="P32" s="163">
        <v>0</v>
      </c>
      <c r="Q32" s="163">
        <v>0</v>
      </c>
      <c r="R32" s="163">
        <v>0</v>
      </c>
      <c r="S32" s="163">
        <v>0</v>
      </c>
    </row>
    <row r="33" spans="2:19" s="165" customFormat="1" ht="12.75" customHeight="1">
      <c r="B33" s="168" t="s">
        <v>635</v>
      </c>
      <c r="C33" s="162">
        <v>0</v>
      </c>
      <c r="D33" s="163">
        <v>0</v>
      </c>
      <c r="E33" s="163">
        <v>0</v>
      </c>
      <c r="F33" s="163">
        <v>0</v>
      </c>
      <c r="G33" s="163">
        <v>0</v>
      </c>
      <c r="H33" s="163">
        <v>0</v>
      </c>
      <c r="I33" s="163">
        <v>0</v>
      </c>
      <c r="J33" s="163">
        <v>0</v>
      </c>
      <c r="K33" s="163">
        <v>0</v>
      </c>
      <c r="L33" s="163">
        <v>0</v>
      </c>
      <c r="M33" s="163">
        <v>0</v>
      </c>
      <c r="N33" s="163">
        <v>0</v>
      </c>
      <c r="O33" s="163">
        <v>0</v>
      </c>
      <c r="P33" s="163">
        <v>0</v>
      </c>
      <c r="Q33" s="163">
        <v>0</v>
      </c>
      <c r="R33" s="163">
        <v>0</v>
      </c>
      <c r="S33" s="163">
        <v>0</v>
      </c>
    </row>
    <row r="34" spans="2:19" s="165" customFormat="1" ht="14.25" customHeight="1" thickBot="1">
      <c r="B34" s="542" t="s">
        <v>247</v>
      </c>
      <c r="C34" s="169">
        <v>0</v>
      </c>
      <c r="D34" s="170">
        <v>0</v>
      </c>
      <c r="E34" s="170">
        <v>0</v>
      </c>
      <c r="F34" s="170">
        <v>0</v>
      </c>
      <c r="G34" s="170">
        <v>0</v>
      </c>
      <c r="H34" s="170">
        <v>0</v>
      </c>
      <c r="I34" s="170">
        <v>0</v>
      </c>
      <c r="J34" s="170">
        <v>0</v>
      </c>
      <c r="K34" s="170">
        <v>0</v>
      </c>
      <c r="L34" s="170">
        <v>0</v>
      </c>
      <c r="M34" s="170">
        <v>0</v>
      </c>
      <c r="N34" s="170">
        <v>0</v>
      </c>
      <c r="O34" s="170">
        <v>0</v>
      </c>
      <c r="P34" s="170">
        <v>0</v>
      </c>
      <c r="Q34" s="170">
        <v>0</v>
      </c>
      <c r="R34" s="170">
        <v>0</v>
      </c>
      <c r="S34" s="170">
        <v>0</v>
      </c>
    </row>
    <row r="35" spans="2:19" s="165" customFormat="1" ht="2.25" customHeight="1">
      <c r="B35" s="536"/>
      <c r="C35" s="536"/>
      <c r="D35" s="536"/>
      <c r="E35" s="536"/>
      <c r="F35" s="536"/>
      <c r="G35" s="536"/>
      <c r="H35" s="536"/>
      <c r="I35" s="536"/>
      <c r="J35" s="536"/>
      <c r="K35" s="536"/>
      <c r="L35" s="536"/>
      <c r="M35" s="536"/>
      <c r="N35" s="536"/>
      <c r="O35" s="536"/>
      <c r="P35" s="536"/>
      <c r="Q35" s="536"/>
      <c r="R35" s="536"/>
      <c r="S35" s="536"/>
    </row>
    <row r="36" spans="2:19" s="165" customFormat="1" ht="27.75" customHeight="1">
      <c r="B36" s="599" t="s">
        <v>637</v>
      </c>
      <c r="C36" s="599"/>
      <c r="D36" s="599"/>
      <c r="E36" s="599"/>
      <c r="F36" s="599"/>
      <c r="G36" s="599"/>
      <c r="H36" s="599"/>
      <c r="I36" s="599"/>
      <c r="J36" s="599"/>
      <c r="K36" s="599"/>
      <c r="L36" s="599"/>
      <c r="M36" s="599"/>
      <c r="N36" s="599"/>
      <c r="O36" s="599"/>
      <c r="P36" s="599"/>
      <c r="Q36" s="599"/>
      <c r="R36" s="599"/>
      <c r="S36" s="599"/>
    </row>
    <row r="37" spans="2:19" ht="17.25" customHeight="1">
      <c r="B37" s="596" t="s">
        <v>636</v>
      </c>
      <c r="C37" s="596"/>
      <c r="D37" s="596"/>
      <c r="E37" s="596"/>
      <c r="F37" s="596"/>
      <c r="G37" s="596"/>
      <c r="H37" s="596"/>
      <c r="I37" s="596"/>
      <c r="J37" s="596"/>
      <c r="K37" s="596"/>
      <c r="L37" s="596"/>
      <c r="M37" s="596"/>
      <c r="N37" s="596"/>
      <c r="O37" s="596"/>
      <c r="P37" s="596"/>
      <c r="Q37" s="596"/>
      <c r="R37" s="596"/>
      <c r="S37" s="596"/>
    </row>
  </sheetData>
  <mergeCells count="15">
    <mergeCell ref="B2:M2"/>
    <mergeCell ref="B4:B6"/>
    <mergeCell ref="C4:C6"/>
    <mergeCell ref="D4:D6"/>
    <mergeCell ref="E5:G5"/>
    <mergeCell ref="H5:I5"/>
    <mergeCell ref="J5:K5"/>
    <mergeCell ref="L5:M5"/>
    <mergeCell ref="Q3:S3"/>
    <mergeCell ref="B37:S37"/>
    <mergeCell ref="E4:S4"/>
    <mergeCell ref="N5:O5"/>
    <mergeCell ref="P5:Q5"/>
    <mergeCell ref="R5:S5"/>
    <mergeCell ref="B36:S36"/>
  </mergeCells>
  <phoneticPr fontId="4"/>
  <printOptions horizontalCentered="1" gridLinesSet="0"/>
  <pageMargins left="0.51181102362204722" right="0.51181102362204722" top="0.74803149606299213" bottom="0.74803149606299213" header="0.51181102362204722" footer="0.51181102362204722"/>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9"/>
  <sheetViews>
    <sheetView showGridLines="0" zoomScale="90" zoomScaleNormal="90" zoomScaleSheetLayoutView="100" workbookViewId="0">
      <selection activeCell="M2" sqref="M2"/>
    </sheetView>
  </sheetViews>
  <sheetFormatPr defaultColWidth="10" defaultRowHeight="13.5"/>
  <cols>
    <col min="1" max="1" width="1.625" style="172" customWidth="1"/>
    <col min="2" max="2" width="12.75" style="185" customWidth="1"/>
    <col min="3" max="6" width="8.5" style="172" customWidth="1"/>
    <col min="7" max="9" width="9.5" style="172" customWidth="1"/>
    <col min="10" max="11" width="8.5" style="172" customWidth="1"/>
    <col min="12" max="12" width="0.625" style="172" customWidth="1"/>
    <col min="13" max="22" width="8.875" style="172" customWidth="1"/>
    <col min="23" max="16384" width="10" style="172"/>
  </cols>
  <sheetData>
    <row r="2" spans="2:23" s="154" customFormat="1" ht="28.5" customHeight="1">
      <c r="B2" s="570" t="s">
        <v>421</v>
      </c>
      <c r="C2" s="570"/>
      <c r="D2" s="570"/>
      <c r="E2" s="570"/>
      <c r="F2" s="570"/>
      <c r="G2" s="570"/>
      <c r="H2" s="570"/>
      <c r="I2" s="570"/>
      <c r="J2" s="570"/>
      <c r="K2" s="570"/>
      <c r="L2" s="173"/>
      <c r="M2" s="174"/>
      <c r="N2" s="175"/>
      <c r="O2" s="175"/>
      <c r="P2" s="174"/>
      <c r="Q2" s="175"/>
      <c r="R2" s="175"/>
      <c r="S2" s="175"/>
      <c r="T2" s="175"/>
      <c r="U2" s="175"/>
      <c r="V2" s="175"/>
    </row>
    <row r="3" spans="2:23" ht="19.5" customHeight="1" thickBot="1">
      <c r="B3" s="176" t="s">
        <v>527</v>
      </c>
      <c r="C3" s="177"/>
      <c r="D3" s="177"/>
      <c r="E3" s="177"/>
      <c r="F3" s="177"/>
      <c r="G3" s="178"/>
      <c r="H3" s="178"/>
      <c r="I3" s="178"/>
      <c r="J3" s="178"/>
      <c r="K3" s="178"/>
      <c r="L3" s="179"/>
      <c r="M3" s="178"/>
      <c r="N3" s="178"/>
      <c r="O3" s="178"/>
      <c r="P3" s="180"/>
      <c r="Q3" s="178"/>
      <c r="R3" s="178"/>
      <c r="S3" s="178"/>
      <c r="T3" s="178"/>
      <c r="U3" s="178"/>
      <c r="V3" s="141" t="s">
        <v>84</v>
      </c>
    </row>
    <row r="4" spans="2:23" s="157" customFormat="1" ht="21.6" customHeight="1">
      <c r="B4" s="603" t="s">
        <v>300</v>
      </c>
      <c r="C4" s="604" t="s">
        <v>85</v>
      </c>
      <c r="D4" s="604"/>
      <c r="E4" s="605" t="s">
        <v>86</v>
      </c>
      <c r="F4" s="606"/>
      <c r="G4" s="611" t="s">
        <v>298</v>
      </c>
      <c r="H4" s="600"/>
      <c r="I4" s="600"/>
      <c r="J4" s="600"/>
      <c r="K4" s="600"/>
      <c r="L4" s="448"/>
      <c r="M4" s="600" t="s">
        <v>299</v>
      </c>
      <c r="N4" s="600"/>
      <c r="O4" s="600"/>
      <c r="P4" s="600"/>
      <c r="Q4" s="600"/>
      <c r="R4" s="600"/>
      <c r="S4" s="600"/>
      <c r="T4" s="600"/>
      <c r="U4" s="600"/>
      <c r="V4" s="600"/>
      <c r="W4" s="179"/>
    </row>
    <row r="5" spans="2:23" s="157" customFormat="1" ht="21.6" customHeight="1">
      <c r="B5" s="602"/>
      <c r="C5" s="601" t="s">
        <v>87</v>
      </c>
      <c r="D5" s="601" t="s">
        <v>88</v>
      </c>
      <c r="E5" s="607"/>
      <c r="F5" s="608"/>
      <c r="G5" s="601" t="s">
        <v>33</v>
      </c>
      <c r="H5" s="601"/>
      <c r="I5" s="601"/>
      <c r="J5" s="601" t="s">
        <v>272</v>
      </c>
      <c r="K5" s="576"/>
      <c r="L5" s="448"/>
      <c r="M5" s="602" t="s">
        <v>273</v>
      </c>
      <c r="N5" s="601"/>
      <c r="O5" s="601" t="s">
        <v>274</v>
      </c>
      <c r="P5" s="601"/>
      <c r="Q5" s="601" t="s">
        <v>275</v>
      </c>
      <c r="R5" s="601"/>
      <c r="S5" s="601" t="s">
        <v>276</v>
      </c>
      <c r="T5" s="601"/>
      <c r="U5" s="601" t="s">
        <v>277</v>
      </c>
      <c r="V5" s="576"/>
      <c r="W5" s="179"/>
    </row>
    <row r="6" spans="2:23" s="157" customFormat="1" ht="21.6" customHeight="1">
      <c r="B6" s="602"/>
      <c r="C6" s="601"/>
      <c r="D6" s="601"/>
      <c r="E6" s="609"/>
      <c r="F6" s="610"/>
      <c r="G6" s="449" t="s">
        <v>33</v>
      </c>
      <c r="H6" s="449" t="s">
        <v>37</v>
      </c>
      <c r="I6" s="449" t="s">
        <v>38</v>
      </c>
      <c r="J6" s="449" t="s">
        <v>37</v>
      </c>
      <c r="K6" s="447" t="s">
        <v>38</v>
      </c>
      <c r="L6" s="448"/>
      <c r="M6" s="450" t="s">
        <v>37</v>
      </c>
      <c r="N6" s="449" t="s">
        <v>38</v>
      </c>
      <c r="O6" s="449" t="s">
        <v>37</v>
      </c>
      <c r="P6" s="449" t="s">
        <v>38</v>
      </c>
      <c r="Q6" s="449" t="s">
        <v>37</v>
      </c>
      <c r="R6" s="449" t="s">
        <v>38</v>
      </c>
      <c r="S6" s="449" t="s">
        <v>37</v>
      </c>
      <c r="T6" s="449" t="s">
        <v>38</v>
      </c>
      <c r="U6" s="449" t="s">
        <v>37</v>
      </c>
      <c r="V6" s="447" t="s">
        <v>38</v>
      </c>
      <c r="W6" s="179"/>
    </row>
    <row r="7" spans="2:23" ht="21.6" customHeight="1">
      <c r="B7" s="181" t="s">
        <v>476</v>
      </c>
      <c r="C7" s="182">
        <v>220</v>
      </c>
      <c r="D7" s="183">
        <v>6</v>
      </c>
      <c r="E7" s="183"/>
      <c r="F7" s="183">
        <v>3236</v>
      </c>
      <c r="G7" s="183">
        <v>38463</v>
      </c>
      <c r="H7" s="183">
        <v>19732</v>
      </c>
      <c r="I7" s="183">
        <v>18731</v>
      </c>
      <c r="J7" s="183">
        <v>3188</v>
      </c>
      <c r="K7" s="183">
        <v>2965</v>
      </c>
      <c r="L7" s="183"/>
      <c r="M7" s="184">
        <v>3000</v>
      </c>
      <c r="N7" s="184">
        <v>2925</v>
      </c>
      <c r="O7" s="184">
        <v>3264</v>
      </c>
      <c r="P7" s="184">
        <v>3077</v>
      </c>
      <c r="Q7" s="184">
        <v>3322</v>
      </c>
      <c r="R7" s="184">
        <v>3138</v>
      </c>
      <c r="S7" s="184">
        <v>3382</v>
      </c>
      <c r="T7" s="184">
        <v>3277</v>
      </c>
      <c r="U7" s="184">
        <v>3576</v>
      </c>
      <c r="V7" s="184">
        <v>3349</v>
      </c>
      <c r="W7" s="185"/>
    </row>
    <row r="8" spans="2:23" ht="21.6" customHeight="1">
      <c r="B8" s="166" t="s">
        <v>452</v>
      </c>
      <c r="C8" s="182">
        <v>216</v>
      </c>
      <c r="D8" s="183">
        <v>6</v>
      </c>
      <c r="E8" s="183"/>
      <c r="F8" s="183">
        <v>3162</v>
      </c>
      <c r="G8" s="183">
        <v>37560</v>
      </c>
      <c r="H8" s="183">
        <v>19176</v>
      </c>
      <c r="I8" s="183">
        <v>18384</v>
      </c>
      <c r="J8" s="183">
        <v>2993</v>
      </c>
      <c r="K8" s="183">
        <v>3004</v>
      </c>
      <c r="M8" s="183">
        <v>3185</v>
      </c>
      <c r="N8" s="184">
        <v>2951</v>
      </c>
      <c r="O8" s="184">
        <v>3007</v>
      </c>
      <c r="P8" s="184">
        <v>2938</v>
      </c>
      <c r="Q8" s="184">
        <v>3278</v>
      </c>
      <c r="R8" s="184">
        <v>3068</v>
      </c>
      <c r="S8" s="184">
        <v>3321</v>
      </c>
      <c r="T8" s="184">
        <v>3140</v>
      </c>
      <c r="U8" s="184">
        <v>3392</v>
      </c>
      <c r="V8" s="184">
        <v>3283</v>
      </c>
      <c r="W8" s="185"/>
    </row>
    <row r="9" spans="2:23" ht="21.6" customHeight="1">
      <c r="B9" s="166" t="s">
        <v>477</v>
      </c>
      <c r="C9" s="182">
        <v>206</v>
      </c>
      <c r="D9" s="183">
        <v>3</v>
      </c>
      <c r="E9" s="183"/>
      <c r="F9" s="183">
        <v>3149</v>
      </c>
      <c r="G9" s="183">
        <v>36867</v>
      </c>
      <c r="H9" s="183">
        <v>18907</v>
      </c>
      <c r="I9" s="183">
        <v>17960</v>
      </c>
      <c r="J9" s="183">
        <v>3132</v>
      </c>
      <c r="K9" s="183">
        <v>2845</v>
      </c>
      <c r="M9" s="183">
        <v>2983</v>
      </c>
      <c r="N9" s="184">
        <v>2996</v>
      </c>
      <c r="O9" s="184">
        <v>3181</v>
      </c>
      <c r="P9" s="184">
        <v>2961</v>
      </c>
      <c r="Q9" s="184">
        <v>3018</v>
      </c>
      <c r="R9" s="184">
        <v>2951</v>
      </c>
      <c r="S9" s="184">
        <v>3273</v>
      </c>
      <c r="T9" s="184">
        <v>3061</v>
      </c>
      <c r="U9" s="184">
        <v>3320</v>
      </c>
      <c r="V9" s="184">
        <v>3146</v>
      </c>
      <c r="W9" s="185"/>
    </row>
    <row r="10" spans="2:23" ht="11.25" customHeight="1">
      <c r="B10" s="166"/>
      <c r="C10" s="182"/>
      <c r="D10" s="183"/>
      <c r="E10" s="183"/>
      <c r="F10" s="183"/>
      <c r="G10" s="183"/>
      <c r="H10" s="183"/>
      <c r="I10" s="183"/>
      <c r="J10" s="183"/>
      <c r="K10" s="183"/>
      <c r="L10" s="183"/>
      <c r="M10" s="184"/>
      <c r="N10" s="184"/>
      <c r="O10" s="184"/>
      <c r="P10" s="184"/>
      <c r="Q10" s="184"/>
      <c r="R10" s="184"/>
      <c r="S10" s="184"/>
      <c r="T10" s="184"/>
      <c r="U10" s="184"/>
      <c r="V10" s="184"/>
      <c r="W10" s="185"/>
    </row>
    <row r="11" spans="2:23" ht="21.6" customHeight="1">
      <c r="B11" s="158" t="s">
        <v>39</v>
      </c>
      <c r="C11" s="182">
        <v>1</v>
      </c>
      <c r="D11" s="183" t="s">
        <v>248</v>
      </c>
      <c r="E11" s="183"/>
      <c r="F11" s="183">
        <v>27</v>
      </c>
      <c r="G11" s="184">
        <v>628</v>
      </c>
      <c r="H11" s="184">
        <v>311</v>
      </c>
      <c r="I11" s="184">
        <v>317</v>
      </c>
      <c r="J11" s="183">
        <v>51</v>
      </c>
      <c r="K11" s="183">
        <v>51</v>
      </c>
      <c r="L11" s="183"/>
      <c r="M11" s="183">
        <v>49</v>
      </c>
      <c r="N11" s="183">
        <v>51</v>
      </c>
      <c r="O11" s="183">
        <v>48</v>
      </c>
      <c r="P11" s="183">
        <v>49</v>
      </c>
      <c r="Q11" s="183">
        <v>48</v>
      </c>
      <c r="R11" s="183">
        <v>49</v>
      </c>
      <c r="S11" s="183">
        <v>56</v>
      </c>
      <c r="T11" s="183">
        <v>57</v>
      </c>
      <c r="U11" s="183">
        <v>59</v>
      </c>
      <c r="V11" s="183">
        <v>60</v>
      </c>
      <c r="W11" s="185"/>
    </row>
    <row r="12" spans="2:23" ht="21.6" customHeight="1">
      <c r="B12" s="158" t="s">
        <v>83</v>
      </c>
      <c r="C12" s="182">
        <v>203</v>
      </c>
      <c r="D12" s="183">
        <v>3</v>
      </c>
      <c r="E12" s="183"/>
      <c r="F12" s="183">
        <v>3090</v>
      </c>
      <c r="G12" s="183">
        <f t="shared" ref="G12:K12" si="0">G9-G11-G13</f>
        <v>35792</v>
      </c>
      <c r="H12" s="183">
        <f t="shared" si="0"/>
        <v>18377</v>
      </c>
      <c r="I12" s="183">
        <f t="shared" si="0"/>
        <v>17415</v>
      </c>
      <c r="J12" s="183">
        <f t="shared" si="0"/>
        <v>3039</v>
      </c>
      <c r="K12" s="183">
        <f t="shared" si="0"/>
        <v>2755</v>
      </c>
      <c r="L12" s="183"/>
      <c r="M12" s="183">
        <f t="shared" ref="M12:V12" si="1">M9-M11-M13</f>
        <v>2897</v>
      </c>
      <c r="N12" s="183">
        <f t="shared" si="1"/>
        <v>2912</v>
      </c>
      <c r="O12" s="183">
        <f t="shared" si="1"/>
        <v>3094</v>
      </c>
      <c r="P12" s="183">
        <f t="shared" si="1"/>
        <v>2874</v>
      </c>
      <c r="Q12" s="183">
        <f t="shared" si="1"/>
        <v>2935</v>
      </c>
      <c r="R12" s="183">
        <f t="shared" si="1"/>
        <v>2860</v>
      </c>
      <c r="S12" s="183">
        <f t="shared" si="1"/>
        <v>3190</v>
      </c>
      <c r="T12" s="183">
        <f t="shared" si="1"/>
        <v>2962</v>
      </c>
      <c r="U12" s="183">
        <f t="shared" si="1"/>
        <v>3222</v>
      </c>
      <c r="V12" s="183">
        <f t="shared" si="1"/>
        <v>3052</v>
      </c>
      <c r="W12" s="185"/>
    </row>
    <row r="13" spans="2:23" ht="21.6" customHeight="1">
      <c r="B13" s="158" t="s">
        <v>40</v>
      </c>
      <c r="C13" s="182">
        <v>2</v>
      </c>
      <c r="D13" s="183" t="s">
        <v>248</v>
      </c>
      <c r="E13" s="183"/>
      <c r="F13" s="183">
        <v>32</v>
      </c>
      <c r="G13" s="184">
        <v>447</v>
      </c>
      <c r="H13" s="184">
        <v>219</v>
      </c>
      <c r="I13" s="184">
        <v>228</v>
      </c>
      <c r="J13" s="183">
        <v>42</v>
      </c>
      <c r="K13" s="183">
        <v>39</v>
      </c>
      <c r="L13" s="183"/>
      <c r="M13" s="183">
        <v>37</v>
      </c>
      <c r="N13" s="183">
        <v>33</v>
      </c>
      <c r="O13" s="183">
        <v>39</v>
      </c>
      <c r="P13" s="183">
        <v>38</v>
      </c>
      <c r="Q13" s="183">
        <v>35</v>
      </c>
      <c r="R13" s="183">
        <v>42</v>
      </c>
      <c r="S13" s="183">
        <v>27</v>
      </c>
      <c r="T13" s="183">
        <v>42</v>
      </c>
      <c r="U13" s="183">
        <v>39</v>
      </c>
      <c r="V13" s="183">
        <v>34</v>
      </c>
    </row>
    <row r="14" spans="2:23" ht="11.25" customHeight="1">
      <c r="B14" s="158"/>
      <c r="C14" s="182"/>
      <c r="D14" s="183"/>
      <c r="E14" s="183"/>
      <c r="F14" s="183"/>
      <c r="G14" s="184"/>
      <c r="H14" s="184"/>
      <c r="I14" s="184"/>
      <c r="J14" s="183"/>
      <c r="K14" s="183"/>
      <c r="L14" s="183"/>
      <c r="M14" s="183"/>
      <c r="N14" s="183"/>
      <c r="O14" s="183"/>
      <c r="P14" s="183"/>
      <c r="Q14" s="183"/>
      <c r="R14" s="183"/>
      <c r="S14" s="183"/>
      <c r="T14" s="183"/>
      <c r="U14" s="183"/>
      <c r="V14" s="183"/>
    </row>
    <row r="15" spans="2:23" ht="18.75" customHeight="1">
      <c r="B15" s="186" t="s">
        <v>41</v>
      </c>
      <c r="C15" s="182">
        <v>34</v>
      </c>
      <c r="D15" s="183" t="s">
        <v>248</v>
      </c>
      <c r="E15" s="184"/>
      <c r="F15" s="183">
        <v>866</v>
      </c>
      <c r="G15" s="184">
        <v>12884</v>
      </c>
      <c r="H15" s="184">
        <v>6557</v>
      </c>
      <c r="I15" s="184">
        <v>6327</v>
      </c>
      <c r="J15" s="184">
        <v>1117</v>
      </c>
      <c r="K15" s="184">
        <v>1037</v>
      </c>
      <c r="L15" s="184"/>
      <c r="M15" s="184">
        <v>1031</v>
      </c>
      <c r="N15" s="184">
        <v>1032</v>
      </c>
      <c r="O15" s="184">
        <v>1142</v>
      </c>
      <c r="P15" s="184">
        <v>1070</v>
      </c>
      <c r="Q15" s="184">
        <v>1024</v>
      </c>
      <c r="R15" s="184">
        <v>1019</v>
      </c>
      <c r="S15" s="184">
        <v>1082</v>
      </c>
      <c r="T15" s="184">
        <v>1099</v>
      </c>
      <c r="U15" s="184">
        <v>1161</v>
      </c>
      <c r="V15" s="184">
        <v>1070</v>
      </c>
    </row>
    <row r="16" spans="2:23" ht="18.75" customHeight="1">
      <c r="B16" s="186" t="s">
        <v>42</v>
      </c>
      <c r="C16" s="182">
        <v>17</v>
      </c>
      <c r="D16" s="183" t="s">
        <v>248</v>
      </c>
      <c r="E16" s="184"/>
      <c r="F16" s="183">
        <v>242</v>
      </c>
      <c r="G16" s="184">
        <v>2704</v>
      </c>
      <c r="H16" s="184">
        <v>1393</v>
      </c>
      <c r="I16" s="184">
        <v>1311</v>
      </c>
      <c r="J16" s="184">
        <v>221</v>
      </c>
      <c r="K16" s="184">
        <v>214</v>
      </c>
      <c r="L16" s="184"/>
      <c r="M16" s="184">
        <v>239</v>
      </c>
      <c r="N16" s="184">
        <v>222</v>
      </c>
      <c r="O16" s="184">
        <v>219</v>
      </c>
      <c r="P16" s="184">
        <v>198</v>
      </c>
      <c r="Q16" s="184">
        <v>242</v>
      </c>
      <c r="R16" s="184">
        <v>224</v>
      </c>
      <c r="S16" s="184">
        <v>250</v>
      </c>
      <c r="T16" s="184">
        <v>219</v>
      </c>
      <c r="U16" s="184">
        <v>222</v>
      </c>
      <c r="V16" s="184">
        <v>234</v>
      </c>
    </row>
    <row r="17" spans="2:22" ht="18.75" customHeight="1">
      <c r="B17" s="186" t="s">
        <v>43</v>
      </c>
      <c r="C17" s="182">
        <v>11</v>
      </c>
      <c r="D17" s="183" t="s">
        <v>248</v>
      </c>
      <c r="E17" s="184"/>
      <c r="F17" s="183">
        <v>174</v>
      </c>
      <c r="G17" s="184">
        <v>1812</v>
      </c>
      <c r="H17" s="184">
        <v>918</v>
      </c>
      <c r="I17" s="184">
        <v>894</v>
      </c>
      <c r="J17" s="184">
        <v>156</v>
      </c>
      <c r="K17" s="184">
        <v>139</v>
      </c>
      <c r="L17" s="184"/>
      <c r="M17" s="184">
        <v>152</v>
      </c>
      <c r="N17" s="184">
        <v>168</v>
      </c>
      <c r="O17" s="184">
        <v>145</v>
      </c>
      <c r="P17" s="184">
        <v>149</v>
      </c>
      <c r="Q17" s="184">
        <v>157</v>
      </c>
      <c r="R17" s="184">
        <v>166</v>
      </c>
      <c r="S17" s="184">
        <v>144</v>
      </c>
      <c r="T17" s="184">
        <v>138</v>
      </c>
      <c r="U17" s="184">
        <v>164</v>
      </c>
      <c r="V17" s="184">
        <v>134</v>
      </c>
    </row>
    <row r="18" spans="2:22" ht="18.75" customHeight="1">
      <c r="B18" s="186" t="s">
        <v>44</v>
      </c>
      <c r="C18" s="182">
        <v>26</v>
      </c>
      <c r="D18" s="183" t="s">
        <v>248</v>
      </c>
      <c r="E18" s="184"/>
      <c r="F18" s="183">
        <v>333</v>
      </c>
      <c r="G18" s="184">
        <v>3964</v>
      </c>
      <c r="H18" s="184">
        <v>2057</v>
      </c>
      <c r="I18" s="184">
        <v>1907</v>
      </c>
      <c r="J18" s="184">
        <v>355</v>
      </c>
      <c r="K18" s="184">
        <v>284</v>
      </c>
      <c r="L18" s="184"/>
      <c r="M18" s="184">
        <v>331</v>
      </c>
      <c r="N18" s="184">
        <v>341</v>
      </c>
      <c r="O18" s="184">
        <v>351</v>
      </c>
      <c r="P18" s="184">
        <v>317</v>
      </c>
      <c r="Q18" s="184">
        <v>318</v>
      </c>
      <c r="R18" s="184">
        <v>312</v>
      </c>
      <c r="S18" s="184">
        <v>357</v>
      </c>
      <c r="T18" s="184">
        <v>298</v>
      </c>
      <c r="U18" s="184">
        <v>345</v>
      </c>
      <c r="V18" s="184">
        <v>355</v>
      </c>
    </row>
    <row r="19" spans="2:22" ht="18.75" customHeight="1">
      <c r="B19" s="186" t="s">
        <v>239</v>
      </c>
      <c r="C19" s="182">
        <v>17</v>
      </c>
      <c r="D19" s="183" t="s">
        <v>248</v>
      </c>
      <c r="E19" s="184"/>
      <c r="F19" s="183">
        <v>204</v>
      </c>
      <c r="G19" s="184">
        <v>1933</v>
      </c>
      <c r="H19" s="184">
        <v>967</v>
      </c>
      <c r="I19" s="184">
        <v>966</v>
      </c>
      <c r="J19" s="184">
        <v>166</v>
      </c>
      <c r="K19" s="184">
        <v>142</v>
      </c>
      <c r="L19" s="184"/>
      <c r="M19" s="184">
        <v>160</v>
      </c>
      <c r="N19" s="184">
        <v>173</v>
      </c>
      <c r="O19" s="184">
        <v>143</v>
      </c>
      <c r="P19" s="184">
        <v>150</v>
      </c>
      <c r="Q19" s="184">
        <v>169</v>
      </c>
      <c r="R19" s="184">
        <v>150</v>
      </c>
      <c r="S19" s="184">
        <v>153</v>
      </c>
      <c r="T19" s="184">
        <v>173</v>
      </c>
      <c r="U19" s="184">
        <v>176</v>
      </c>
      <c r="V19" s="184">
        <v>178</v>
      </c>
    </row>
    <row r="20" spans="2:22" ht="18.75" customHeight="1">
      <c r="B20" s="186" t="s">
        <v>240</v>
      </c>
      <c r="C20" s="182">
        <v>11</v>
      </c>
      <c r="D20" s="183" t="s">
        <v>248</v>
      </c>
      <c r="E20" s="184"/>
      <c r="F20" s="183">
        <v>157</v>
      </c>
      <c r="G20" s="184">
        <v>1804</v>
      </c>
      <c r="H20" s="184">
        <v>903</v>
      </c>
      <c r="I20" s="184">
        <v>901</v>
      </c>
      <c r="J20" s="184">
        <v>155</v>
      </c>
      <c r="K20" s="184">
        <v>139</v>
      </c>
      <c r="L20" s="184"/>
      <c r="M20" s="184">
        <v>126</v>
      </c>
      <c r="N20" s="184">
        <v>141</v>
      </c>
      <c r="O20" s="184">
        <v>175</v>
      </c>
      <c r="P20" s="184">
        <v>153</v>
      </c>
      <c r="Q20" s="184">
        <v>139</v>
      </c>
      <c r="R20" s="184">
        <v>160</v>
      </c>
      <c r="S20" s="184">
        <v>168</v>
      </c>
      <c r="T20" s="184">
        <v>151</v>
      </c>
      <c r="U20" s="184">
        <v>140</v>
      </c>
      <c r="V20" s="184">
        <v>157</v>
      </c>
    </row>
    <row r="21" spans="2:22" ht="18.75" customHeight="1">
      <c r="B21" s="186" t="s">
        <v>241</v>
      </c>
      <c r="C21" s="182">
        <v>13</v>
      </c>
      <c r="D21" s="183" t="s">
        <v>248</v>
      </c>
      <c r="E21" s="184"/>
      <c r="F21" s="183">
        <v>157</v>
      </c>
      <c r="G21" s="184">
        <v>1321</v>
      </c>
      <c r="H21" s="184">
        <v>676</v>
      </c>
      <c r="I21" s="184">
        <v>645</v>
      </c>
      <c r="J21" s="184">
        <v>109</v>
      </c>
      <c r="K21" s="184">
        <v>105</v>
      </c>
      <c r="L21" s="184"/>
      <c r="M21" s="184">
        <v>88</v>
      </c>
      <c r="N21" s="184">
        <v>108</v>
      </c>
      <c r="O21" s="184">
        <v>106</v>
      </c>
      <c r="P21" s="184">
        <v>99</v>
      </c>
      <c r="Q21" s="184">
        <v>110</v>
      </c>
      <c r="R21" s="184">
        <v>96</v>
      </c>
      <c r="S21" s="184">
        <v>138</v>
      </c>
      <c r="T21" s="184">
        <v>112</v>
      </c>
      <c r="U21" s="184">
        <v>125</v>
      </c>
      <c r="V21" s="184">
        <v>125</v>
      </c>
    </row>
    <row r="22" spans="2:22" ht="18.75" customHeight="1">
      <c r="B22" s="186" t="s">
        <v>242</v>
      </c>
      <c r="C22" s="182">
        <v>19</v>
      </c>
      <c r="D22" s="183">
        <v>1</v>
      </c>
      <c r="E22" s="184"/>
      <c r="F22" s="183">
        <v>163</v>
      </c>
      <c r="G22" s="184">
        <v>969</v>
      </c>
      <c r="H22" s="184">
        <v>519</v>
      </c>
      <c r="I22" s="184">
        <v>450</v>
      </c>
      <c r="J22" s="184">
        <v>75</v>
      </c>
      <c r="K22" s="184">
        <v>71</v>
      </c>
      <c r="L22" s="184"/>
      <c r="M22" s="184">
        <v>75</v>
      </c>
      <c r="N22" s="184">
        <v>75</v>
      </c>
      <c r="O22" s="184">
        <v>87</v>
      </c>
      <c r="P22" s="184">
        <v>79</v>
      </c>
      <c r="Q22" s="184">
        <v>82</v>
      </c>
      <c r="R22" s="184">
        <v>82</v>
      </c>
      <c r="S22" s="184">
        <v>94</v>
      </c>
      <c r="T22" s="184">
        <v>77</v>
      </c>
      <c r="U22" s="184">
        <v>106</v>
      </c>
      <c r="V22" s="184">
        <v>66</v>
      </c>
    </row>
    <row r="23" spans="2:22" ht="18.75" customHeight="1">
      <c r="B23" s="186" t="s">
        <v>45</v>
      </c>
      <c r="C23" s="182">
        <v>2</v>
      </c>
      <c r="D23" s="183" t="s">
        <v>248</v>
      </c>
      <c r="E23" s="184"/>
      <c r="F23" s="183">
        <v>24</v>
      </c>
      <c r="G23" s="184">
        <v>224</v>
      </c>
      <c r="H23" s="184">
        <v>131</v>
      </c>
      <c r="I23" s="184">
        <v>93</v>
      </c>
      <c r="J23" s="184">
        <v>25</v>
      </c>
      <c r="K23" s="184">
        <v>10</v>
      </c>
      <c r="L23" s="184"/>
      <c r="M23" s="184">
        <v>15</v>
      </c>
      <c r="N23" s="184">
        <v>13</v>
      </c>
      <c r="O23" s="184">
        <v>22</v>
      </c>
      <c r="P23" s="184">
        <v>13</v>
      </c>
      <c r="Q23" s="184">
        <v>21</v>
      </c>
      <c r="R23" s="184">
        <v>17</v>
      </c>
      <c r="S23" s="184">
        <v>25</v>
      </c>
      <c r="T23" s="184">
        <v>20</v>
      </c>
      <c r="U23" s="184">
        <v>23</v>
      </c>
      <c r="V23" s="184">
        <v>20</v>
      </c>
    </row>
    <row r="24" spans="2:22" ht="18.75" customHeight="1">
      <c r="B24" s="186" t="s">
        <v>46</v>
      </c>
      <c r="C24" s="182">
        <v>1</v>
      </c>
      <c r="D24" s="183" t="s">
        <v>248</v>
      </c>
      <c r="E24" s="184"/>
      <c r="F24" s="183">
        <v>11</v>
      </c>
      <c r="G24" s="184">
        <v>51</v>
      </c>
      <c r="H24" s="184">
        <v>28</v>
      </c>
      <c r="I24" s="184">
        <v>23</v>
      </c>
      <c r="J24" s="184">
        <v>2</v>
      </c>
      <c r="K24" s="184">
        <v>5</v>
      </c>
      <c r="L24" s="184"/>
      <c r="M24" s="184">
        <v>6</v>
      </c>
      <c r="N24" s="184">
        <v>2</v>
      </c>
      <c r="O24" s="184">
        <v>5</v>
      </c>
      <c r="P24" s="184">
        <v>1</v>
      </c>
      <c r="Q24" s="184">
        <v>3</v>
      </c>
      <c r="R24" s="184">
        <v>3</v>
      </c>
      <c r="S24" s="184">
        <v>5</v>
      </c>
      <c r="T24" s="184">
        <v>3</v>
      </c>
      <c r="U24" s="184">
        <v>7</v>
      </c>
      <c r="V24" s="184">
        <v>9</v>
      </c>
    </row>
    <row r="25" spans="2:22" ht="18.75" customHeight="1">
      <c r="B25" s="186" t="s">
        <v>47</v>
      </c>
      <c r="C25" s="182">
        <v>1</v>
      </c>
      <c r="D25" s="183" t="s">
        <v>248</v>
      </c>
      <c r="E25" s="184"/>
      <c r="F25" s="183">
        <v>13</v>
      </c>
      <c r="G25" s="184">
        <v>94</v>
      </c>
      <c r="H25" s="184">
        <v>61</v>
      </c>
      <c r="I25" s="184">
        <v>33</v>
      </c>
      <c r="J25" s="184">
        <v>7</v>
      </c>
      <c r="K25" s="184">
        <v>3</v>
      </c>
      <c r="L25" s="184"/>
      <c r="M25" s="184">
        <v>10</v>
      </c>
      <c r="N25" s="184">
        <v>2</v>
      </c>
      <c r="O25" s="184">
        <v>9</v>
      </c>
      <c r="P25" s="184">
        <v>7</v>
      </c>
      <c r="Q25" s="184">
        <v>9</v>
      </c>
      <c r="R25" s="184">
        <v>8</v>
      </c>
      <c r="S25" s="184">
        <v>12</v>
      </c>
      <c r="T25" s="184">
        <v>8</v>
      </c>
      <c r="U25" s="184">
        <v>14</v>
      </c>
      <c r="V25" s="184">
        <v>5</v>
      </c>
    </row>
    <row r="26" spans="2:22" ht="18.75" customHeight="1">
      <c r="B26" s="186" t="s">
        <v>48</v>
      </c>
      <c r="C26" s="182">
        <v>5</v>
      </c>
      <c r="D26" s="183">
        <v>1</v>
      </c>
      <c r="E26" s="184"/>
      <c r="F26" s="183">
        <v>105</v>
      </c>
      <c r="G26" s="184">
        <v>1318</v>
      </c>
      <c r="H26" s="184">
        <v>700</v>
      </c>
      <c r="I26" s="184">
        <v>618</v>
      </c>
      <c r="J26" s="184">
        <v>118</v>
      </c>
      <c r="K26" s="184">
        <v>101</v>
      </c>
      <c r="L26" s="184"/>
      <c r="M26" s="184">
        <v>106</v>
      </c>
      <c r="N26" s="184">
        <v>98</v>
      </c>
      <c r="O26" s="184">
        <v>111</v>
      </c>
      <c r="P26" s="184">
        <v>104</v>
      </c>
      <c r="Q26" s="184">
        <v>111</v>
      </c>
      <c r="R26" s="184">
        <v>105</v>
      </c>
      <c r="S26" s="184">
        <v>133</v>
      </c>
      <c r="T26" s="184">
        <v>113</v>
      </c>
      <c r="U26" s="184">
        <v>121</v>
      </c>
      <c r="V26" s="184">
        <v>97</v>
      </c>
    </row>
    <row r="27" spans="2:22" ht="18.75" customHeight="1">
      <c r="B27" s="186" t="s">
        <v>49</v>
      </c>
      <c r="C27" s="182">
        <v>2</v>
      </c>
      <c r="D27" s="183" t="s">
        <v>192</v>
      </c>
      <c r="E27" s="184"/>
      <c r="F27" s="183">
        <v>24</v>
      </c>
      <c r="G27" s="184">
        <v>126</v>
      </c>
      <c r="H27" s="184">
        <v>75</v>
      </c>
      <c r="I27" s="184">
        <v>51</v>
      </c>
      <c r="J27" s="184">
        <v>6</v>
      </c>
      <c r="K27" s="184">
        <v>1</v>
      </c>
      <c r="L27" s="184"/>
      <c r="M27" s="184">
        <v>13</v>
      </c>
      <c r="N27" s="184">
        <v>12</v>
      </c>
      <c r="O27" s="184">
        <v>11</v>
      </c>
      <c r="P27" s="184">
        <v>14</v>
      </c>
      <c r="Q27" s="184">
        <v>5</v>
      </c>
      <c r="R27" s="184">
        <v>8</v>
      </c>
      <c r="S27" s="184">
        <v>22</v>
      </c>
      <c r="T27" s="184">
        <v>9</v>
      </c>
      <c r="U27" s="184">
        <v>18</v>
      </c>
      <c r="V27" s="184">
        <v>7</v>
      </c>
    </row>
    <row r="28" spans="2:22" ht="18.75" customHeight="1">
      <c r="B28" s="186" t="s">
        <v>243</v>
      </c>
      <c r="C28" s="182">
        <v>7</v>
      </c>
      <c r="D28" s="183" t="s">
        <v>192</v>
      </c>
      <c r="E28" s="184"/>
      <c r="F28" s="183">
        <v>53</v>
      </c>
      <c r="G28" s="184">
        <v>307</v>
      </c>
      <c r="H28" s="184">
        <v>161</v>
      </c>
      <c r="I28" s="184">
        <v>146</v>
      </c>
      <c r="J28" s="184">
        <v>17</v>
      </c>
      <c r="K28" s="184">
        <v>27</v>
      </c>
      <c r="L28" s="184"/>
      <c r="M28" s="184">
        <v>27</v>
      </c>
      <c r="N28" s="184">
        <v>25</v>
      </c>
      <c r="O28" s="184">
        <v>26</v>
      </c>
      <c r="P28" s="184">
        <v>22</v>
      </c>
      <c r="Q28" s="184">
        <v>25</v>
      </c>
      <c r="R28" s="184">
        <v>28</v>
      </c>
      <c r="S28" s="184">
        <v>29</v>
      </c>
      <c r="T28" s="184">
        <v>22</v>
      </c>
      <c r="U28" s="184">
        <v>37</v>
      </c>
      <c r="V28" s="184">
        <v>22</v>
      </c>
    </row>
    <row r="29" spans="2:22" ht="18.75" customHeight="1">
      <c r="B29" s="186" t="s">
        <v>50</v>
      </c>
      <c r="C29" s="182">
        <v>1</v>
      </c>
      <c r="D29" s="183" t="s">
        <v>192</v>
      </c>
      <c r="E29" s="184"/>
      <c r="F29" s="183">
        <v>17</v>
      </c>
      <c r="G29" s="184">
        <v>147</v>
      </c>
      <c r="H29" s="184">
        <v>76</v>
      </c>
      <c r="I29" s="184">
        <v>71</v>
      </c>
      <c r="J29" s="184">
        <v>16</v>
      </c>
      <c r="K29" s="184">
        <v>14</v>
      </c>
      <c r="L29" s="184"/>
      <c r="M29" s="184">
        <v>9</v>
      </c>
      <c r="N29" s="184">
        <v>7</v>
      </c>
      <c r="O29" s="184">
        <v>9</v>
      </c>
      <c r="P29" s="184">
        <v>12</v>
      </c>
      <c r="Q29" s="184">
        <v>17</v>
      </c>
      <c r="R29" s="184">
        <v>9</v>
      </c>
      <c r="S29" s="184">
        <v>13</v>
      </c>
      <c r="T29" s="184">
        <v>12</v>
      </c>
      <c r="U29" s="184">
        <v>12</v>
      </c>
      <c r="V29" s="184">
        <v>17</v>
      </c>
    </row>
    <row r="30" spans="2:22" ht="18.75" customHeight="1">
      <c r="B30" s="186" t="s">
        <v>244</v>
      </c>
      <c r="C30" s="182">
        <v>5</v>
      </c>
      <c r="D30" s="183" t="s">
        <v>192</v>
      </c>
      <c r="E30" s="184"/>
      <c r="F30" s="183">
        <v>39</v>
      </c>
      <c r="G30" s="184">
        <v>228</v>
      </c>
      <c r="H30" s="184">
        <v>106</v>
      </c>
      <c r="I30" s="184">
        <v>122</v>
      </c>
      <c r="J30" s="184">
        <v>16</v>
      </c>
      <c r="K30" s="184">
        <v>18</v>
      </c>
      <c r="L30" s="184"/>
      <c r="M30" s="184">
        <v>18</v>
      </c>
      <c r="N30" s="184">
        <v>15</v>
      </c>
      <c r="O30" s="184">
        <v>15</v>
      </c>
      <c r="P30" s="184">
        <v>18</v>
      </c>
      <c r="Q30" s="184">
        <v>13</v>
      </c>
      <c r="R30" s="184">
        <v>21</v>
      </c>
      <c r="S30" s="184">
        <v>21</v>
      </c>
      <c r="T30" s="184">
        <v>25</v>
      </c>
      <c r="U30" s="184">
        <v>23</v>
      </c>
      <c r="V30" s="184">
        <v>25</v>
      </c>
    </row>
    <row r="31" spans="2:22" ht="18.75" customHeight="1">
      <c r="B31" s="186" t="s">
        <v>245</v>
      </c>
      <c r="C31" s="182">
        <v>3</v>
      </c>
      <c r="D31" s="183" t="s">
        <v>192</v>
      </c>
      <c r="E31" s="184"/>
      <c r="F31" s="183">
        <v>46</v>
      </c>
      <c r="G31" s="184">
        <v>373</v>
      </c>
      <c r="H31" s="184">
        <v>204</v>
      </c>
      <c r="I31" s="184">
        <v>169</v>
      </c>
      <c r="J31" s="184">
        <v>26</v>
      </c>
      <c r="K31" s="184">
        <v>25</v>
      </c>
      <c r="L31" s="184"/>
      <c r="M31" s="184">
        <v>28</v>
      </c>
      <c r="N31" s="184">
        <v>26</v>
      </c>
      <c r="O31" s="184">
        <v>45</v>
      </c>
      <c r="P31" s="184">
        <v>21</v>
      </c>
      <c r="Q31" s="184">
        <v>26</v>
      </c>
      <c r="R31" s="184">
        <v>26</v>
      </c>
      <c r="S31" s="184">
        <v>40</v>
      </c>
      <c r="T31" s="184">
        <v>35</v>
      </c>
      <c r="U31" s="184">
        <v>39</v>
      </c>
      <c r="V31" s="184">
        <v>36</v>
      </c>
    </row>
    <row r="32" spans="2:22" ht="18.75" customHeight="1">
      <c r="B32" s="186" t="s">
        <v>51</v>
      </c>
      <c r="C32" s="182">
        <v>3</v>
      </c>
      <c r="D32" s="183" t="s">
        <v>192</v>
      </c>
      <c r="E32" s="184"/>
      <c r="F32" s="183">
        <v>68</v>
      </c>
      <c r="G32" s="184">
        <v>862</v>
      </c>
      <c r="H32" s="184">
        <v>424</v>
      </c>
      <c r="I32" s="184">
        <v>438</v>
      </c>
      <c r="J32" s="184">
        <v>68</v>
      </c>
      <c r="K32" s="184">
        <v>69</v>
      </c>
      <c r="L32" s="184"/>
      <c r="M32" s="184">
        <v>76</v>
      </c>
      <c r="N32" s="184">
        <v>69</v>
      </c>
      <c r="O32" s="184">
        <v>65</v>
      </c>
      <c r="P32" s="184">
        <v>82</v>
      </c>
      <c r="Q32" s="184">
        <v>68</v>
      </c>
      <c r="R32" s="184">
        <v>62</v>
      </c>
      <c r="S32" s="184">
        <v>80</v>
      </c>
      <c r="T32" s="184">
        <v>72</v>
      </c>
      <c r="U32" s="184">
        <v>67</v>
      </c>
      <c r="V32" s="184">
        <v>84</v>
      </c>
    </row>
    <row r="33" spans="2:22" ht="18.75" customHeight="1">
      <c r="B33" s="186" t="s">
        <v>52</v>
      </c>
      <c r="C33" s="182">
        <v>3</v>
      </c>
      <c r="D33" s="183" t="s">
        <v>192</v>
      </c>
      <c r="E33" s="184"/>
      <c r="F33" s="183">
        <v>92</v>
      </c>
      <c r="G33" s="184">
        <v>1345</v>
      </c>
      <c r="H33" s="184">
        <v>696</v>
      </c>
      <c r="I33" s="184">
        <v>649</v>
      </c>
      <c r="J33" s="184">
        <v>130</v>
      </c>
      <c r="K33" s="184">
        <v>118</v>
      </c>
      <c r="L33" s="184"/>
      <c r="M33" s="184">
        <v>115</v>
      </c>
      <c r="N33" s="184">
        <v>100</v>
      </c>
      <c r="O33" s="184">
        <v>126</v>
      </c>
      <c r="P33" s="184">
        <v>109</v>
      </c>
      <c r="Q33" s="184">
        <v>111</v>
      </c>
      <c r="R33" s="184">
        <v>100</v>
      </c>
      <c r="S33" s="184">
        <v>104</v>
      </c>
      <c r="T33" s="184">
        <v>122</v>
      </c>
      <c r="U33" s="184">
        <v>110</v>
      </c>
      <c r="V33" s="184">
        <v>100</v>
      </c>
    </row>
    <row r="34" spans="2:22" ht="18.75" customHeight="1">
      <c r="B34" s="186" t="s">
        <v>53</v>
      </c>
      <c r="C34" s="182">
        <v>4</v>
      </c>
      <c r="D34" s="183" t="s">
        <v>192</v>
      </c>
      <c r="E34" s="184"/>
      <c r="F34" s="183">
        <v>142</v>
      </c>
      <c r="G34" s="184">
        <v>2138</v>
      </c>
      <c r="H34" s="184">
        <v>1082</v>
      </c>
      <c r="I34" s="184">
        <v>1056</v>
      </c>
      <c r="J34" s="184">
        <v>182</v>
      </c>
      <c r="K34" s="184">
        <v>162</v>
      </c>
      <c r="L34" s="184"/>
      <c r="M34" s="184">
        <v>174</v>
      </c>
      <c r="N34" s="184">
        <v>189</v>
      </c>
      <c r="O34" s="184">
        <v>193</v>
      </c>
      <c r="P34" s="184">
        <v>170</v>
      </c>
      <c r="Q34" s="184">
        <v>173</v>
      </c>
      <c r="R34" s="184">
        <v>169</v>
      </c>
      <c r="S34" s="184">
        <v>177</v>
      </c>
      <c r="T34" s="184">
        <v>167</v>
      </c>
      <c r="U34" s="184">
        <v>183</v>
      </c>
      <c r="V34" s="184">
        <v>199</v>
      </c>
    </row>
    <row r="35" spans="2:22" ht="18.75" customHeight="1">
      <c r="B35" s="186" t="s">
        <v>54</v>
      </c>
      <c r="C35" s="182">
        <v>3</v>
      </c>
      <c r="D35" s="183">
        <v>1</v>
      </c>
      <c r="E35" s="184"/>
      <c r="F35" s="183">
        <v>56</v>
      </c>
      <c r="G35" s="184">
        <v>635</v>
      </c>
      <c r="H35" s="184">
        <v>342</v>
      </c>
      <c r="I35" s="184">
        <v>293</v>
      </c>
      <c r="J35" s="184">
        <v>45</v>
      </c>
      <c r="K35" s="184">
        <v>47</v>
      </c>
      <c r="L35" s="184"/>
      <c r="M35" s="184">
        <v>61</v>
      </c>
      <c r="N35" s="184">
        <v>46</v>
      </c>
      <c r="O35" s="184">
        <v>50</v>
      </c>
      <c r="P35" s="184">
        <v>52</v>
      </c>
      <c r="Q35" s="184">
        <v>66</v>
      </c>
      <c r="R35" s="184">
        <v>48</v>
      </c>
      <c r="S35" s="184">
        <v>58</v>
      </c>
      <c r="T35" s="184">
        <v>45</v>
      </c>
      <c r="U35" s="184">
        <v>62</v>
      </c>
      <c r="V35" s="184">
        <v>55</v>
      </c>
    </row>
    <row r="36" spans="2:22" ht="18.75" customHeight="1">
      <c r="B36" s="186" t="s">
        <v>55</v>
      </c>
      <c r="C36" s="182">
        <v>4</v>
      </c>
      <c r="D36" s="183" t="s">
        <v>192</v>
      </c>
      <c r="E36" s="184"/>
      <c r="F36" s="183">
        <v>57</v>
      </c>
      <c r="G36" s="184">
        <v>608</v>
      </c>
      <c r="H36" s="184">
        <v>318</v>
      </c>
      <c r="I36" s="184">
        <v>290</v>
      </c>
      <c r="J36" s="184">
        <v>49</v>
      </c>
      <c r="K36" s="184">
        <v>44</v>
      </c>
      <c r="L36" s="184"/>
      <c r="M36" s="184">
        <v>43</v>
      </c>
      <c r="N36" s="184">
        <v>51</v>
      </c>
      <c r="O36" s="184">
        <v>46</v>
      </c>
      <c r="P36" s="184">
        <v>43</v>
      </c>
      <c r="Q36" s="184">
        <v>49</v>
      </c>
      <c r="R36" s="184">
        <v>46</v>
      </c>
      <c r="S36" s="184">
        <v>63</v>
      </c>
      <c r="T36" s="184">
        <v>52</v>
      </c>
      <c r="U36" s="184">
        <v>68</v>
      </c>
      <c r="V36" s="184">
        <v>54</v>
      </c>
    </row>
    <row r="37" spans="2:22" ht="18.75" customHeight="1">
      <c r="B37" s="186" t="s">
        <v>246</v>
      </c>
      <c r="C37" s="182">
        <v>7</v>
      </c>
      <c r="D37" s="183" t="s">
        <v>192</v>
      </c>
      <c r="E37" s="184"/>
      <c r="F37" s="183">
        <v>45</v>
      </c>
      <c r="G37" s="184">
        <v>333</v>
      </c>
      <c r="H37" s="184">
        <v>167</v>
      </c>
      <c r="I37" s="184">
        <v>166</v>
      </c>
      <c r="J37" s="184">
        <v>13</v>
      </c>
      <c r="K37" s="184">
        <v>19</v>
      </c>
      <c r="L37" s="184"/>
      <c r="M37" s="184">
        <v>26</v>
      </c>
      <c r="N37" s="184">
        <v>17</v>
      </c>
      <c r="O37" s="184">
        <v>24</v>
      </c>
      <c r="P37" s="184">
        <v>27</v>
      </c>
      <c r="Q37" s="184">
        <v>33</v>
      </c>
      <c r="R37" s="184">
        <v>31</v>
      </c>
      <c r="S37" s="184">
        <v>33</v>
      </c>
      <c r="T37" s="184">
        <v>36</v>
      </c>
      <c r="U37" s="184">
        <v>38</v>
      </c>
      <c r="V37" s="184">
        <v>36</v>
      </c>
    </row>
    <row r="38" spans="2:22" ht="18.75" customHeight="1" thickBot="1">
      <c r="B38" s="187" t="s">
        <v>247</v>
      </c>
      <c r="C38" s="192">
        <v>7</v>
      </c>
      <c r="D38" s="188" t="s">
        <v>192</v>
      </c>
      <c r="E38" s="189"/>
      <c r="F38" s="188">
        <v>61</v>
      </c>
      <c r="G38" s="189">
        <v>687</v>
      </c>
      <c r="H38" s="189">
        <v>346</v>
      </c>
      <c r="I38" s="189">
        <v>341</v>
      </c>
      <c r="J38" s="189">
        <v>58</v>
      </c>
      <c r="K38" s="189">
        <v>51</v>
      </c>
      <c r="L38" s="184"/>
      <c r="M38" s="189">
        <v>54</v>
      </c>
      <c r="N38" s="189">
        <v>64</v>
      </c>
      <c r="O38" s="189">
        <v>56</v>
      </c>
      <c r="P38" s="189">
        <v>51</v>
      </c>
      <c r="Q38" s="189">
        <v>47</v>
      </c>
      <c r="R38" s="189">
        <v>61</v>
      </c>
      <c r="S38" s="189">
        <v>72</v>
      </c>
      <c r="T38" s="189">
        <v>53</v>
      </c>
      <c r="U38" s="189">
        <v>59</v>
      </c>
      <c r="V38" s="189">
        <v>61</v>
      </c>
    </row>
    <row r="39" spans="2:22" ht="16.5" customHeight="1">
      <c r="B39" s="453" t="s">
        <v>343</v>
      </c>
      <c r="C39" s="190"/>
      <c r="D39" s="190"/>
      <c r="E39" s="190"/>
      <c r="F39" s="190"/>
      <c r="G39" s="157"/>
      <c r="H39" s="157"/>
      <c r="I39" s="157"/>
      <c r="J39" s="157"/>
      <c r="K39" s="157"/>
      <c r="L39" s="179"/>
      <c r="M39" s="157"/>
      <c r="N39" s="157"/>
      <c r="O39" s="157"/>
      <c r="P39" s="157"/>
      <c r="Q39" s="157"/>
      <c r="R39" s="157"/>
      <c r="S39" s="157"/>
      <c r="T39" s="157"/>
      <c r="U39" s="157"/>
      <c r="V39" s="157"/>
    </row>
  </sheetData>
  <mergeCells count="15">
    <mergeCell ref="B2:K2"/>
    <mergeCell ref="B4:B6"/>
    <mergeCell ref="D5:D6"/>
    <mergeCell ref="C5:C6"/>
    <mergeCell ref="C4:D4"/>
    <mergeCell ref="E4:F6"/>
    <mergeCell ref="G4:K4"/>
    <mergeCell ref="G5:I5"/>
    <mergeCell ref="M4:V4"/>
    <mergeCell ref="S5:T5"/>
    <mergeCell ref="U5:V5"/>
    <mergeCell ref="J5:K5"/>
    <mergeCell ref="M5:N5"/>
    <mergeCell ref="O5:P5"/>
    <mergeCell ref="Q5:R5"/>
  </mergeCells>
  <phoneticPr fontId="6"/>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2" min="1" max="3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9"/>
  <sheetViews>
    <sheetView showGridLines="0" zoomScaleNormal="100" zoomScaleSheetLayoutView="100" workbookViewId="0">
      <selection activeCell="B4" sqref="B4:B6"/>
    </sheetView>
  </sheetViews>
  <sheetFormatPr defaultColWidth="10" defaultRowHeight="13.5"/>
  <cols>
    <col min="1" max="1" width="7.375" style="172" customWidth="1"/>
    <col min="2" max="2" width="11.25" style="172" customWidth="1"/>
    <col min="3" max="4" width="4.625" style="172" customWidth="1"/>
    <col min="5" max="5" width="3.625" style="172" customWidth="1"/>
    <col min="6" max="6" width="5.625" style="172" customWidth="1"/>
    <col min="7" max="9" width="7.5" style="172" customWidth="1"/>
    <col min="10" max="15" width="6.75" style="172" customWidth="1"/>
    <col min="16" max="16384" width="10" style="172"/>
  </cols>
  <sheetData>
    <row r="2" spans="2:15" s="154" customFormat="1" ht="28.5" customHeight="1">
      <c r="B2" s="570" t="s">
        <v>422</v>
      </c>
      <c r="C2" s="570"/>
      <c r="D2" s="570"/>
      <c r="E2" s="570"/>
      <c r="F2" s="570"/>
      <c r="G2" s="570"/>
      <c r="H2" s="570"/>
      <c r="I2" s="570"/>
      <c r="J2" s="570"/>
      <c r="K2" s="570"/>
      <c r="L2" s="570"/>
      <c r="M2" s="570"/>
      <c r="N2" s="570"/>
      <c r="O2" s="570"/>
    </row>
    <row r="3" spans="2:15" ht="19.5" customHeight="1" thickBot="1">
      <c r="B3" s="155" t="s">
        <v>528</v>
      </c>
      <c r="C3" s="156"/>
      <c r="D3" s="156"/>
      <c r="E3" s="156"/>
      <c r="F3" s="156"/>
      <c r="G3" s="157"/>
      <c r="H3" s="157"/>
      <c r="I3" s="157"/>
      <c r="J3" s="157"/>
      <c r="K3" s="157"/>
      <c r="L3" s="157"/>
      <c r="M3" s="157"/>
      <c r="N3" s="157"/>
      <c r="O3" s="158" t="s">
        <v>84</v>
      </c>
    </row>
    <row r="4" spans="2:15" s="159" customFormat="1" ht="21.6" customHeight="1">
      <c r="B4" s="618" t="s">
        <v>93</v>
      </c>
      <c r="C4" s="616" t="s">
        <v>85</v>
      </c>
      <c r="D4" s="616"/>
      <c r="E4" s="619" t="s">
        <v>237</v>
      </c>
      <c r="F4" s="620"/>
      <c r="G4" s="614" t="s">
        <v>220</v>
      </c>
      <c r="H4" s="614"/>
      <c r="I4" s="614"/>
      <c r="J4" s="614"/>
      <c r="K4" s="614"/>
      <c r="L4" s="614"/>
      <c r="M4" s="614"/>
      <c r="N4" s="614"/>
      <c r="O4" s="615"/>
    </row>
    <row r="5" spans="2:15" s="159" customFormat="1" ht="21.6" customHeight="1">
      <c r="B5" s="602"/>
      <c r="C5" s="617" t="s">
        <v>87</v>
      </c>
      <c r="D5" s="617" t="s">
        <v>88</v>
      </c>
      <c r="E5" s="621"/>
      <c r="F5" s="622"/>
      <c r="G5" s="617" t="s">
        <v>33</v>
      </c>
      <c r="H5" s="617"/>
      <c r="I5" s="617"/>
      <c r="J5" s="612" t="s">
        <v>221</v>
      </c>
      <c r="K5" s="612"/>
      <c r="L5" s="612" t="s">
        <v>222</v>
      </c>
      <c r="M5" s="612"/>
      <c r="N5" s="612" t="s">
        <v>223</v>
      </c>
      <c r="O5" s="613"/>
    </row>
    <row r="6" spans="2:15" s="159" customFormat="1" ht="21.6" customHeight="1">
      <c r="B6" s="602"/>
      <c r="C6" s="617"/>
      <c r="D6" s="617"/>
      <c r="E6" s="623"/>
      <c r="F6" s="624"/>
      <c r="G6" s="451" t="s">
        <v>33</v>
      </c>
      <c r="H6" s="451" t="s">
        <v>37</v>
      </c>
      <c r="I6" s="451" t="s">
        <v>38</v>
      </c>
      <c r="J6" s="451" t="s">
        <v>37</v>
      </c>
      <c r="K6" s="451" t="s">
        <v>38</v>
      </c>
      <c r="L6" s="451" t="s">
        <v>37</v>
      </c>
      <c r="M6" s="451" t="s">
        <v>38</v>
      </c>
      <c r="N6" s="451" t="s">
        <v>37</v>
      </c>
      <c r="O6" s="191" t="s">
        <v>38</v>
      </c>
    </row>
    <row r="7" spans="2:15" s="165" customFormat="1" ht="21.6" customHeight="1">
      <c r="B7" s="181" t="s">
        <v>478</v>
      </c>
      <c r="C7" s="182">
        <v>91</v>
      </c>
      <c r="D7" s="183">
        <v>3</v>
      </c>
      <c r="E7" s="183"/>
      <c r="F7" s="183">
        <v>1914</v>
      </c>
      <c r="G7" s="183">
        <v>21070</v>
      </c>
      <c r="H7" s="183">
        <v>10614</v>
      </c>
      <c r="I7" s="183">
        <v>10456</v>
      </c>
      <c r="J7" s="183">
        <v>3475</v>
      </c>
      <c r="K7" s="183">
        <v>3510</v>
      </c>
      <c r="L7" s="183">
        <v>3558</v>
      </c>
      <c r="M7" s="183">
        <v>3372</v>
      </c>
      <c r="N7" s="183">
        <v>3581</v>
      </c>
      <c r="O7" s="183">
        <v>3574</v>
      </c>
    </row>
    <row r="8" spans="2:15" s="165" customFormat="1" ht="21.6" customHeight="1">
      <c r="B8" s="166" t="s">
        <v>453</v>
      </c>
      <c r="C8" s="182">
        <v>90</v>
      </c>
      <c r="D8" s="183">
        <v>3</v>
      </c>
      <c r="E8" s="183"/>
      <c r="F8" s="183">
        <v>1884</v>
      </c>
      <c r="G8" s="183">
        <v>20801</v>
      </c>
      <c r="H8" s="183">
        <v>10582</v>
      </c>
      <c r="I8" s="183">
        <v>10219</v>
      </c>
      <c r="J8" s="183">
        <v>3554</v>
      </c>
      <c r="K8" s="183">
        <v>3331</v>
      </c>
      <c r="L8" s="183">
        <v>3473</v>
      </c>
      <c r="M8" s="183">
        <v>3515</v>
      </c>
      <c r="N8" s="183">
        <v>3555</v>
      </c>
      <c r="O8" s="183">
        <v>3373</v>
      </c>
    </row>
    <row r="9" spans="2:15" s="165" customFormat="1" ht="21.6" customHeight="1">
      <c r="B9" s="166" t="s">
        <v>479</v>
      </c>
      <c r="C9" s="182">
        <v>89</v>
      </c>
      <c r="D9" s="183">
        <v>3</v>
      </c>
      <c r="E9" s="183"/>
      <c r="F9" s="183">
        <v>1863</v>
      </c>
      <c r="G9" s="183">
        <v>20453</v>
      </c>
      <c r="H9" s="183">
        <v>10372</v>
      </c>
      <c r="I9" s="183">
        <v>10081</v>
      </c>
      <c r="J9" s="183">
        <v>3359</v>
      </c>
      <c r="K9" s="183">
        <v>3250</v>
      </c>
      <c r="L9" s="183">
        <v>3539</v>
      </c>
      <c r="M9" s="183">
        <v>3328</v>
      </c>
      <c r="N9" s="183">
        <v>3474</v>
      </c>
      <c r="O9" s="183">
        <v>3503</v>
      </c>
    </row>
    <row r="10" spans="2:15" s="165" customFormat="1" ht="11.25" customHeight="1">
      <c r="B10" s="166"/>
      <c r="C10" s="182"/>
      <c r="D10" s="183"/>
      <c r="E10" s="183"/>
      <c r="F10" s="183"/>
      <c r="G10" s="183"/>
      <c r="H10" s="183"/>
      <c r="I10" s="183"/>
      <c r="J10" s="183"/>
      <c r="K10" s="183"/>
      <c r="L10" s="183"/>
      <c r="M10" s="183"/>
      <c r="N10" s="183"/>
      <c r="O10" s="183"/>
    </row>
    <row r="11" spans="2:15" s="165" customFormat="1" ht="21.6" customHeight="1">
      <c r="B11" s="167" t="s">
        <v>39</v>
      </c>
      <c r="C11" s="182">
        <v>1</v>
      </c>
      <c r="D11" s="183" t="s">
        <v>232</v>
      </c>
      <c r="E11" s="183"/>
      <c r="F11" s="183">
        <v>25</v>
      </c>
      <c r="G11" s="183">
        <v>461</v>
      </c>
      <c r="H11" s="183">
        <v>230</v>
      </c>
      <c r="I11" s="183">
        <v>231</v>
      </c>
      <c r="J11" s="183">
        <v>78</v>
      </c>
      <c r="K11" s="183">
        <v>77</v>
      </c>
      <c r="L11" s="183">
        <v>79</v>
      </c>
      <c r="M11" s="183">
        <v>74</v>
      </c>
      <c r="N11" s="183">
        <v>73</v>
      </c>
      <c r="O11" s="183">
        <v>80</v>
      </c>
    </row>
    <row r="12" spans="2:15" s="165" customFormat="1" ht="21.6" customHeight="1">
      <c r="B12" s="167" t="s">
        <v>83</v>
      </c>
      <c r="C12" s="182">
        <f>C9-C11-C13</f>
        <v>86</v>
      </c>
      <c r="D12" s="183">
        <v>3</v>
      </c>
      <c r="E12" s="183"/>
      <c r="F12" s="183">
        <f>F9-F11-F13</f>
        <v>1808</v>
      </c>
      <c r="G12" s="183">
        <f t="shared" ref="G12:O12" si="0">G9-G11-G13</f>
        <v>19521</v>
      </c>
      <c r="H12" s="183">
        <f t="shared" si="0"/>
        <v>9905</v>
      </c>
      <c r="I12" s="183">
        <f t="shared" si="0"/>
        <v>9616</v>
      </c>
      <c r="J12" s="183">
        <f t="shared" si="0"/>
        <v>3198</v>
      </c>
      <c r="K12" s="183">
        <f t="shared" si="0"/>
        <v>3095</v>
      </c>
      <c r="L12" s="183">
        <f t="shared" si="0"/>
        <v>3384</v>
      </c>
      <c r="M12" s="183">
        <f t="shared" si="0"/>
        <v>3183</v>
      </c>
      <c r="N12" s="183">
        <f t="shared" si="0"/>
        <v>3323</v>
      </c>
      <c r="O12" s="183">
        <f t="shared" si="0"/>
        <v>3338</v>
      </c>
    </row>
    <row r="13" spans="2:15" s="165" customFormat="1" ht="21.6" customHeight="1">
      <c r="B13" s="167" t="s">
        <v>40</v>
      </c>
      <c r="C13" s="182">
        <v>2</v>
      </c>
      <c r="D13" s="183" t="s">
        <v>232</v>
      </c>
      <c r="E13" s="183"/>
      <c r="F13" s="183">
        <v>30</v>
      </c>
      <c r="G13" s="183">
        <v>471</v>
      </c>
      <c r="H13" s="183">
        <v>237</v>
      </c>
      <c r="I13" s="183">
        <v>234</v>
      </c>
      <c r="J13" s="183">
        <v>83</v>
      </c>
      <c r="K13" s="183">
        <v>78</v>
      </c>
      <c r="L13" s="183">
        <v>76</v>
      </c>
      <c r="M13" s="183">
        <v>71</v>
      </c>
      <c r="N13" s="183">
        <v>78</v>
      </c>
      <c r="O13" s="183">
        <v>85</v>
      </c>
    </row>
    <row r="14" spans="2:15" s="165" customFormat="1" ht="11.25" customHeight="1">
      <c r="B14" s="167"/>
      <c r="C14" s="182"/>
      <c r="D14" s="183"/>
      <c r="E14" s="183"/>
      <c r="F14" s="183"/>
      <c r="G14" s="183"/>
      <c r="H14" s="183"/>
      <c r="I14" s="183"/>
      <c r="J14" s="183"/>
      <c r="K14" s="183"/>
      <c r="L14" s="183"/>
      <c r="M14" s="183"/>
      <c r="N14" s="183"/>
      <c r="O14" s="183"/>
    </row>
    <row r="15" spans="2:15" s="165" customFormat="1" ht="18.75" customHeight="1">
      <c r="B15" s="168" t="s">
        <v>41</v>
      </c>
      <c r="C15" s="182">
        <v>19</v>
      </c>
      <c r="D15" s="183" t="s">
        <v>192</v>
      </c>
      <c r="E15" s="183"/>
      <c r="F15" s="183">
        <v>555</v>
      </c>
      <c r="G15" s="183">
        <v>7318</v>
      </c>
      <c r="H15" s="183">
        <v>3706</v>
      </c>
      <c r="I15" s="183">
        <v>3612</v>
      </c>
      <c r="J15" s="183">
        <v>1235</v>
      </c>
      <c r="K15" s="183">
        <v>1159</v>
      </c>
      <c r="L15" s="183">
        <v>1224</v>
      </c>
      <c r="M15" s="183">
        <v>1179</v>
      </c>
      <c r="N15" s="183">
        <v>1247</v>
      </c>
      <c r="O15" s="183">
        <v>1274</v>
      </c>
    </row>
    <row r="16" spans="2:15" s="165" customFormat="1" ht="18.75" customHeight="1">
      <c r="B16" s="168" t="s">
        <v>42</v>
      </c>
      <c r="C16" s="182">
        <v>5</v>
      </c>
      <c r="D16" s="183">
        <v>1</v>
      </c>
      <c r="E16" s="183"/>
      <c r="F16" s="183">
        <v>137</v>
      </c>
      <c r="G16" s="183">
        <v>1545</v>
      </c>
      <c r="H16" s="183">
        <v>807</v>
      </c>
      <c r="I16" s="183">
        <v>738</v>
      </c>
      <c r="J16" s="183">
        <v>259</v>
      </c>
      <c r="K16" s="183">
        <v>244</v>
      </c>
      <c r="L16" s="183">
        <v>282</v>
      </c>
      <c r="M16" s="183">
        <v>230</v>
      </c>
      <c r="N16" s="183">
        <v>266</v>
      </c>
      <c r="O16" s="183">
        <v>264</v>
      </c>
    </row>
    <row r="17" spans="2:15" s="165" customFormat="1" ht="18.75" customHeight="1">
      <c r="B17" s="168" t="s">
        <v>43</v>
      </c>
      <c r="C17" s="182">
        <v>3</v>
      </c>
      <c r="D17" s="183" t="s">
        <v>192</v>
      </c>
      <c r="E17" s="183"/>
      <c r="F17" s="183">
        <v>88</v>
      </c>
      <c r="G17" s="183">
        <v>950</v>
      </c>
      <c r="H17" s="183">
        <v>494</v>
      </c>
      <c r="I17" s="183">
        <v>456</v>
      </c>
      <c r="J17" s="183">
        <v>154</v>
      </c>
      <c r="K17" s="183">
        <v>166</v>
      </c>
      <c r="L17" s="183">
        <v>174</v>
      </c>
      <c r="M17" s="183">
        <v>142</v>
      </c>
      <c r="N17" s="183">
        <v>166</v>
      </c>
      <c r="O17" s="183">
        <v>148</v>
      </c>
    </row>
    <row r="18" spans="2:15" s="165" customFormat="1" ht="18.75" customHeight="1">
      <c r="B18" s="168" t="s">
        <v>44</v>
      </c>
      <c r="C18" s="182">
        <v>11</v>
      </c>
      <c r="D18" s="183" t="s">
        <v>192</v>
      </c>
      <c r="E18" s="183"/>
      <c r="F18" s="183">
        <v>208</v>
      </c>
      <c r="G18" s="183">
        <v>2205</v>
      </c>
      <c r="H18" s="183">
        <v>1103</v>
      </c>
      <c r="I18" s="183">
        <v>1102</v>
      </c>
      <c r="J18" s="183">
        <v>365</v>
      </c>
      <c r="K18" s="183">
        <v>347</v>
      </c>
      <c r="L18" s="183">
        <v>396</v>
      </c>
      <c r="M18" s="183">
        <v>394</v>
      </c>
      <c r="N18" s="183">
        <v>342</v>
      </c>
      <c r="O18" s="183">
        <v>361</v>
      </c>
    </row>
    <row r="19" spans="2:15" s="165" customFormat="1" ht="18.75" customHeight="1">
      <c r="B19" s="168" t="s">
        <v>239</v>
      </c>
      <c r="C19" s="182">
        <v>6</v>
      </c>
      <c r="D19" s="183" t="s">
        <v>192</v>
      </c>
      <c r="E19" s="183"/>
      <c r="F19" s="183">
        <v>96</v>
      </c>
      <c r="G19" s="183">
        <v>1073</v>
      </c>
      <c r="H19" s="183">
        <v>517</v>
      </c>
      <c r="I19" s="183">
        <v>556</v>
      </c>
      <c r="J19" s="183">
        <v>163</v>
      </c>
      <c r="K19" s="183">
        <v>178</v>
      </c>
      <c r="L19" s="183">
        <v>181</v>
      </c>
      <c r="M19" s="183">
        <v>186</v>
      </c>
      <c r="N19" s="183">
        <v>173</v>
      </c>
      <c r="O19" s="183">
        <v>192</v>
      </c>
    </row>
    <row r="20" spans="2:15" s="165" customFormat="1" ht="18.75" customHeight="1">
      <c r="B20" s="168" t="s">
        <v>240</v>
      </c>
      <c r="C20" s="182">
        <v>4</v>
      </c>
      <c r="D20" s="183" t="s">
        <v>192</v>
      </c>
      <c r="E20" s="183"/>
      <c r="F20" s="183">
        <v>94</v>
      </c>
      <c r="G20" s="183">
        <v>1002</v>
      </c>
      <c r="H20" s="183">
        <v>520</v>
      </c>
      <c r="I20" s="183">
        <v>482</v>
      </c>
      <c r="J20" s="183">
        <v>162</v>
      </c>
      <c r="K20" s="183">
        <v>176</v>
      </c>
      <c r="L20" s="183">
        <v>173</v>
      </c>
      <c r="M20" s="183">
        <v>157</v>
      </c>
      <c r="N20" s="183">
        <v>185</v>
      </c>
      <c r="O20" s="183">
        <v>149</v>
      </c>
    </row>
    <row r="21" spans="2:15" s="165" customFormat="1" ht="18.75" customHeight="1">
      <c r="B21" s="168" t="s">
        <v>241</v>
      </c>
      <c r="C21" s="182">
        <v>7</v>
      </c>
      <c r="D21" s="183" t="s">
        <v>192</v>
      </c>
      <c r="E21" s="183"/>
      <c r="F21" s="183">
        <v>103</v>
      </c>
      <c r="G21" s="183">
        <v>762</v>
      </c>
      <c r="H21" s="183">
        <v>378</v>
      </c>
      <c r="I21" s="183">
        <v>384</v>
      </c>
      <c r="J21" s="183">
        <v>131</v>
      </c>
      <c r="K21" s="183">
        <v>125</v>
      </c>
      <c r="L21" s="183">
        <v>114</v>
      </c>
      <c r="M21" s="183">
        <v>129</v>
      </c>
      <c r="N21" s="183">
        <v>133</v>
      </c>
      <c r="O21" s="183">
        <v>130</v>
      </c>
    </row>
    <row r="22" spans="2:15" s="165" customFormat="1" ht="18.75" customHeight="1">
      <c r="B22" s="168" t="s">
        <v>242</v>
      </c>
      <c r="C22" s="182">
        <v>6</v>
      </c>
      <c r="D22" s="183" t="s">
        <v>192</v>
      </c>
      <c r="E22" s="183"/>
      <c r="F22" s="183">
        <v>81</v>
      </c>
      <c r="G22" s="183">
        <v>569</v>
      </c>
      <c r="H22" s="183">
        <v>298</v>
      </c>
      <c r="I22" s="183">
        <v>271</v>
      </c>
      <c r="J22" s="183">
        <v>99</v>
      </c>
      <c r="K22" s="183">
        <v>84</v>
      </c>
      <c r="L22" s="183">
        <v>102</v>
      </c>
      <c r="M22" s="183">
        <v>84</v>
      </c>
      <c r="N22" s="183">
        <v>97</v>
      </c>
      <c r="O22" s="183">
        <v>103</v>
      </c>
    </row>
    <row r="23" spans="2:15" s="165" customFormat="1" ht="18.75" customHeight="1">
      <c r="B23" s="168" t="s">
        <v>45</v>
      </c>
      <c r="C23" s="182">
        <v>1</v>
      </c>
      <c r="D23" s="183" t="s">
        <v>192</v>
      </c>
      <c r="E23" s="183"/>
      <c r="F23" s="183">
        <v>13</v>
      </c>
      <c r="G23" s="183">
        <v>112</v>
      </c>
      <c r="H23" s="183">
        <v>50</v>
      </c>
      <c r="I23" s="183">
        <v>62</v>
      </c>
      <c r="J23" s="183">
        <v>13</v>
      </c>
      <c r="K23" s="183">
        <v>18</v>
      </c>
      <c r="L23" s="183">
        <v>22</v>
      </c>
      <c r="M23" s="183">
        <v>15</v>
      </c>
      <c r="N23" s="183">
        <v>15</v>
      </c>
      <c r="O23" s="183">
        <v>29</v>
      </c>
    </row>
    <row r="24" spans="2:15" s="165" customFormat="1" ht="18.75" customHeight="1">
      <c r="B24" s="168" t="s">
        <v>46</v>
      </c>
      <c r="C24" s="182">
        <v>1</v>
      </c>
      <c r="D24" s="183" t="s">
        <v>192</v>
      </c>
      <c r="E24" s="183"/>
      <c r="F24" s="183">
        <v>13</v>
      </c>
      <c r="G24" s="183">
        <v>26</v>
      </c>
      <c r="H24" s="183">
        <v>12</v>
      </c>
      <c r="I24" s="183">
        <v>14</v>
      </c>
      <c r="J24" s="183">
        <v>3</v>
      </c>
      <c r="K24" s="183">
        <v>4</v>
      </c>
      <c r="L24" s="183">
        <v>4</v>
      </c>
      <c r="M24" s="183">
        <v>5</v>
      </c>
      <c r="N24" s="183">
        <v>5</v>
      </c>
      <c r="O24" s="183">
        <v>5</v>
      </c>
    </row>
    <row r="25" spans="2:15" s="165" customFormat="1" ht="18.75" customHeight="1">
      <c r="B25" s="168" t="s">
        <v>47</v>
      </c>
      <c r="C25" s="182">
        <v>1</v>
      </c>
      <c r="D25" s="183" t="s">
        <v>192</v>
      </c>
      <c r="E25" s="183"/>
      <c r="F25" s="183">
        <v>12</v>
      </c>
      <c r="G25" s="183">
        <v>41</v>
      </c>
      <c r="H25" s="183">
        <v>18</v>
      </c>
      <c r="I25" s="183">
        <v>23</v>
      </c>
      <c r="J25" s="183">
        <v>5</v>
      </c>
      <c r="K25" s="183">
        <v>5</v>
      </c>
      <c r="L25" s="183">
        <v>5</v>
      </c>
      <c r="M25" s="183">
        <v>7</v>
      </c>
      <c r="N25" s="183">
        <v>8</v>
      </c>
      <c r="O25" s="183">
        <v>11</v>
      </c>
    </row>
    <row r="26" spans="2:15" s="165" customFormat="1" ht="18.75" customHeight="1">
      <c r="B26" s="168" t="s">
        <v>48</v>
      </c>
      <c r="C26" s="182">
        <v>2</v>
      </c>
      <c r="D26" s="183" t="s">
        <v>192</v>
      </c>
      <c r="E26" s="183"/>
      <c r="F26" s="183">
        <v>51</v>
      </c>
      <c r="G26" s="183">
        <v>695</v>
      </c>
      <c r="H26" s="183">
        <v>359</v>
      </c>
      <c r="I26" s="183">
        <v>336</v>
      </c>
      <c r="J26" s="183">
        <v>82</v>
      </c>
      <c r="K26" s="183">
        <v>99</v>
      </c>
      <c r="L26" s="183">
        <v>152</v>
      </c>
      <c r="M26" s="183">
        <v>125</v>
      </c>
      <c r="N26" s="183">
        <v>125</v>
      </c>
      <c r="O26" s="183">
        <v>112</v>
      </c>
    </row>
    <row r="27" spans="2:15" s="165" customFormat="1" ht="18.75" customHeight="1">
      <c r="B27" s="168" t="s">
        <v>49</v>
      </c>
      <c r="C27" s="182">
        <v>2</v>
      </c>
      <c r="D27" s="183" t="s">
        <v>192</v>
      </c>
      <c r="E27" s="183"/>
      <c r="F27" s="183">
        <v>22</v>
      </c>
      <c r="G27" s="183">
        <v>70</v>
      </c>
      <c r="H27" s="183">
        <v>36</v>
      </c>
      <c r="I27" s="183">
        <v>34</v>
      </c>
      <c r="J27" s="183">
        <v>12</v>
      </c>
      <c r="K27" s="183">
        <v>8</v>
      </c>
      <c r="L27" s="183">
        <v>10</v>
      </c>
      <c r="M27" s="183">
        <v>10</v>
      </c>
      <c r="N27" s="183">
        <v>14</v>
      </c>
      <c r="O27" s="183">
        <v>16</v>
      </c>
    </row>
    <row r="28" spans="2:15" s="165" customFormat="1" ht="18.75" customHeight="1">
      <c r="B28" s="168" t="s">
        <v>243</v>
      </c>
      <c r="C28" s="182">
        <v>4</v>
      </c>
      <c r="D28" s="183" t="s">
        <v>192</v>
      </c>
      <c r="E28" s="183"/>
      <c r="F28" s="183">
        <v>44</v>
      </c>
      <c r="G28" s="183">
        <v>190</v>
      </c>
      <c r="H28" s="183">
        <v>98</v>
      </c>
      <c r="I28" s="183">
        <v>92</v>
      </c>
      <c r="J28" s="183">
        <v>32</v>
      </c>
      <c r="K28" s="183">
        <v>27</v>
      </c>
      <c r="L28" s="183">
        <v>29</v>
      </c>
      <c r="M28" s="183">
        <v>31</v>
      </c>
      <c r="N28" s="183">
        <v>37</v>
      </c>
      <c r="O28" s="183">
        <v>34</v>
      </c>
    </row>
    <row r="29" spans="2:15" s="165" customFormat="1" ht="18.75" customHeight="1">
      <c r="B29" s="168" t="s">
        <v>50</v>
      </c>
      <c r="C29" s="182">
        <v>1</v>
      </c>
      <c r="D29" s="183" t="s">
        <v>192</v>
      </c>
      <c r="E29" s="183"/>
      <c r="F29" s="183">
        <v>14</v>
      </c>
      <c r="G29" s="183">
        <v>92</v>
      </c>
      <c r="H29" s="183">
        <v>52</v>
      </c>
      <c r="I29" s="183">
        <v>40</v>
      </c>
      <c r="J29" s="183">
        <v>15</v>
      </c>
      <c r="K29" s="183">
        <v>11</v>
      </c>
      <c r="L29" s="183">
        <v>20</v>
      </c>
      <c r="M29" s="183">
        <v>12</v>
      </c>
      <c r="N29" s="183">
        <v>17</v>
      </c>
      <c r="O29" s="183">
        <v>17</v>
      </c>
    </row>
    <row r="30" spans="2:15" s="165" customFormat="1" ht="18.75" customHeight="1">
      <c r="B30" s="168" t="s">
        <v>244</v>
      </c>
      <c r="C30" s="182">
        <v>2</v>
      </c>
      <c r="D30" s="183">
        <v>2</v>
      </c>
      <c r="E30" s="183"/>
      <c r="F30" s="183">
        <v>30</v>
      </c>
      <c r="G30" s="183">
        <v>164</v>
      </c>
      <c r="H30" s="183">
        <v>95</v>
      </c>
      <c r="I30" s="183">
        <v>69</v>
      </c>
      <c r="J30" s="183">
        <v>34</v>
      </c>
      <c r="K30" s="183">
        <v>19</v>
      </c>
      <c r="L30" s="183">
        <v>30</v>
      </c>
      <c r="M30" s="183">
        <v>25</v>
      </c>
      <c r="N30" s="183">
        <v>31</v>
      </c>
      <c r="O30" s="183">
        <v>25</v>
      </c>
    </row>
    <row r="31" spans="2:15" s="165" customFormat="1" ht="18.75" customHeight="1">
      <c r="B31" s="168" t="s">
        <v>245</v>
      </c>
      <c r="C31" s="182">
        <v>2</v>
      </c>
      <c r="D31" s="183" t="s">
        <v>192</v>
      </c>
      <c r="E31" s="183"/>
      <c r="F31" s="183">
        <v>31</v>
      </c>
      <c r="G31" s="183">
        <v>242</v>
      </c>
      <c r="H31" s="183">
        <v>130</v>
      </c>
      <c r="I31" s="183">
        <v>112</v>
      </c>
      <c r="J31" s="183">
        <v>45</v>
      </c>
      <c r="K31" s="183">
        <v>35</v>
      </c>
      <c r="L31" s="183">
        <v>42</v>
      </c>
      <c r="M31" s="183">
        <v>36</v>
      </c>
      <c r="N31" s="183">
        <v>43</v>
      </c>
      <c r="O31" s="183">
        <v>41</v>
      </c>
    </row>
    <row r="32" spans="2:15" s="165" customFormat="1" ht="18.75" customHeight="1">
      <c r="B32" s="168" t="s">
        <v>51</v>
      </c>
      <c r="C32" s="182">
        <v>1</v>
      </c>
      <c r="D32" s="183" t="s">
        <v>192</v>
      </c>
      <c r="E32" s="183"/>
      <c r="F32" s="183">
        <v>30</v>
      </c>
      <c r="G32" s="183">
        <v>435</v>
      </c>
      <c r="H32" s="183">
        <v>222</v>
      </c>
      <c r="I32" s="183">
        <v>213</v>
      </c>
      <c r="J32" s="183">
        <v>67</v>
      </c>
      <c r="K32" s="183">
        <v>72</v>
      </c>
      <c r="L32" s="183">
        <v>73</v>
      </c>
      <c r="M32" s="183">
        <v>67</v>
      </c>
      <c r="N32" s="183">
        <v>82</v>
      </c>
      <c r="O32" s="183">
        <v>74</v>
      </c>
    </row>
    <row r="33" spans="2:15" s="165" customFormat="1" ht="18.75" customHeight="1">
      <c r="B33" s="168" t="s">
        <v>52</v>
      </c>
      <c r="C33" s="182">
        <v>1</v>
      </c>
      <c r="D33" s="183" t="s">
        <v>192</v>
      </c>
      <c r="E33" s="183"/>
      <c r="F33" s="183">
        <v>44</v>
      </c>
      <c r="G33" s="183">
        <v>667</v>
      </c>
      <c r="H33" s="183">
        <v>332</v>
      </c>
      <c r="I33" s="183">
        <v>335</v>
      </c>
      <c r="J33" s="183">
        <v>100</v>
      </c>
      <c r="K33" s="183">
        <v>122</v>
      </c>
      <c r="L33" s="183">
        <v>115</v>
      </c>
      <c r="M33" s="183">
        <v>104</v>
      </c>
      <c r="N33" s="183">
        <v>117</v>
      </c>
      <c r="O33" s="183">
        <v>109</v>
      </c>
    </row>
    <row r="34" spans="2:15" s="165" customFormat="1" ht="18.75" customHeight="1">
      <c r="B34" s="168" t="s">
        <v>53</v>
      </c>
      <c r="C34" s="182">
        <v>2</v>
      </c>
      <c r="D34" s="183" t="s">
        <v>192</v>
      </c>
      <c r="E34" s="183"/>
      <c r="F34" s="183">
        <v>75</v>
      </c>
      <c r="G34" s="183">
        <v>1011</v>
      </c>
      <c r="H34" s="183">
        <v>518</v>
      </c>
      <c r="I34" s="183">
        <v>493</v>
      </c>
      <c r="J34" s="183">
        <v>172</v>
      </c>
      <c r="K34" s="183">
        <v>147</v>
      </c>
      <c r="L34" s="183">
        <v>180</v>
      </c>
      <c r="M34" s="183">
        <v>166</v>
      </c>
      <c r="N34" s="183">
        <v>166</v>
      </c>
      <c r="O34" s="183">
        <v>180</v>
      </c>
    </row>
    <row r="35" spans="2:15" s="165" customFormat="1" ht="18.75" customHeight="1">
      <c r="B35" s="168" t="s">
        <v>54</v>
      </c>
      <c r="C35" s="182">
        <v>1</v>
      </c>
      <c r="D35" s="183" t="s">
        <v>192</v>
      </c>
      <c r="E35" s="183"/>
      <c r="F35" s="183">
        <v>27</v>
      </c>
      <c r="G35" s="183">
        <v>354</v>
      </c>
      <c r="H35" s="183">
        <v>181</v>
      </c>
      <c r="I35" s="183">
        <v>173</v>
      </c>
      <c r="J35" s="183">
        <v>65</v>
      </c>
      <c r="K35" s="183">
        <v>59</v>
      </c>
      <c r="L35" s="183">
        <v>60</v>
      </c>
      <c r="M35" s="183">
        <v>61</v>
      </c>
      <c r="N35" s="183">
        <v>56</v>
      </c>
      <c r="O35" s="183">
        <v>53</v>
      </c>
    </row>
    <row r="36" spans="2:15" s="165" customFormat="1" ht="18.75" customHeight="1">
      <c r="B36" s="168" t="s">
        <v>55</v>
      </c>
      <c r="C36" s="182">
        <v>1</v>
      </c>
      <c r="D36" s="183" t="s">
        <v>192</v>
      </c>
      <c r="E36" s="183"/>
      <c r="F36" s="183">
        <v>26</v>
      </c>
      <c r="G36" s="183">
        <v>337</v>
      </c>
      <c r="H36" s="183">
        <v>155</v>
      </c>
      <c r="I36" s="183">
        <v>182</v>
      </c>
      <c r="J36" s="183">
        <v>49</v>
      </c>
      <c r="K36" s="183">
        <v>59</v>
      </c>
      <c r="L36" s="183">
        <v>53</v>
      </c>
      <c r="M36" s="183">
        <v>70</v>
      </c>
      <c r="N36" s="183">
        <v>53</v>
      </c>
      <c r="O36" s="183">
        <v>53</v>
      </c>
    </row>
    <row r="37" spans="2:15" s="165" customFormat="1" ht="18.75" customHeight="1">
      <c r="B37" s="168" t="s">
        <v>246</v>
      </c>
      <c r="C37" s="182">
        <v>4</v>
      </c>
      <c r="D37" s="183" t="s">
        <v>192</v>
      </c>
      <c r="E37" s="183"/>
      <c r="F37" s="183">
        <v>29</v>
      </c>
      <c r="G37" s="183">
        <v>205</v>
      </c>
      <c r="H37" s="183">
        <v>109</v>
      </c>
      <c r="I37" s="183">
        <v>96</v>
      </c>
      <c r="J37" s="183">
        <v>35</v>
      </c>
      <c r="K37" s="183">
        <v>30</v>
      </c>
      <c r="L37" s="183">
        <v>36</v>
      </c>
      <c r="M37" s="183">
        <v>27</v>
      </c>
      <c r="N37" s="183">
        <v>38</v>
      </c>
      <c r="O37" s="183">
        <v>39</v>
      </c>
    </row>
    <row r="38" spans="2:15" s="165" customFormat="1" ht="18.75" customHeight="1" thickBot="1">
      <c r="B38" s="187" t="s">
        <v>247</v>
      </c>
      <c r="C38" s="192">
        <v>2</v>
      </c>
      <c r="D38" s="188" t="s">
        <v>192</v>
      </c>
      <c r="E38" s="188"/>
      <c r="F38" s="188">
        <v>40</v>
      </c>
      <c r="G38" s="188">
        <v>388</v>
      </c>
      <c r="H38" s="188">
        <v>182</v>
      </c>
      <c r="I38" s="188">
        <v>206</v>
      </c>
      <c r="J38" s="188">
        <v>62</v>
      </c>
      <c r="K38" s="188">
        <v>56</v>
      </c>
      <c r="L38" s="188">
        <v>62</v>
      </c>
      <c r="M38" s="188">
        <v>66</v>
      </c>
      <c r="N38" s="188">
        <v>58</v>
      </c>
      <c r="O38" s="188">
        <v>84</v>
      </c>
    </row>
    <row r="39" spans="2:15" ht="16.5" customHeight="1">
      <c r="B39" s="193" t="s">
        <v>343</v>
      </c>
      <c r="C39" s="190"/>
      <c r="D39" s="190"/>
      <c r="E39" s="190"/>
      <c r="F39" s="190"/>
      <c r="G39" s="157"/>
      <c r="H39" s="157"/>
      <c r="I39" s="157"/>
      <c r="J39" s="157"/>
      <c r="K39" s="157"/>
      <c r="L39" s="157"/>
      <c r="M39" s="157"/>
      <c r="N39" s="157"/>
      <c r="O39" s="157"/>
    </row>
  </sheetData>
  <mergeCells count="11">
    <mergeCell ref="N5:O5"/>
    <mergeCell ref="B2:O2"/>
    <mergeCell ref="G4:O4"/>
    <mergeCell ref="C4:D4"/>
    <mergeCell ref="C5:C6"/>
    <mergeCell ref="D5:D6"/>
    <mergeCell ref="B4:B6"/>
    <mergeCell ref="E4:F6"/>
    <mergeCell ref="G5:I5"/>
    <mergeCell ref="J5:K5"/>
    <mergeCell ref="L5:M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68"/>
  <sheetViews>
    <sheetView showGridLines="0" zoomScaleNormal="100" zoomScaleSheetLayoutView="100" workbookViewId="0"/>
  </sheetViews>
  <sheetFormatPr defaultColWidth="13.375" defaultRowHeight="13.5"/>
  <cols>
    <col min="1" max="1" width="13.375" style="205"/>
    <col min="2" max="2" width="5.875" style="207" customWidth="1"/>
    <col min="3" max="3" width="8" style="205" customWidth="1"/>
    <col min="4" max="4" width="11.625" style="205" customWidth="1"/>
    <col min="5" max="10" width="11.125" style="205" customWidth="1"/>
    <col min="11" max="11" width="7.625" style="205" bestFit="1" customWidth="1"/>
    <col min="12" max="12" width="11" style="205" customWidth="1"/>
    <col min="13" max="13" width="30.875" style="205" customWidth="1"/>
    <col min="14" max="16384" width="13.375" style="205"/>
  </cols>
  <sheetData>
    <row r="2" spans="2:10" s="194" customFormat="1" ht="28.5" customHeight="1">
      <c r="B2" s="559" t="s">
        <v>480</v>
      </c>
      <c r="C2" s="559"/>
      <c r="D2" s="559"/>
      <c r="E2" s="559"/>
      <c r="F2" s="559"/>
      <c r="G2" s="559"/>
      <c r="H2" s="559"/>
      <c r="I2" s="559"/>
      <c r="J2" s="559"/>
    </row>
    <row r="3" spans="2:10" s="3" customFormat="1" ht="19.5" customHeight="1" thickBot="1">
      <c r="B3" s="4"/>
      <c r="C3" s="5"/>
      <c r="D3" s="5"/>
      <c r="E3" s="5"/>
      <c r="F3" s="5"/>
      <c r="G3" s="5"/>
      <c r="H3" s="5"/>
      <c r="I3" s="5"/>
      <c r="J3" s="6" t="s">
        <v>2</v>
      </c>
    </row>
    <row r="4" spans="2:10" s="3" customFormat="1" ht="16.5" customHeight="1">
      <c r="B4" s="628" t="s">
        <v>178</v>
      </c>
      <c r="C4" s="629"/>
      <c r="D4" s="632" t="s">
        <v>172</v>
      </c>
      <c r="E4" s="625" t="s">
        <v>326</v>
      </c>
      <c r="F4" s="626"/>
      <c r="G4" s="626"/>
      <c r="H4" s="626"/>
      <c r="I4" s="626"/>
      <c r="J4" s="626"/>
    </row>
    <row r="5" spans="2:10" s="3" customFormat="1" ht="16.5" customHeight="1">
      <c r="B5" s="630"/>
      <c r="C5" s="631"/>
      <c r="D5" s="633"/>
      <c r="E5" s="195" t="s">
        <v>3</v>
      </c>
      <c r="F5" s="196" t="s">
        <v>135</v>
      </c>
      <c r="G5" s="196" t="s">
        <v>133</v>
      </c>
      <c r="H5" s="196" t="s">
        <v>136</v>
      </c>
      <c r="I5" s="196" t="s">
        <v>6</v>
      </c>
      <c r="J5" s="197" t="s">
        <v>238</v>
      </c>
    </row>
    <row r="6" spans="2:10" s="3" customFormat="1" ht="16.5" customHeight="1">
      <c r="C6" s="198"/>
    </row>
    <row r="7" spans="2:10" s="3" customFormat="1" ht="16.5" customHeight="1">
      <c r="B7" s="199"/>
      <c r="C7" s="199" t="s">
        <v>325</v>
      </c>
      <c r="D7" s="200">
        <v>32</v>
      </c>
      <c r="E7" s="201">
        <v>47</v>
      </c>
      <c r="F7" s="201">
        <v>17</v>
      </c>
      <c r="G7" s="201">
        <v>5</v>
      </c>
      <c r="H7" s="201">
        <v>2</v>
      </c>
      <c r="I7" s="201">
        <v>7</v>
      </c>
      <c r="J7" s="488">
        <v>1</v>
      </c>
    </row>
    <row r="8" spans="2:10" s="3" customFormat="1" ht="16.5" customHeight="1">
      <c r="B8" s="9" t="s">
        <v>278</v>
      </c>
      <c r="C8" s="199" t="s">
        <v>324</v>
      </c>
      <c r="D8" s="200">
        <v>1</v>
      </c>
      <c r="E8" s="201">
        <v>1</v>
      </c>
      <c r="F8" s="201">
        <v>1</v>
      </c>
      <c r="G8" s="201" t="s">
        <v>192</v>
      </c>
      <c r="H8" s="201" t="s">
        <v>192</v>
      </c>
      <c r="I8" s="201" t="s">
        <v>192</v>
      </c>
      <c r="J8" s="201" t="s">
        <v>192</v>
      </c>
    </row>
    <row r="9" spans="2:10" s="3" customFormat="1" ht="16.5" customHeight="1">
      <c r="B9" s="7"/>
      <c r="C9" s="199" t="s">
        <v>323</v>
      </c>
      <c r="D9" s="200">
        <v>5</v>
      </c>
      <c r="E9" s="201">
        <v>5</v>
      </c>
      <c r="F9" s="201">
        <v>4</v>
      </c>
      <c r="G9" s="201" t="s">
        <v>192</v>
      </c>
      <c r="H9" s="201">
        <v>1</v>
      </c>
      <c r="I9" s="201" t="s">
        <v>192</v>
      </c>
      <c r="J9" s="201" t="s">
        <v>192</v>
      </c>
    </row>
    <row r="10" spans="2:10" s="3" customFormat="1" ht="16.5" customHeight="1">
      <c r="B10" s="7"/>
      <c r="C10" s="199"/>
      <c r="D10" s="200"/>
      <c r="E10" s="201"/>
      <c r="F10" s="201"/>
      <c r="G10" s="201"/>
      <c r="H10" s="201"/>
      <c r="I10" s="201"/>
      <c r="J10" s="201"/>
    </row>
    <row r="11" spans="2:10" s="3" customFormat="1" ht="16.5" customHeight="1">
      <c r="B11" s="202" t="s">
        <v>279</v>
      </c>
      <c r="C11" s="199" t="s">
        <v>325</v>
      </c>
      <c r="D11" s="200">
        <v>3</v>
      </c>
      <c r="E11" s="490">
        <v>3</v>
      </c>
      <c r="F11" s="490">
        <v>3</v>
      </c>
      <c r="G11" s="201" t="s">
        <v>232</v>
      </c>
      <c r="H11" s="201" t="s">
        <v>232</v>
      </c>
      <c r="I11" s="201" t="s">
        <v>232</v>
      </c>
      <c r="J11" s="201" t="s">
        <v>232</v>
      </c>
    </row>
    <row r="12" spans="2:10" s="3" customFormat="1" ht="16.5" customHeight="1" thickBot="1">
      <c r="B12" s="5"/>
      <c r="C12" s="203"/>
      <c r="D12" s="204"/>
      <c r="E12" s="6"/>
      <c r="F12" s="6"/>
      <c r="G12" s="5"/>
      <c r="H12" s="5"/>
      <c r="I12" s="5"/>
      <c r="J12" s="5"/>
    </row>
    <row r="13" spans="2:10" s="3" customFormat="1" ht="14.25" thickBot="1">
      <c r="B13" s="2"/>
    </row>
    <row r="14" spans="2:10" ht="16.5" customHeight="1">
      <c r="B14" s="628" t="s">
        <v>178</v>
      </c>
      <c r="C14" s="629"/>
      <c r="D14" s="627" t="s">
        <v>326</v>
      </c>
      <c r="E14" s="626"/>
      <c r="F14" s="626"/>
      <c r="G14" s="626"/>
      <c r="H14" s="626"/>
      <c r="I14" s="626"/>
    </row>
    <row r="15" spans="2:10" ht="16.5" customHeight="1">
      <c r="B15" s="630"/>
      <c r="C15" s="631"/>
      <c r="D15" s="196" t="s">
        <v>7</v>
      </c>
      <c r="E15" s="196" t="s">
        <v>8</v>
      </c>
      <c r="F15" s="196" t="s">
        <v>317</v>
      </c>
      <c r="G15" s="196" t="s">
        <v>141</v>
      </c>
      <c r="H15" s="196" t="s">
        <v>309</v>
      </c>
      <c r="I15" s="206" t="s">
        <v>9</v>
      </c>
    </row>
    <row r="16" spans="2:10" ht="16.5" customHeight="1">
      <c r="C16" s="208"/>
    </row>
    <row r="17" spans="2:9" ht="16.5" customHeight="1">
      <c r="B17" s="199"/>
      <c r="C17" s="199" t="s">
        <v>325</v>
      </c>
      <c r="D17" s="209">
        <v>1</v>
      </c>
      <c r="E17" s="201">
        <v>1</v>
      </c>
      <c r="F17" s="488" t="s">
        <v>192</v>
      </c>
      <c r="G17" s="201">
        <v>1</v>
      </c>
      <c r="H17" s="201">
        <v>8</v>
      </c>
      <c r="I17" s="201">
        <v>4</v>
      </c>
    </row>
    <row r="18" spans="2:9" ht="16.5" customHeight="1">
      <c r="B18" s="9" t="s">
        <v>278</v>
      </c>
      <c r="C18" s="199" t="s">
        <v>324</v>
      </c>
      <c r="D18" s="209" t="s">
        <v>192</v>
      </c>
      <c r="E18" s="201" t="s">
        <v>192</v>
      </c>
      <c r="F18" s="488" t="s">
        <v>192</v>
      </c>
      <c r="G18" s="488" t="s">
        <v>192</v>
      </c>
      <c r="H18" s="488" t="s">
        <v>192</v>
      </c>
      <c r="I18" s="488" t="s">
        <v>192</v>
      </c>
    </row>
    <row r="19" spans="2:9" ht="16.5" customHeight="1">
      <c r="B19" s="7"/>
      <c r="C19" s="199" t="s">
        <v>323</v>
      </c>
      <c r="D19" s="209" t="s">
        <v>192</v>
      </c>
      <c r="E19" s="201" t="s">
        <v>192</v>
      </c>
      <c r="F19" s="488" t="s">
        <v>192</v>
      </c>
      <c r="G19" s="488" t="s">
        <v>192</v>
      </c>
      <c r="H19" s="488" t="s">
        <v>192</v>
      </c>
      <c r="I19" s="488" t="s">
        <v>192</v>
      </c>
    </row>
    <row r="20" spans="2:9" ht="16.5" customHeight="1">
      <c r="B20" s="7"/>
      <c r="C20" s="199"/>
      <c r="D20" s="209"/>
      <c r="E20" s="201"/>
      <c r="F20" s="488"/>
      <c r="G20" s="488"/>
      <c r="H20" s="488"/>
      <c r="I20" s="488"/>
    </row>
    <row r="21" spans="2:9" ht="16.5" customHeight="1">
      <c r="B21" s="202" t="s">
        <v>279</v>
      </c>
      <c r="C21" s="199" t="s">
        <v>325</v>
      </c>
      <c r="D21" s="209" t="s">
        <v>192</v>
      </c>
      <c r="E21" s="201" t="s">
        <v>192</v>
      </c>
      <c r="F21" s="488" t="s">
        <v>192</v>
      </c>
      <c r="G21" s="488" t="s">
        <v>192</v>
      </c>
      <c r="H21" s="488" t="s">
        <v>192</v>
      </c>
      <c r="I21" s="488" t="s">
        <v>192</v>
      </c>
    </row>
    <row r="22" spans="2:9" ht="16.5" customHeight="1" thickBot="1">
      <c r="B22" s="5"/>
      <c r="C22" s="203"/>
      <c r="D22" s="210"/>
      <c r="E22" s="6"/>
      <c r="F22" s="211"/>
      <c r="G22" s="211"/>
      <c r="H22" s="211"/>
      <c r="I22" s="211"/>
    </row>
    <row r="23" spans="2:9">
      <c r="B23" s="212" t="s">
        <v>484</v>
      </c>
    </row>
    <row r="24" spans="2:9" ht="9.9499999999999993" customHeight="1"/>
    <row r="25" spans="2:9" ht="9.75" customHeight="1"/>
    <row r="26" spans="2:9" ht="9.9499999999999993" customHeight="1"/>
    <row r="27" spans="2:9" ht="9.9499999999999993" customHeight="1"/>
    <row r="28" spans="2:9" ht="9.9499999999999993" customHeight="1"/>
    <row r="29" spans="2:9" ht="9.9499999999999993" customHeight="1"/>
    <row r="30" spans="2:9" ht="9.9499999999999993" customHeight="1"/>
    <row r="31" spans="2:9" ht="9.9499999999999993" customHeight="1"/>
    <row r="32" spans="2:9"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sheetData>
  <mergeCells count="6">
    <mergeCell ref="B2:J2"/>
    <mergeCell ref="E4:J4"/>
    <mergeCell ref="D14:I14"/>
    <mergeCell ref="B4:C5"/>
    <mergeCell ref="D4:D5"/>
    <mergeCell ref="B14:C1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2"/>
  <sheetViews>
    <sheetView showGridLines="0" zoomScaleNormal="100" zoomScaleSheetLayoutView="100" workbookViewId="0"/>
  </sheetViews>
  <sheetFormatPr defaultColWidth="13.375" defaultRowHeight="13.5"/>
  <cols>
    <col min="1" max="1" width="13.375" style="3"/>
    <col min="2" max="2" width="13.375" style="2" customWidth="1"/>
    <col min="3" max="5" width="7.5" style="3" customWidth="1"/>
    <col min="6" max="15" width="5.625" style="3" customWidth="1"/>
    <col min="16" max="16" width="11" style="3" customWidth="1"/>
    <col min="17" max="17" width="30.875" style="3" customWidth="1"/>
    <col min="18" max="16384" width="13.375" style="3"/>
  </cols>
  <sheetData>
    <row r="2" spans="1:15">
      <c r="A2" s="1"/>
    </row>
    <row r="3" spans="1:15" ht="28.5" customHeight="1">
      <c r="A3" s="1"/>
      <c r="B3" s="559" t="s">
        <v>481</v>
      </c>
      <c r="C3" s="559"/>
      <c r="D3" s="559"/>
      <c r="E3" s="559"/>
      <c r="F3" s="559"/>
      <c r="G3" s="559"/>
      <c r="H3" s="559"/>
      <c r="I3" s="559"/>
      <c r="J3" s="559"/>
      <c r="K3" s="559"/>
      <c r="L3" s="559"/>
      <c r="M3" s="559"/>
      <c r="N3" s="559"/>
      <c r="O3" s="559"/>
    </row>
    <row r="4" spans="1:15" ht="19.5" customHeight="1" thickBot="1">
      <c r="B4" s="4"/>
      <c r="C4" s="5"/>
      <c r="D4" s="5"/>
      <c r="E4" s="5"/>
      <c r="F4" s="5"/>
      <c r="G4" s="5"/>
      <c r="H4" s="5"/>
      <c r="I4" s="5"/>
      <c r="J4" s="5"/>
      <c r="K4" s="5"/>
      <c r="L4" s="5"/>
      <c r="M4" s="5"/>
      <c r="N4" s="5"/>
      <c r="O4" s="6" t="s">
        <v>254</v>
      </c>
    </row>
    <row r="5" spans="1:15" ht="20.100000000000001" customHeight="1">
      <c r="B5" s="7"/>
      <c r="C5" s="636" t="s">
        <v>179</v>
      </c>
      <c r="D5" s="637"/>
      <c r="E5" s="637"/>
      <c r="F5" s="637"/>
      <c r="G5" s="637"/>
      <c r="H5" s="637"/>
      <c r="I5" s="637"/>
      <c r="J5" s="637"/>
      <c r="K5" s="637"/>
      <c r="L5" s="637"/>
      <c r="M5" s="638"/>
      <c r="N5" s="639" t="s">
        <v>190</v>
      </c>
      <c r="O5" s="8" t="s">
        <v>180</v>
      </c>
    </row>
    <row r="6" spans="1:15" ht="20.100000000000001" customHeight="1">
      <c r="B6" s="9" t="s">
        <v>181</v>
      </c>
      <c r="C6" s="10"/>
      <c r="D6" s="11" t="s">
        <v>33</v>
      </c>
      <c r="E6" s="12"/>
      <c r="F6" s="13" t="s">
        <v>182</v>
      </c>
      <c r="G6" s="14"/>
      <c r="H6" s="13" t="s">
        <v>183</v>
      </c>
      <c r="I6" s="14"/>
      <c r="J6" s="13" t="s">
        <v>184</v>
      </c>
      <c r="K6" s="14"/>
      <c r="L6" s="634" t="s">
        <v>185</v>
      </c>
      <c r="M6" s="635"/>
      <c r="N6" s="640"/>
      <c r="O6" s="8" t="s">
        <v>186</v>
      </c>
    </row>
    <row r="7" spans="1:15" ht="20.100000000000001" customHeight="1">
      <c r="B7" s="15"/>
      <c r="C7" s="16" t="s">
        <v>33</v>
      </c>
      <c r="D7" s="16" t="s">
        <v>37</v>
      </c>
      <c r="E7" s="16" t="s">
        <v>38</v>
      </c>
      <c r="F7" s="16" t="s">
        <v>37</v>
      </c>
      <c r="G7" s="16" t="s">
        <v>38</v>
      </c>
      <c r="H7" s="16" t="s">
        <v>37</v>
      </c>
      <c r="I7" s="16" t="s">
        <v>38</v>
      </c>
      <c r="J7" s="16" t="s">
        <v>37</v>
      </c>
      <c r="K7" s="16" t="s">
        <v>38</v>
      </c>
      <c r="L7" s="16" t="s">
        <v>37</v>
      </c>
      <c r="M7" s="16" t="s">
        <v>38</v>
      </c>
      <c r="N7" s="641"/>
      <c r="O7" s="16" t="s">
        <v>33</v>
      </c>
    </row>
    <row r="8" spans="1:15" ht="20.100000000000001" customHeight="1">
      <c r="B8" s="17" t="s">
        <v>482</v>
      </c>
      <c r="C8" s="18">
        <v>20142</v>
      </c>
      <c r="D8" s="19">
        <v>10029</v>
      </c>
      <c r="E8" s="19">
        <v>10113</v>
      </c>
      <c r="F8" s="19">
        <v>3345</v>
      </c>
      <c r="G8" s="19">
        <v>3378</v>
      </c>
      <c r="H8" s="19">
        <v>3273</v>
      </c>
      <c r="I8" s="19">
        <v>3377</v>
      </c>
      <c r="J8" s="19">
        <v>3361</v>
      </c>
      <c r="K8" s="19">
        <v>3332</v>
      </c>
      <c r="L8" s="19">
        <v>50</v>
      </c>
      <c r="M8" s="19">
        <v>26</v>
      </c>
      <c r="N8" s="19">
        <v>75</v>
      </c>
      <c r="O8" s="19" t="s">
        <v>192</v>
      </c>
    </row>
    <row r="9" spans="1:15" ht="20.100000000000001" customHeight="1">
      <c r="B9" s="20" t="s">
        <v>454</v>
      </c>
      <c r="C9" s="18">
        <v>19904</v>
      </c>
      <c r="D9" s="19">
        <v>9799</v>
      </c>
      <c r="E9" s="19">
        <v>10105</v>
      </c>
      <c r="F9" s="19">
        <v>3341</v>
      </c>
      <c r="G9" s="19">
        <v>3461</v>
      </c>
      <c r="H9" s="19">
        <v>3224</v>
      </c>
      <c r="I9" s="19">
        <v>3292</v>
      </c>
      <c r="J9" s="19">
        <v>3192</v>
      </c>
      <c r="K9" s="19">
        <v>3308</v>
      </c>
      <c r="L9" s="19">
        <v>42</v>
      </c>
      <c r="M9" s="19">
        <v>44</v>
      </c>
      <c r="N9" s="19">
        <v>79</v>
      </c>
      <c r="O9" s="19" t="s">
        <v>192</v>
      </c>
    </row>
    <row r="10" spans="1:15" ht="20.100000000000001" customHeight="1">
      <c r="A10" s="21"/>
      <c r="B10" s="20" t="s">
        <v>483</v>
      </c>
      <c r="C10" s="18">
        <f>C12+C16</f>
        <v>19664</v>
      </c>
      <c r="D10" s="22">
        <f t="shared" ref="D10:K10" si="0">D12+D16</f>
        <v>9757</v>
      </c>
      <c r="E10" s="22">
        <f t="shared" si="0"/>
        <v>9907</v>
      </c>
      <c r="F10" s="22">
        <f t="shared" si="0"/>
        <v>3319</v>
      </c>
      <c r="G10" s="22">
        <f t="shared" si="0"/>
        <v>3269</v>
      </c>
      <c r="H10" s="22">
        <f t="shared" si="0"/>
        <v>3242</v>
      </c>
      <c r="I10" s="22">
        <f t="shared" si="0"/>
        <v>3388</v>
      </c>
      <c r="J10" s="22">
        <f t="shared" si="0"/>
        <v>3153</v>
      </c>
      <c r="K10" s="22">
        <f t="shared" si="0"/>
        <v>3227</v>
      </c>
      <c r="L10" s="22">
        <v>43</v>
      </c>
      <c r="M10" s="22">
        <v>23</v>
      </c>
      <c r="N10" s="19">
        <v>79</v>
      </c>
      <c r="O10" s="19" t="s">
        <v>232</v>
      </c>
    </row>
    <row r="11" spans="1:15" ht="15" customHeight="1">
      <c r="B11" s="7"/>
      <c r="C11" s="18"/>
      <c r="D11" s="19"/>
      <c r="E11" s="19"/>
      <c r="F11" s="19"/>
      <c r="G11" s="19"/>
      <c r="H11" s="19"/>
      <c r="I11" s="19"/>
      <c r="J11" s="19"/>
      <c r="K11" s="19"/>
      <c r="L11" s="19"/>
      <c r="M11" s="19"/>
      <c r="N11" s="19"/>
      <c r="O11" s="19"/>
    </row>
    <row r="12" spans="1:15" ht="19.5" customHeight="1">
      <c r="B12" s="7" t="s">
        <v>280</v>
      </c>
      <c r="C12" s="489">
        <f>C13+C14</f>
        <v>18834</v>
      </c>
      <c r="D12" s="22">
        <f>D13+D14</f>
        <v>9232</v>
      </c>
      <c r="E12" s="22">
        <f>E13+E14</f>
        <v>9602</v>
      </c>
      <c r="F12" s="22">
        <f t="shared" ref="F12:K12" si="1">F13+F14</f>
        <v>3122</v>
      </c>
      <c r="G12" s="22">
        <f t="shared" si="1"/>
        <v>3174</v>
      </c>
      <c r="H12" s="22">
        <f t="shared" si="1"/>
        <v>3080</v>
      </c>
      <c r="I12" s="22">
        <f t="shared" si="1"/>
        <v>3291</v>
      </c>
      <c r="J12" s="22">
        <f t="shared" si="1"/>
        <v>2987</v>
      </c>
      <c r="K12" s="22">
        <f t="shared" si="1"/>
        <v>3114</v>
      </c>
      <c r="L12" s="19">
        <f>L14</f>
        <v>43</v>
      </c>
      <c r="M12" s="19">
        <f>M14</f>
        <v>23</v>
      </c>
      <c r="N12" s="19">
        <v>79</v>
      </c>
      <c r="O12" s="19" t="s">
        <v>311</v>
      </c>
    </row>
    <row r="13" spans="1:15" ht="20.100000000000001" customHeight="1">
      <c r="B13" s="7" t="s">
        <v>187</v>
      </c>
      <c r="C13" s="18">
        <v>18319</v>
      </c>
      <c r="D13" s="19">
        <v>8913</v>
      </c>
      <c r="E13" s="19">
        <v>9406</v>
      </c>
      <c r="F13" s="19">
        <v>3017</v>
      </c>
      <c r="G13" s="19">
        <v>3110</v>
      </c>
      <c r="H13" s="19">
        <v>2980</v>
      </c>
      <c r="I13" s="19">
        <v>3222</v>
      </c>
      <c r="J13" s="19">
        <v>2916</v>
      </c>
      <c r="K13" s="19">
        <v>3074</v>
      </c>
      <c r="L13" s="19" t="s">
        <v>192</v>
      </c>
      <c r="M13" s="19" t="s">
        <v>192</v>
      </c>
      <c r="N13" s="19">
        <v>79</v>
      </c>
      <c r="O13" s="19" t="s">
        <v>232</v>
      </c>
    </row>
    <row r="14" spans="1:15" ht="20.100000000000001" customHeight="1">
      <c r="B14" s="7" t="s">
        <v>188</v>
      </c>
      <c r="C14" s="18">
        <v>515</v>
      </c>
      <c r="D14" s="19">
        <v>319</v>
      </c>
      <c r="E14" s="19">
        <v>196</v>
      </c>
      <c r="F14" s="19">
        <v>105</v>
      </c>
      <c r="G14" s="19">
        <v>64</v>
      </c>
      <c r="H14" s="19">
        <v>100</v>
      </c>
      <c r="I14" s="19">
        <v>69</v>
      </c>
      <c r="J14" s="19">
        <v>71</v>
      </c>
      <c r="K14" s="19">
        <v>40</v>
      </c>
      <c r="L14" s="19">
        <v>43</v>
      </c>
      <c r="M14" s="19">
        <v>23</v>
      </c>
      <c r="N14" s="435" t="s">
        <v>192</v>
      </c>
      <c r="O14" s="19" t="s">
        <v>232</v>
      </c>
    </row>
    <row r="15" spans="1:15" ht="20.100000000000001" customHeight="1">
      <c r="B15" s="7"/>
      <c r="C15" s="18"/>
      <c r="D15" s="19"/>
      <c r="E15" s="19"/>
      <c r="F15" s="19"/>
      <c r="G15" s="19"/>
      <c r="H15" s="19"/>
      <c r="I15" s="19"/>
      <c r="J15" s="19"/>
      <c r="K15" s="19"/>
      <c r="L15" s="19"/>
      <c r="M15" s="19"/>
      <c r="N15" s="19"/>
      <c r="O15" s="19"/>
    </row>
    <row r="16" spans="1:15" ht="20.100000000000001" customHeight="1" thickBot="1">
      <c r="B16" s="6" t="s">
        <v>310</v>
      </c>
      <c r="C16" s="23">
        <v>830</v>
      </c>
      <c r="D16" s="24">
        <v>525</v>
      </c>
      <c r="E16" s="24">
        <v>305</v>
      </c>
      <c r="F16" s="24">
        <v>197</v>
      </c>
      <c r="G16" s="24">
        <v>95</v>
      </c>
      <c r="H16" s="24">
        <v>162</v>
      </c>
      <c r="I16" s="24">
        <v>97</v>
      </c>
      <c r="J16" s="24">
        <v>166</v>
      </c>
      <c r="K16" s="24">
        <v>113</v>
      </c>
      <c r="L16" s="24" t="s">
        <v>232</v>
      </c>
      <c r="M16" s="24" t="s">
        <v>232</v>
      </c>
      <c r="N16" s="24" t="s">
        <v>232</v>
      </c>
      <c r="O16" s="24" t="s">
        <v>232</v>
      </c>
    </row>
    <row r="17" spans="2:15" ht="16.5" customHeight="1">
      <c r="B17" s="25" t="s">
        <v>344</v>
      </c>
      <c r="C17" s="26"/>
      <c r="D17" s="26"/>
      <c r="E17" s="26"/>
      <c r="F17" s="26"/>
      <c r="G17" s="27"/>
      <c r="H17" s="27"/>
      <c r="I17" s="27"/>
      <c r="J17" s="27"/>
      <c r="L17" s="28"/>
      <c r="M17" s="28"/>
      <c r="N17" s="28"/>
    </row>
    <row r="18" spans="2:15">
      <c r="L18" s="29"/>
    </row>
    <row r="19" spans="2:15">
      <c r="N19" s="30"/>
    </row>
    <row r="20" spans="2:15">
      <c r="N20" s="30"/>
      <c r="O20" s="30"/>
    </row>
    <row r="21" spans="2:15">
      <c r="N21" s="30"/>
      <c r="O21" s="30"/>
    </row>
    <row r="22" spans="2:15">
      <c r="N22" s="30"/>
      <c r="O22" s="30"/>
    </row>
  </sheetData>
  <mergeCells count="4">
    <mergeCell ref="B3:O3"/>
    <mergeCell ref="L6:M6"/>
    <mergeCell ref="C5:M5"/>
    <mergeCell ref="N5:N7"/>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34"/>
  <sheetViews>
    <sheetView showGridLines="0" zoomScaleNormal="100" zoomScaleSheetLayoutView="100" workbookViewId="0"/>
  </sheetViews>
  <sheetFormatPr defaultColWidth="13.375" defaultRowHeight="13.5"/>
  <cols>
    <col min="1" max="1" width="13.375" style="3"/>
    <col min="2" max="2" width="8.375" style="3" customWidth="1"/>
    <col min="3" max="3" width="7.25" style="3" customWidth="1"/>
    <col min="4" max="4" width="6.875" style="3" customWidth="1"/>
    <col min="5" max="15" width="6.375" style="3" customWidth="1"/>
    <col min="16" max="16" width="9.625" style="28" customWidth="1"/>
    <col min="17" max="23" width="9.625" style="3" customWidth="1"/>
    <col min="24" max="16384" width="13.375" style="3"/>
  </cols>
  <sheetData>
    <row r="3" spans="1:16" s="215" customFormat="1" ht="21">
      <c r="A3" s="213"/>
      <c r="B3" s="559" t="s">
        <v>485</v>
      </c>
      <c r="C3" s="559"/>
      <c r="D3" s="559"/>
      <c r="E3" s="559"/>
      <c r="F3" s="559"/>
      <c r="G3" s="559"/>
      <c r="H3" s="559"/>
      <c r="I3" s="559"/>
      <c r="J3" s="559"/>
      <c r="K3" s="559"/>
      <c r="L3" s="559"/>
      <c r="M3" s="559"/>
      <c r="N3" s="559"/>
      <c r="O3" s="559"/>
      <c r="P3" s="214"/>
    </row>
    <row r="4" spans="1:16" ht="19.5" customHeight="1" thickBot="1">
      <c r="B4" s="5"/>
      <c r="C4" s="5"/>
      <c r="D4" s="5"/>
      <c r="E4" s="5"/>
      <c r="F4" s="5"/>
      <c r="G4" s="5"/>
      <c r="H4" s="5"/>
      <c r="I4" s="5"/>
      <c r="J4" s="5"/>
      <c r="K4" s="5"/>
      <c r="O4" s="6" t="s">
        <v>253</v>
      </c>
    </row>
    <row r="5" spans="1:16" s="216" customFormat="1" ht="21.2" customHeight="1">
      <c r="B5" s="645" t="s">
        <v>189</v>
      </c>
      <c r="C5" s="645"/>
      <c r="D5" s="651" t="s">
        <v>291</v>
      </c>
      <c r="E5" s="625"/>
      <c r="F5" s="652"/>
      <c r="G5" s="651" t="s">
        <v>292</v>
      </c>
      <c r="H5" s="625"/>
      <c r="I5" s="652"/>
      <c r="J5" s="651" t="s">
        <v>293</v>
      </c>
      <c r="K5" s="625"/>
      <c r="L5" s="625"/>
      <c r="M5" s="651" t="s">
        <v>283</v>
      </c>
      <c r="N5" s="625"/>
      <c r="O5" s="625"/>
      <c r="P5" s="26"/>
    </row>
    <row r="6" spans="1:16" s="216" customFormat="1" ht="21.2" customHeight="1">
      <c r="B6" s="650"/>
      <c r="C6" s="650"/>
      <c r="D6" s="206" t="s">
        <v>33</v>
      </c>
      <c r="E6" s="217" t="s">
        <v>37</v>
      </c>
      <c r="F6" s="217" t="s">
        <v>38</v>
      </c>
      <c r="G6" s="206" t="s">
        <v>33</v>
      </c>
      <c r="H6" s="217" t="s">
        <v>37</v>
      </c>
      <c r="I6" s="217" t="s">
        <v>38</v>
      </c>
      <c r="J6" s="206" t="s">
        <v>33</v>
      </c>
      <c r="K6" s="217" t="s">
        <v>37</v>
      </c>
      <c r="L6" s="206" t="s">
        <v>38</v>
      </c>
      <c r="M6" s="206" t="s">
        <v>33</v>
      </c>
      <c r="N6" s="217" t="s">
        <v>37</v>
      </c>
      <c r="O6" s="206" t="s">
        <v>38</v>
      </c>
      <c r="P6" s="26"/>
    </row>
    <row r="7" spans="1:16" ht="21.2" customHeight="1">
      <c r="B7" s="645" t="s">
        <v>486</v>
      </c>
      <c r="C7" s="645"/>
      <c r="D7" s="218">
        <f>SUM(E7:F7)</f>
        <v>19664</v>
      </c>
      <c r="E7" s="219">
        <f>E9+E11+E13</f>
        <v>9757</v>
      </c>
      <c r="F7" s="219">
        <f>F9+F11+F13</f>
        <v>9907</v>
      </c>
      <c r="G7" s="219">
        <f>SUM(H7:I7)</f>
        <v>13194</v>
      </c>
      <c r="H7" s="219">
        <f>H9+H11+H13</f>
        <v>6165</v>
      </c>
      <c r="I7" s="219">
        <f>I9+I11+I13</f>
        <v>7029</v>
      </c>
      <c r="J7" s="219">
        <f>SUM(K7:L7)</f>
        <v>650</v>
      </c>
      <c r="K7" s="219">
        <v>381</v>
      </c>
      <c r="L7" s="219">
        <v>269</v>
      </c>
      <c r="M7" s="219">
        <f>SUM(N7:O7)</f>
        <v>1632</v>
      </c>
      <c r="N7" s="219">
        <v>1487</v>
      </c>
      <c r="O7" s="219">
        <v>145</v>
      </c>
    </row>
    <row r="8" spans="1:16" ht="21.2" customHeight="1">
      <c r="B8" s="199"/>
      <c r="C8" s="199"/>
      <c r="D8" s="220"/>
      <c r="E8" s="221"/>
      <c r="F8" s="221"/>
      <c r="G8" s="221"/>
      <c r="H8" s="221"/>
      <c r="I8" s="221"/>
      <c r="J8" s="221"/>
      <c r="K8" s="221"/>
      <c r="L8" s="221"/>
      <c r="M8" s="221"/>
      <c r="N8" s="221"/>
      <c r="O8" s="221"/>
    </row>
    <row r="9" spans="1:16" ht="21.2" customHeight="1">
      <c r="B9" s="199"/>
      <c r="C9" s="199" t="s">
        <v>73</v>
      </c>
      <c r="D9" s="220">
        <f>SUM(E9:F9)</f>
        <v>18319</v>
      </c>
      <c r="E9" s="221">
        <v>8913</v>
      </c>
      <c r="F9" s="221">
        <v>9406</v>
      </c>
      <c r="G9" s="221">
        <f>SUM(H9:I9)</f>
        <v>11937</v>
      </c>
      <c r="H9" s="221">
        <v>5409</v>
      </c>
      <c r="I9" s="221">
        <v>6528</v>
      </c>
      <c r="J9" s="221">
        <f>SUM(K9:L9)</f>
        <v>650</v>
      </c>
      <c r="K9" s="221">
        <v>381</v>
      </c>
      <c r="L9" s="221">
        <v>269</v>
      </c>
      <c r="M9" s="221">
        <f>SUM(N9:O9)</f>
        <v>1544</v>
      </c>
      <c r="N9" s="221">
        <v>1399</v>
      </c>
      <c r="O9" s="221">
        <v>145</v>
      </c>
    </row>
    <row r="10" spans="1:16" ht="21.2" customHeight="1">
      <c r="B10" s="199" t="s">
        <v>278</v>
      </c>
      <c r="C10" s="199"/>
      <c r="D10" s="220"/>
      <c r="E10" s="221"/>
      <c r="F10" s="221"/>
      <c r="G10" s="221"/>
      <c r="H10" s="221"/>
      <c r="I10" s="221"/>
      <c r="J10" s="221"/>
      <c r="K10" s="221"/>
      <c r="L10" s="221"/>
      <c r="M10" s="221"/>
      <c r="N10" s="221"/>
      <c r="O10" s="221"/>
    </row>
    <row r="11" spans="1:16" ht="21.2" customHeight="1">
      <c r="B11" s="199"/>
      <c r="C11" s="199" t="s">
        <v>74</v>
      </c>
      <c r="D11" s="220">
        <f>SUM(E11:F11)</f>
        <v>515</v>
      </c>
      <c r="E11" s="221">
        <v>319</v>
      </c>
      <c r="F11" s="221">
        <v>196</v>
      </c>
      <c r="G11" s="221">
        <f>SUM(H11:I11)</f>
        <v>427</v>
      </c>
      <c r="H11" s="221">
        <v>231</v>
      </c>
      <c r="I11" s="221">
        <v>196</v>
      </c>
      <c r="J11" s="221" t="s">
        <v>232</v>
      </c>
      <c r="K11" s="491" t="s">
        <v>232</v>
      </c>
      <c r="L11" s="221" t="s">
        <v>232</v>
      </c>
      <c r="M11" s="221">
        <f>SUM(N11:O11)</f>
        <v>88</v>
      </c>
      <c r="N11" s="221">
        <v>88</v>
      </c>
      <c r="O11" s="221" t="s">
        <v>192</v>
      </c>
    </row>
    <row r="12" spans="1:16" ht="21.2" customHeight="1">
      <c r="B12" s="199"/>
      <c r="C12" s="199"/>
      <c r="D12" s="220"/>
      <c r="E12" s="221"/>
      <c r="F12" s="221"/>
      <c r="G12" s="221"/>
      <c r="H12" s="221"/>
      <c r="I12" s="221"/>
      <c r="J12" s="221"/>
      <c r="K12" s="221"/>
      <c r="L12" s="221"/>
      <c r="M12" s="221"/>
      <c r="N12" s="221"/>
      <c r="O12" s="221"/>
    </row>
    <row r="13" spans="1:16" ht="21.2" customHeight="1" thickBot="1">
      <c r="B13" s="648" t="s">
        <v>282</v>
      </c>
      <c r="C13" s="654"/>
      <c r="D13" s="222">
        <f>SUM(E13:F13)</f>
        <v>830</v>
      </c>
      <c r="E13" s="223">
        <v>525</v>
      </c>
      <c r="F13" s="223">
        <v>305</v>
      </c>
      <c r="G13" s="223">
        <f>SUM(H13:I13)</f>
        <v>830</v>
      </c>
      <c r="H13" s="223">
        <v>525</v>
      </c>
      <c r="I13" s="223">
        <v>305</v>
      </c>
      <c r="J13" s="223" t="s">
        <v>232</v>
      </c>
      <c r="K13" s="492" t="s">
        <v>232</v>
      </c>
      <c r="L13" s="223" t="s">
        <v>232</v>
      </c>
      <c r="M13" s="223" t="s">
        <v>232</v>
      </c>
      <c r="N13" s="223" t="s">
        <v>232</v>
      </c>
      <c r="O13" s="223" t="s">
        <v>232</v>
      </c>
    </row>
    <row r="14" spans="1:16" ht="48.75" customHeight="1" thickBot="1">
      <c r="B14" s="5"/>
      <c r="C14" s="5"/>
      <c r="D14" s="224"/>
      <c r="E14" s="5"/>
      <c r="F14" s="5"/>
      <c r="G14" s="5"/>
      <c r="H14" s="5"/>
      <c r="I14" s="5"/>
      <c r="J14" s="5"/>
      <c r="K14" s="5"/>
      <c r="L14" s="5"/>
      <c r="M14" s="5"/>
      <c r="N14" s="5"/>
      <c r="O14" s="5"/>
    </row>
    <row r="15" spans="1:16" ht="21.2" customHeight="1">
      <c r="B15" s="645" t="s">
        <v>189</v>
      </c>
      <c r="C15" s="645"/>
      <c r="D15" s="651" t="s">
        <v>294</v>
      </c>
      <c r="E15" s="625"/>
      <c r="F15" s="653"/>
      <c r="G15" s="627" t="s">
        <v>295</v>
      </c>
      <c r="H15" s="625"/>
      <c r="I15" s="652"/>
      <c r="J15" s="636" t="s">
        <v>296</v>
      </c>
      <c r="K15" s="637"/>
      <c r="L15" s="637"/>
      <c r="M15" s="642" t="s">
        <v>11</v>
      </c>
      <c r="N15" s="643"/>
      <c r="O15" s="643"/>
    </row>
    <row r="16" spans="1:16" s="225" customFormat="1" ht="21.2" customHeight="1">
      <c r="B16" s="650"/>
      <c r="C16" s="650"/>
      <c r="D16" s="206" t="s">
        <v>33</v>
      </c>
      <c r="E16" s="217" t="s">
        <v>37</v>
      </c>
      <c r="F16" s="217" t="s">
        <v>38</v>
      </c>
      <c r="G16" s="206" t="s">
        <v>33</v>
      </c>
      <c r="H16" s="217" t="s">
        <v>37</v>
      </c>
      <c r="I16" s="217" t="s">
        <v>38</v>
      </c>
      <c r="J16" s="206" t="s">
        <v>33</v>
      </c>
      <c r="K16" s="217" t="s">
        <v>37</v>
      </c>
      <c r="L16" s="206" t="s">
        <v>38</v>
      </c>
      <c r="M16" s="16" t="s">
        <v>33</v>
      </c>
      <c r="N16" s="16" t="s">
        <v>37</v>
      </c>
      <c r="O16" s="16" t="s">
        <v>38</v>
      </c>
      <c r="P16" s="226"/>
    </row>
    <row r="17" spans="2:15" ht="21.2" customHeight="1">
      <c r="B17" s="645" t="s">
        <v>577</v>
      </c>
      <c r="C17" s="645"/>
      <c r="D17" s="218">
        <f>SUM(E17:F17)</f>
        <v>1617</v>
      </c>
      <c r="E17" s="221">
        <v>595</v>
      </c>
      <c r="F17" s="221">
        <v>1022</v>
      </c>
      <c r="G17" s="221">
        <f>SUM(H17:I17)</f>
        <v>91</v>
      </c>
      <c r="H17" s="221">
        <v>84</v>
      </c>
      <c r="I17" s="221">
        <v>7</v>
      </c>
      <c r="J17" s="221">
        <f>SUM(K17:L17)</f>
        <v>275</v>
      </c>
      <c r="K17" s="221">
        <v>76</v>
      </c>
      <c r="L17" s="221">
        <v>199</v>
      </c>
      <c r="M17" s="221">
        <f>SUM(N17:O17)</f>
        <v>119</v>
      </c>
      <c r="N17" s="221">
        <v>3</v>
      </c>
      <c r="O17" s="221">
        <v>116</v>
      </c>
    </row>
    <row r="18" spans="2:15" ht="21.2" customHeight="1">
      <c r="B18" s="199"/>
      <c r="C18" s="199"/>
      <c r="D18" s="220"/>
      <c r="E18" s="227"/>
      <c r="F18" s="227"/>
      <c r="G18" s="227"/>
      <c r="H18" s="227"/>
      <c r="I18" s="227"/>
      <c r="J18" s="227"/>
      <c r="K18" s="227"/>
      <c r="L18" s="227"/>
      <c r="M18" s="227"/>
      <c r="N18" s="227"/>
      <c r="O18" s="227"/>
    </row>
    <row r="19" spans="2:15" ht="21.2" customHeight="1">
      <c r="B19" s="199"/>
      <c r="C19" s="199" t="s">
        <v>73</v>
      </c>
      <c r="D19" s="220">
        <f>SUM(E19:F19)</f>
        <v>1617</v>
      </c>
      <c r="E19" s="221">
        <v>595</v>
      </c>
      <c r="F19" s="221">
        <v>1022</v>
      </c>
      <c r="G19" s="221">
        <f>SUM(H19:I19)</f>
        <v>91</v>
      </c>
      <c r="H19" s="221">
        <v>84</v>
      </c>
      <c r="I19" s="221">
        <v>7</v>
      </c>
      <c r="J19" s="221">
        <f>SUM(K19:L19)</f>
        <v>275</v>
      </c>
      <c r="K19" s="221">
        <v>76</v>
      </c>
      <c r="L19" s="221">
        <v>199</v>
      </c>
      <c r="M19" s="221">
        <f>SUM(N19:O19)</f>
        <v>119</v>
      </c>
      <c r="N19" s="221">
        <v>3</v>
      </c>
      <c r="O19" s="221">
        <v>116</v>
      </c>
    </row>
    <row r="20" spans="2:15" ht="21.2" customHeight="1">
      <c r="B20" s="199" t="s">
        <v>278</v>
      </c>
      <c r="C20" s="199"/>
      <c r="D20" s="220"/>
      <c r="E20" s="227"/>
      <c r="F20" s="227"/>
      <c r="G20" s="227"/>
      <c r="H20" s="227"/>
      <c r="I20" s="227"/>
      <c r="J20" s="227"/>
      <c r="K20" s="227"/>
      <c r="L20" s="227"/>
      <c r="M20" s="227"/>
      <c r="N20" s="227"/>
      <c r="O20" s="227"/>
    </row>
    <row r="21" spans="2:15" ht="21.2" customHeight="1">
      <c r="B21" s="199"/>
      <c r="C21" s="199" t="s">
        <v>74</v>
      </c>
      <c r="D21" s="220" t="s">
        <v>232</v>
      </c>
      <c r="E21" s="227" t="s">
        <v>232</v>
      </c>
      <c r="F21" s="227" t="s">
        <v>232</v>
      </c>
      <c r="G21" s="227" t="s">
        <v>232</v>
      </c>
      <c r="H21" s="227" t="s">
        <v>232</v>
      </c>
      <c r="I21" s="227" t="s">
        <v>232</v>
      </c>
      <c r="J21" s="227" t="s">
        <v>232</v>
      </c>
      <c r="K21" s="227" t="s">
        <v>232</v>
      </c>
      <c r="L21" s="227" t="s">
        <v>232</v>
      </c>
      <c r="M21" s="227" t="s">
        <v>232</v>
      </c>
      <c r="N21" s="227" t="s">
        <v>232</v>
      </c>
      <c r="O21" s="227" t="s">
        <v>232</v>
      </c>
    </row>
    <row r="22" spans="2:15" ht="21.2" customHeight="1">
      <c r="B22" s="199"/>
      <c r="C22" s="199"/>
      <c r="D22" s="220"/>
      <c r="E22" s="227"/>
      <c r="F22" s="227"/>
      <c r="G22" s="227"/>
      <c r="H22" s="227"/>
      <c r="I22" s="227"/>
      <c r="J22" s="227"/>
      <c r="K22" s="227"/>
      <c r="L22" s="227"/>
      <c r="M22" s="227"/>
      <c r="N22" s="227"/>
      <c r="O22" s="227"/>
    </row>
    <row r="23" spans="2:15" ht="21.2" customHeight="1" thickBot="1">
      <c r="B23" s="648" t="s">
        <v>282</v>
      </c>
      <c r="C23" s="654"/>
      <c r="D23" s="222" t="s">
        <v>232</v>
      </c>
      <c r="E23" s="223" t="s">
        <v>232</v>
      </c>
      <c r="F23" s="223" t="s">
        <v>232</v>
      </c>
      <c r="G23" s="223" t="s">
        <v>232</v>
      </c>
      <c r="H23" s="223" t="s">
        <v>232</v>
      </c>
      <c r="I23" s="223" t="s">
        <v>232</v>
      </c>
      <c r="J23" s="223" t="s">
        <v>232</v>
      </c>
      <c r="K23" s="223" t="s">
        <v>232</v>
      </c>
      <c r="L23" s="223" t="s">
        <v>232</v>
      </c>
      <c r="M23" s="223" t="s">
        <v>232</v>
      </c>
      <c r="N23" s="223" t="s">
        <v>232</v>
      </c>
      <c r="O23" s="223" t="s">
        <v>232</v>
      </c>
    </row>
    <row r="24" spans="2:15" ht="41.1" customHeight="1" thickBot="1"/>
    <row r="25" spans="2:15" ht="21" customHeight="1">
      <c r="B25" s="628" t="s">
        <v>189</v>
      </c>
      <c r="C25" s="628"/>
      <c r="D25" s="642" t="s">
        <v>307</v>
      </c>
      <c r="E25" s="643"/>
      <c r="F25" s="644"/>
      <c r="G25" s="642" t="s">
        <v>297</v>
      </c>
      <c r="H25" s="643"/>
      <c r="I25" s="644"/>
      <c r="J25" s="642" t="s">
        <v>308</v>
      </c>
      <c r="K25" s="643"/>
      <c r="L25" s="644"/>
      <c r="M25" s="642" t="s">
        <v>10</v>
      </c>
      <c r="N25" s="643"/>
      <c r="O25" s="643"/>
    </row>
    <row r="26" spans="2:15" ht="21" customHeight="1">
      <c r="B26" s="650"/>
      <c r="C26" s="650"/>
      <c r="D26" s="16" t="s">
        <v>33</v>
      </c>
      <c r="E26" s="16" t="s">
        <v>37</v>
      </c>
      <c r="F26" s="16" t="s">
        <v>38</v>
      </c>
      <c r="G26" s="16" t="s">
        <v>33</v>
      </c>
      <c r="H26" s="16" t="s">
        <v>37</v>
      </c>
      <c r="I26" s="16" t="s">
        <v>38</v>
      </c>
      <c r="J26" s="16" t="s">
        <v>33</v>
      </c>
      <c r="K26" s="16" t="s">
        <v>37</v>
      </c>
      <c r="L26" s="16" t="s">
        <v>38</v>
      </c>
      <c r="M26" s="16" t="s">
        <v>33</v>
      </c>
      <c r="N26" s="16" t="s">
        <v>37</v>
      </c>
      <c r="O26" s="16" t="s">
        <v>38</v>
      </c>
    </row>
    <row r="27" spans="2:15" ht="21" customHeight="1">
      <c r="B27" s="646" t="s">
        <v>577</v>
      </c>
      <c r="C27" s="647"/>
      <c r="D27" s="227" t="s">
        <v>232</v>
      </c>
      <c r="E27" s="227" t="s">
        <v>232</v>
      </c>
      <c r="F27" s="227" t="s">
        <v>232</v>
      </c>
      <c r="G27" s="227">
        <f>SUM(H27:I27)</f>
        <v>103</v>
      </c>
      <c r="H27" s="227">
        <v>51</v>
      </c>
      <c r="I27" s="227">
        <v>52</v>
      </c>
      <c r="J27" s="227">
        <f>SUM(K27:L27)</f>
        <v>922</v>
      </c>
      <c r="K27" s="227">
        <v>413</v>
      </c>
      <c r="L27" s="227">
        <v>509</v>
      </c>
      <c r="M27" s="227">
        <f>SUM(N27:O27)</f>
        <v>1061</v>
      </c>
      <c r="N27" s="227">
        <v>502</v>
      </c>
      <c r="O27" s="227">
        <v>559</v>
      </c>
    </row>
    <row r="28" spans="2:15" ht="21" customHeight="1">
      <c r="B28" s="228"/>
      <c r="C28" s="229"/>
      <c r="D28" s="227"/>
      <c r="E28" s="227"/>
      <c r="F28" s="227"/>
      <c r="G28" s="227"/>
      <c r="H28" s="227"/>
      <c r="I28" s="227"/>
      <c r="J28" s="227"/>
      <c r="K28" s="227"/>
      <c r="L28" s="227"/>
      <c r="M28" s="227"/>
      <c r="N28" s="227"/>
      <c r="O28" s="227"/>
    </row>
    <row r="29" spans="2:15" ht="21" customHeight="1">
      <c r="B29" s="228"/>
      <c r="C29" s="229" t="s">
        <v>73</v>
      </c>
      <c r="D29" s="227" t="s">
        <v>232</v>
      </c>
      <c r="E29" s="227" t="s">
        <v>232</v>
      </c>
      <c r="F29" s="227" t="s">
        <v>232</v>
      </c>
      <c r="G29" s="227">
        <f>SUM(H29:I29)</f>
        <v>103</v>
      </c>
      <c r="H29" s="227">
        <v>51</v>
      </c>
      <c r="I29" s="227">
        <v>52</v>
      </c>
      <c r="J29" s="227">
        <f>SUM(K29:L29)</f>
        <v>922</v>
      </c>
      <c r="K29" s="227">
        <v>413</v>
      </c>
      <c r="L29" s="227">
        <v>509</v>
      </c>
      <c r="M29" s="227">
        <f>SUM(N29:O29)</f>
        <v>1061</v>
      </c>
      <c r="N29" s="227">
        <v>502</v>
      </c>
      <c r="O29" s="227">
        <v>559</v>
      </c>
    </row>
    <row r="30" spans="2:15" ht="21" customHeight="1">
      <c r="B30" s="228" t="s">
        <v>278</v>
      </c>
      <c r="C30" s="229"/>
      <c r="D30" s="227"/>
      <c r="E30" s="227"/>
      <c r="F30" s="227"/>
      <c r="G30" s="227"/>
      <c r="H30" s="227"/>
      <c r="I30" s="227"/>
      <c r="J30" s="227"/>
      <c r="K30" s="227"/>
      <c r="L30" s="227"/>
      <c r="M30" s="227"/>
      <c r="N30" s="227"/>
      <c r="O30" s="227"/>
    </row>
    <row r="31" spans="2:15" ht="21" customHeight="1">
      <c r="B31" s="228"/>
      <c r="C31" s="229" t="s">
        <v>74</v>
      </c>
      <c r="D31" s="227" t="s">
        <v>232</v>
      </c>
      <c r="E31" s="227" t="s">
        <v>232</v>
      </c>
      <c r="F31" s="227" t="s">
        <v>232</v>
      </c>
      <c r="G31" s="227" t="s">
        <v>232</v>
      </c>
      <c r="H31" s="227" t="s">
        <v>232</v>
      </c>
      <c r="I31" s="227" t="s">
        <v>232</v>
      </c>
      <c r="J31" s="227" t="s">
        <v>232</v>
      </c>
      <c r="K31" s="227" t="s">
        <v>232</v>
      </c>
      <c r="L31" s="227" t="s">
        <v>232</v>
      </c>
      <c r="M31" s="227" t="s">
        <v>232</v>
      </c>
      <c r="N31" s="227" t="s">
        <v>232</v>
      </c>
      <c r="O31" s="227" t="s">
        <v>232</v>
      </c>
    </row>
    <row r="32" spans="2:15" ht="21" customHeight="1">
      <c r="B32" s="228"/>
      <c r="C32" s="229"/>
      <c r="D32" s="201"/>
      <c r="E32" s="201"/>
      <c r="F32" s="201"/>
      <c r="G32" s="201"/>
      <c r="H32" s="201"/>
      <c r="I32" s="201"/>
      <c r="J32" s="201"/>
      <c r="K32" s="201"/>
      <c r="L32" s="201"/>
      <c r="M32" s="201"/>
      <c r="N32" s="201"/>
      <c r="O32" s="201"/>
    </row>
    <row r="33" spans="2:15" ht="21" customHeight="1" thickBot="1">
      <c r="B33" s="648" t="s">
        <v>282</v>
      </c>
      <c r="C33" s="649"/>
      <c r="D33" s="223" t="s">
        <v>232</v>
      </c>
      <c r="E33" s="223" t="s">
        <v>232</v>
      </c>
      <c r="F33" s="223" t="s">
        <v>232</v>
      </c>
      <c r="G33" s="223" t="s">
        <v>232</v>
      </c>
      <c r="H33" s="223" t="s">
        <v>232</v>
      </c>
      <c r="I33" s="223" t="s">
        <v>232</v>
      </c>
      <c r="J33" s="223" t="s">
        <v>232</v>
      </c>
      <c r="K33" s="223" t="s">
        <v>232</v>
      </c>
      <c r="L33" s="223" t="s">
        <v>232</v>
      </c>
      <c r="M33" s="223" t="s">
        <v>232</v>
      </c>
      <c r="N33" s="223" t="s">
        <v>232</v>
      </c>
      <c r="O33" s="223" t="s">
        <v>232</v>
      </c>
    </row>
    <row r="34" spans="2:15" ht="18.75" customHeight="1">
      <c r="B34" s="212" t="s">
        <v>357</v>
      </c>
      <c r="C34" s="230"/>
      <c r="D34" s="230"/>
      <c r="E34" s="230"/>
      <c r="F34" s="230"/>
      <c r="G34" s="28"/>
      <c r="H34" s="28"/>
      <c r="I34" s="28"/>
      <c r="J34" s="28"/>
      <c r="K34" s="28"/>
      <c r="L34" s="28"/>
      <c r="M34" s="28"/>
      <c r="N34" s="28"/>
      <c r="O34" s="28"/>
    </row>
  </sheetData>
  <mergeCells count="22">
    <mergeCell ref="M25:O25"/>
    <mergeCell ref="M15:O15"/>
    <mergeCell ref="B3:O3"/>
    <mergeCell ref="M5:O5"/>
    <mergeCell ref="B5:C6"/>
    <mergeCell ref="B15:C16"/>
    <mergeCell ref="J15:L15"/>
    <mergeCell ref="G15:I15"/>
    <mergeCell ref="D15:F15"/>
    <mergeCell ref="J5:L5"/>
    <mergeCell ref="G5:I5"/>
    <mergeCell ref="D5:F5"/>
    <mergeCell ref="J25:L25"/>
    <mergeCell ref="B23:C23"/>
    <mergeCell ref="B7:C7"/>
    <mergeCell ref="B13:C13"/>
    <mergeCell ref="G25:I25"/>
    <mergeCell ref="B17:C17"/>
    <mergeCell ref="B27:C27"/>
    <mergeCell ref="B33:C33"/>
    <mergeCell ref="B25:C26"/>
    <mergeCell ref="D25:F2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35</vt:i4>
      </vt:variant>
    </vt:vector>
  </HeadingPairs>
  <TitlesOfParts>
    <vt:vector size="66" baseType="lpstr">
      <vt:lpstr>統計表一覧</vt:lpstr>
      <vt:lpstr>196</vt:lpstr>
      <vt:lpstr>197(1)</vt:lpstr>
      <vt:lpstr>197(2)</vt:lpstr>
      <vt:lpstr>197(3)</vt:lpstr>
      <vt:lpstr>197(4)</vt:lpstr>
      <vt:lpstr>198</vt:lpstr>
      <vt:lpstr>199</vt:lpstr>
      <vt:lpstr>200</vt:lpstr>
      <vt:lpstr>201(1)</vt:lpstr>
      <vt:lpstr>201(2)</vt:lpstr>
      <vt:lpstr>201(3)</vt:lpstr>
      <vt:lpstr>202(1)-1</vt:lpstr>
      <vt:lpstr>202(1)-2</vt:lpstr>
      <vt:lpstr>202(2)</vt:lpstr>
      <vt:lpstr>202(3)</vt:lpstr>
      <vt:lpstr>202(4)</vt:lpstr>
      <vt:lpstr>202(5)</vt:lpstr>
      <vt:lpstr>203</vt:lpstr>
      <vt:lpstr>204</vt:lpstr>
      <vt:lpstr>205 </vt:lpstr>
      <vt:lpstr>206</vt:lpstr>
      <vt:lpstr>207 </vt:lpstr>
      <vt:lpstr>208</vt:lpstr>
      <vt:lpstr>209 </vt:lpstr>
      <vt:lpstr>210 </vt:lpstr>
      <vt:lpstr>211</vt:lpstr>
      <vt:lpstr>212 </vt:lpstr>
      <vt:lpstr>213 </vt:lpstr>
      <vt:lpstr>214-1</vt:lpstr>
      <vt:lpstr>214-2</vt:lpstr>
      <vt:lpstr>'196'!Print_Area</vt:lpstr>
      <vt:lpstr>'197(1)'!Print_Area</vt:lpstr>
      <vt:lpstr>'197(2)'!Print_Area</vt:lpstr>
      <vt:lpstr>'197(3)'!Print_Area</vt:lpstr>
      <vt:lpstr>'197(4)'!Print_Area</vt:lpstr>
      <vt:lpstr>'198'!Print_Area</vt:lpstr>
      <vt:lpstr>'199'!Print_Area</vt:lpstr>
      <vt:lpstr>'200'!Print_Area</vt:lpstr>
      <vt:lpstr>'201(1)'!Print_Area</vt:lpstr>
      <vt:lpstr>'201(2)'!Print_Area</vt:lpstr>
      <vt:lpstr>'201(3)'!Print_Area</vt:lpstr>
      <vt:lpstr>'202(1)-1'!Print_Area</vt:lpstr>
      <vt:lpstr>'202(1)-2'!Print_Area</vt:lpstr>
      <vt:lpstr>'202(2)'!Print_Area</vt:lpstr>
      <vt:lpstr>'202(3)'!Print_Area</vt:lpstr>
      <vt:lpstr>'202(4)'!Print_Area</vt:lpstr>
      <vt:lpstr>'202(5)'!Print_Area</vt:lpstr>
      <vt:lpstr>'203'!Print_Area</vt:lpstr>
      <vt:lpstr>'204'!Print_Area</vt:lpstr>
      <vt:lpstr>'205 '!Print_Area</vt:lpstr>
      <vt:lpstr>'206'!Print_Area</vt:lpstr>
      <vt:lpstr>'207 '!Print_Area</vt:lpstr>
      <vt:lpstr>'208'!Print_Area</vt:lpstr>
      <vt:lpstr>'209 '!Print_Area</vt:lpstr>
      <vt:lpstr>'210 '!Print_Area</vt:lpstr>
      <vt:lpstr>'211'!Print_Area</vt:lpstr>
      <vt:lpstr>'212 '!Print_Area</vt:lpstr>
      <vt:lpstr>'213 '!Print_Area</vt:lpstr>
      <vt:lpstr>'214-1'!Print_Area</vt:lpstr>
      <vt:lpstr>'214-2'!Print_Area</vt:lpstr>
      <vt:lpstr>'197(1)'!印刷範囲</vt:lpstr>
      <vt:lpstr>'197(2)'!印刷範囲</vt:lpstr>
      <vt:lpstr>'201(2)'!印刷範囲</vt:lpstr>
      <vt:lpstr>'201(3)'!印刷範囲</vt:lpstr>
      <vt:lpstr>'202(3)'!印刷範囲</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toukeius13</dc:creator>
  <cp:lastModifiedBy>kanrisya</cp:lastModifiedBy>
  <cp:lastPrinted>2017-03-23T02:03:18Z</cp:lastPrinted>
  <dcterms:created xsi:type="dcterms:W3CDTF">2009-01-22T00:09:22Z</dcterms:created>
  <dcterms:modified xsi:type="dcterms:W3CDTF">2017-03-31T04:34:32Z</dcterms:modified>
</cp:coreProperties>
</file>