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705"/>
  </bookViews>
  <sheets>
    <sheet name="統計表一覧" sheetId="29" r:id="rId1"/>
    <sheet name="144" sheetId="1" r:id="rId2"/>
    <sheet name="145(1)" sheetId="24" r:id="rId3"/>
    <sheet name="145(2)(3)" sheetId="25" r:id="rId4"/>
    <sheet name="145(4)" sheetId="3" r:id="rId5"/>
    <sheet name="146" sheetId="16" r:id="rId6"/>
    <sheet name="147" sheetId="4" r:id="rId7"/>
    <sheet name="148" sheetId="17" r:id="rId8"/>
    <sheet name="149" sheetId="5" r:id="rId9"/>
    <sheet name="150" sheetId="26" r:id="rId10"/>
    <sheet name="151" sheetId="28" r:id="rId11"/>
    <sheet name="152" sheetId="27" r:id="rId12"/>
  </sheets>
  <definedNames>
    <definedName name="_Q030" localSheetId="10">#REF!</definedName>
    <definedName name="_Q030">#REF!</definedName>
    <definedName name="_Q040" localSheetId="10">#REF!</definedName>
    <definedName name="_Q040">#REF!</definedName>
    <definedName name="_Q050" localSheetId="1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Int" localSheetId="10" hidden="1">1</definedName>
    <definedName name="aaa">#REF!</definedName>
    <definedName name="_xlnm.Print_Area" localSheetId="1">'144'!$B$2:$H$63</definedName>
    <definedName name="_xlnm.Print_Area" localSheetId="2">'145(1)'!$B$2:$H$33</definedName>
    <definedName name="_xlnm.Print_Area" localSheetId="3">'145(2)(3)'!$B$2:$H$64</definedName>
    <definedName name="_xlnm.Print_Area" localSheetId="4">'145(4)'!$B$2:$H$71</definedName>
    <definedName name="_xlnm.Print_Area" localSheetId="5">'146'!$B$2:$G$25</definedName>
    <definedName name="_xlnm.Print_Area" localSheetId="6">'147'!$B$3:$E$67</definedName>
    <definedName name="_xlnm.Print_Area" localSheetId="7">'148'!$B$3:$G$26</definedName>
    <definedName name="_xlnm.Print_Area" localSheetId="8">'149'!$B$2:$J$67</definedName>
    <definedName name="_xlnm.Print_Area" localSheetId="9">'150'!$C$2:$N$28</definedName>
    <definedName name="_xlnm.Print_Area" localSheetId="10">'151'!$B$2:$L$36</definedName>
    <definedName name="_xlnm.Print_Area" localSheetId="11">'152'!$B$2:$S$34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52511"/>
</workbook>
</file>

<file path=xl/calcChain.xml><?xml version="1.0" encoding="utf-8"?>
<calcChain xmlns="http://schemas.openxmlformats.org/spreadsheetml/2006/main">
  <c r="S9" i="27" l="1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L10" i="28"/>
  <c r="K10" i="28"/>
  <c r="J10" i="28"/>
  <c r="I10" i="28"/>
  <c r="H10" i="28"/>
  <c r="G10" i="28"/>
  <c r="F10" i="28"/>
  <c r="E10" i="28"/>
  <c r="D10" i="28"/>
  <c r="C10" i="28"/>
  <c r="M27" i="26"/>
  <c r="L27" i="26"/>
  <c r="N27" i="26" s="1"/>
  <c r="N26" i="26"/>
  <c r="K26" i="26"/>
  <c r="N25" i="26"/>
  <c r="K25" i="26"/>
  <c r="N24" i="26"/>
  <c r="K24" i="26"/>
  <c r="N23" i="26"/>
  <c r="K23" i="26"/>
  <c r="N22" i="26"/>
  <c r="K22" i="26"/>
  <c r="N21" i="26"/>
  <c r="K21" i="26"/>
  <c r="N20" i="26"/>
  <c r="K20" i="26"/>
  <c r="N19" i="26"/>
  <c r="K19" i="26"/>
  <c r="N18" i="26"/>
  <c r="K18" i="26"/>
  <c r="N17" i="26"/>
  <c r="K17" i="26"/>
  <c r="N16" i="26"/>
  <c r="K16" i="26"/>
  <c r="N15" i="26"/>
  <c r="K15" i="26"/>
  <c r="N14" i="26"/>
  <c r="K14" i="26"/>
  <c r="N13" i="26"/>
  <c r="K13" i="26"/>
  <c r="N12" i="26"/>
  <c r="K12" i="26"/>
  <c r="N11" i="26"/>
  <c r="K11" i="26"/>
  <c r="N10" i="26"/>
  <c r="K10" i="26"/>
  <c r="N9" i="26"/>
  <c r="K9" i="26"/>
  <c r="N8" i="26"/>
  <c r="K8" i="26"/>
  <c r="N7" i="26"/>
  <c r="K7" i="26"/>
  <c r="N6" i="26"/>
  <c r="K6" i="26"/>
  <c r="K27" i="26" s="1"/>
  <c r="H18" i="5"/>
  <c r="J16" i="5"/>
  <c r="I16" i="5"/>
  <c r="H16" i="5"/>
  <c r="H15" i="5"/>
  <c r="J14" i="5"/>
  <c r="H14" i="5"/>
  <c r="J13" i="5"/>
  <c r="I13" i="5"/>
  <c r="H13" i="5"/>
  <c r="J10" i="5"/>
  <c r="I10" i="5"/>
  <c r="H10" i="5"/>
  <c r="J9" i="5"/>
  <c r="I9" i="5"/>
  <c r="H9" i="5"/>
  <c r="J7" i="5"/>
  <c r="I7" i="5"/>
  <c r="H7" i="5"/>
  <c r="J6" i="5"/>
  <c r="J5" i="5" s="1"/>
  <c r="I6" i="5"/>
  <c r="H6" i="5"/>
  <c r="H5" i="5" s="1"/>
  <c r="I5" i="5"/>
  <c r="G10" i="17"/>
  <c r="F10" i="17"/>
  <c r="E10" i="17"/>
  <c r="D10" i="17"/>
  <c r="G9" i="17"/>
  <c r="F9" i="17"/>
  <c r="E9" i="17"/>
  <c r="D9" i="17"/>
  <c r="G7" i="17"/>
  <c r="F7" i="17"/>
  <c r="E7" i="17"/>
  <c r="D7" i="17"/>
  <c r="E8" i="4"/>
  <c r="D8" i="4"/>
  <c r="C8" i="4"/>
</calcChain>
</file>

<file path=xl/sharedStrings.xml><?xml version="1.0" encoding="utf-8"?>
<sst xmlns="http://schemas.openxmlformats.org/spreadsheetml/2006/main" count="697" uniqueCount="348">
  <si>
    <t>徴  収  決  定  済  額</t>
  </si>
  <si>
    <t>収    納    済    額</t>
  </si>
  <si>
    <t>税        目</t>
  </si>
  <si>
    <t>計</t>
  </si>
  <si>
    <t>源泉所得税</t>
  </si>
  <si>
    <t>申告所得税</t>
  </si>
  <si>
    <t>法人税</t>
  </si>
  <si>
    <t>相続税</t>
  </si>
  <si>
    <t>消費税</t>
  </si>
  <si>
    <t>消費税及地方消費税</t>
  </si>
  <si>
    <t>酒税</t>
  </si>
  <si>
    <t>たばこ税</t>
  </si>
  <si>
    <t>たばこ税及たばこ特別税</t>
  </si>
  <si>
    <t>印紙収入</t>
  </si>
  <si>
    <t>揮発油税及地方道路税</t>
    <rPh sb="0" eb="3">
      <t>キハツユ</t>
    </rPh>
    <rPh sb="3" eb="4">
      <t>ゼイ</t>
    </rPh>
    <rPh sb="4" eb="5">
      <t>オヨ</t>
    </rPh>
    <rPh sb="5" eb="7">
      <t>チホウ</t>
    </rPh>
    <rPh sb="7" eb="9">
      <t>ドウロ</t>
    </rPh>
    <rPh sb="9" eb="10">
      <t>ゼイ</t>
    </rPh>
    <phoneticPr fontId="3"/>
  </si>
  <si>
    <t>繰 越 分</t>
    <rPh sb="0" eb="1">
      <t>グリ</t>
    </rPh>
    <rPh sb="2" eb="3">
      <t>コシ</t>
    </rPh>
    <phoneticPr fontId="3"/>
  </si>
  <si>
    <t>その他</t>
    <rPh sb="2" eb="3">
      <t>タ</t>
    </rPh>
    <phoneticPr fontId="3"/>
  </si>
  <si>
    <t>税          目</t>
  </si>
  <si>
    <t>収入未済額</t>
  </si>
  <si>
    <t>県民税計</t>
  </si>
  <si>
    <t>個人</t>
  </si>
  <si>
    <t>法人</t>
  </si>
  <si>
    <t>利子割</t>
  </si>
  <si>
    <t xml:space="preserve">        </t>
  </si>
  <si>
    <t>事業税計</t>
  </si>
  <si>
    <t>地方消費税計</t>
  </si>
  <si>
    <t>譲渡割</t>
  </si>
  <si>
    <t>貨物割</t>
  </si>
  <si>
    <t>県たばこ税</t>
  </si>
  <si>
    <t>ゴルフ場利用税</t>
  </si>
  <si>
    <t>軽油引取税</t>
  </si>
  <si>
    <t>（特別地方消費税）</t>
    <rPh sb="1" eb="3">
      <t>トクベツ</t>
    </rPh>
    <rPh sb="3" eb="5">
      <t>チホウ</t>
    </rPh>
    <rPh sb="5" eb="8">
      <t>ショウヒゼイ</t>
    </rPh>
    <phoneticPr fontId="3"/>
  </si>
  <si>
    <t>資料　県税務課</t>
  </si>
  <si>
    <t>税       目</t>
  </si>
  <si>
    <t>現年度分計</t>
  </si>
  <si>
    <t>延滞金</t>
  </si>
  <si>
    <t>過少申告加算金</t>
  </si>
  <si>
    <t>不申告加算金</t>
  </si>
  <si>
    <t>重加算金</t>
  </si>
  <si>
    <t>滞納処分費</t>
  </si>
  <si>
    <t>滞納繰越分計</t>
  </si>
  <si>
    <t>歳                   入</t>
  </si>
  <si>
    <t>歳                   出</t>
  </si>
  <si>
    <t>款</t>
  </si>
  <si>
    <t>交通安全対策特別交付金</t>
  </si>
  <si>
    <t>国庫支出金</t>
  </si>
  <si>
    <t>予   算   額</t>
  </si>
  <si>
    <t>歳   入   額</t>
  </si>
  <si>
    <t>歳   出   額</t>
  </si>
  <si>
    <t>用度事業</t>
  </si>
  <si>
    <t>市町村振興資金貸付金</t>
  </si>
  <si>
    <t>都市用水水源費負担金</t>
  </si>
  <si>
    <t>中小企業近代化資金貸付金</t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</si>
  <si>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</si>
  <si>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</si>
  <si>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</si>
  <si>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</si>
  <si>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</si>
  <si>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港湾等整備事業</t>
  </si>
  <si>
    <t>県営住宅敷金等管理</t>
  </si>
  <si>
    <t>証紙収入</t>
  </si>
  <si>
    <t>給与集中管理</t>
  </si>
  <si>
    <t>事         業</t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</si>
  <si>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</si>
  <si>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</si>
  <si>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</si>
  <si>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</si>
  <si>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</si>
  <si>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</si>
  <si>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区         分</t>
  </si>
  <si>
    <t>(㎡)</t>
  </si>
  <si>
    <t>建物</t>
  </si>
  <si>
    <t>立木</t>
  </si>
  <si>
    <t>船舶</t>
  </si>
  <si>
    <t>(隻)</t>
  </si>
  <si>
    <t>航空機</t>
  </si>
  <si>
    <t>(機)</t>
  </si>
  <si>
    <t>地上権</t>
  </si>
  <si>
    <t>有価証券</t>
  </si>
  <si>
    <t>(株)</t>
  </si>
  <si>
    <t>出資による権利</t>
  </si>
  <si>
    <t>(件)</t>
  </si>
  <si>
    <t>工作物</t>
  </si>
  <si>
    <t>浮さん橋</t>
  </si>
  <si>
    <t>(個)</t>
  </si>
  <si>
    <t>無体財産権</t>
  </si>
  <si>
    <t>不動産の信託の受益権</t>
  </si>
  <si>
    <t>目　　　　　　　　的</t>
  </si>
  <si>
    <t>現在高(Ａ)</t>
  </si>
  <si>
    <t>発行額(Ｂ)</t>
  </si>
  <si>
    <t>元 金 (C)</t>
  </si>
  <si>
    <t>利　　子</t>
  </si>
  <si>
    <t>(D)=(A)+(B)-(C)</t>
  </si>
  <si>
    <t>事業債</t>
    <rPh sb="0" eb="3">
      <t>ジギョウサイ</t>
    </rPh>
    <phoneticPr fontId="3"/>
  </si>
  <si>
    <t>(1)</t>
  </si>
  <si>
    <t>(2)</t>
  </si>
  <si>
    <t>退職手当債</t>
  </si>
  <si>
    <t>国の予算貸付</t>
  </si>
  <si>
    <t>その他</t>
  </si>
  <si>
    <t>資料　県財政課</t>
  </si>
  <si>
    <t>実質収支</t>
  </si>
  <si>
    <t>積 立 金</t>
  </si>
  <si>
    <t>徳島市</t>
  </si>
  <si>
    <t>鳴門市</t>
  </si>
  <si>
    <t>小松島市</t>
  </si>
  <si>
    <t>阿南市</t>
  </si>
  <si>
    <t>資料　県市町村課</t>
  </si>
  <si>
    <t>税</t>
  </si>
  <si>
    <t>市　町　村</t>
  </si>
  <si>
    <t>市町村たばこ税</t>
  </si>
  <si>
    <t>調定済額</t>
  </si>
  <si>
    <t>収入済額</t>
  </si>
  <si>
    <t>教育・福祉施設等整備</t>
    <rPh sb="3" eb="5">
      <t>フクシ</t>
    </rPh>
    <rPh sb="7" eb="8">
      <t>トウ</t>
    </rPh>
    <phoneticPr fontId="3"/>
  </si>
  <si>
    <t>一般単独</t>
    <rPh sb="0" eb="2">
      <t>イッパン</t>
    </rPh>
    <rPh sb="2" eb="4">
      <t>タンドク</t>
    </rPh>
    <phoneticPr fontId="3"/>
  </si>
  <si>
    <t>首都圏等整備</t>
    <rPh sb="0" eb="3">
      <t>シュトケン</t>
    </rPh>
    <rPh sb="3" eb="4">
      <t>トウ</t>
    </rPh>
    <rPh sb="4" eb="6">
      <t>セイビ</t>
    </rPh>
    <phoneticPr fontId="3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</si>
  <si>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3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</si>
  <si>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3"/>
  </si>
  <si>
    <t>うち転貸によるもの</t>
    <rPh sb="2" eb="4">
      <t>テンタイ</t>
    </rPh>
    <phoneticPr fontId="3"/>
  </si>
  <si>
    <t>旧法による税</t>
    <rPh sb="5" eb="6">
      <t>ゼイ</t>
    </rPh>
    <phoneticPr fontId="3"/>
  </si>
  <si>
    <t>狩猟税</t>
    <rPh sb="0" eb="1">
      <t>カ</t>
    </rPh>
    <phoneticPr fontId="3"/>
  </si>
  <si>
    <t>欠損額</t>
    <rPh sb="0" eb="3">
      <t>ケッソンガク</t>
    </rPh>
    <phoneticPr fontId="3"/>
  </si>
  <si>
    <t>収入額</t>
    <rPh sb="0" eb="3">
      <t>シュウニュウガク</t>
    </rPh>
    <phoneticPr fontId="3"/>
  </si>
  <si>
    <t>調定額</t>
    <rPh sb="0" eb="1">
      <t>チョウ</t>
    </rPh>
    <rPh sb="1" eb="3">
      <t>テイガク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</si>
  <si>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</si>
  <si>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</si>
  <si>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</si>
  <si>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</si>
  <si>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</si>
  <si>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</si>
  <si>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</si>
  <si>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</si>
  <si>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</si>
  <si>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</si>
  <si>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</si>
  <si>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</si>
  <si>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</si>
  <si>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</si>
  <si>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</si>
  <si>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</si>
  <si>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</si>
  <si>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</si>
  <si>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</si>
  <si>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</si>
  <si>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</si>
  <si>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</si>
  <si>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</si>
  <si>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</si>
  <si>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佐那河内村</t>
    <rPh sb="0" eb="5">
      <t>サナゴウチソン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</si>
  <si>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</si>
  <si>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</si>
  <si>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吉野川市</t>
    <rPh sb="0" eb="3">
      <t>ヨシノガワ</t>
    </rPh>
    <phoneticPr fontId="4"/>
  </si>
  <si>
    <t>阿波市</t>
    <rPh sb="0" eb="1">
      <t>オク</t>
    </rPh>
    <rPh sb="1" eb="2">
      <t>ナミ</t>
    </rPh>
    <phoneticPr fontId="4"/>
  </si>
  <si>
    <t>美馬市</t>
    <rPh sb="0" eb="1">
      <t>ビ</t>
    </rPh>
    <rPh sb="1" eb="2">
      <t>ウマ</t>
    </rPh>
    <rPh sb="2" eb="3">
      <t>シ</t>
    </rPh>
    <phoneticPr fontId="4"/>
  </si>
  <si>
    <t>三好市</t>
    <rPh sb="0" eb="1">
      <t>サン</t>
    </rPh>
    <rPh sb="1" eb="2">
      <t>ヨシミ</t>
    </rPh>
    <rPh sb="2" eb="3">
      <t>シ</t>
    </rPh>
    <phoneticPr fontId="4"/>
  </si>
  <si>
    <t>勝浦町</t>
    <rPh sb="0" eb="1">
      <t>マサル</t>
    </rPh>
    <rPh sb="1" eb="2">
      <t>ウラ</t>
    </rPh>
    <rPh sb="2" eb="3">
      <t>チョウ</t>
    </rPh>
    <phoneticPr fontId="4"/>
  </si>
  <si>
    <t>上勝町</t>
    <rPh sb="0" eb="1">
      <t>ウエ</t>
    </rPh>
    <rPh sb="1" eb="2">
      <t>カツ</t>
    </rPh>
    <rPh sb="2" eb="3">
      <t>マチ</t>
    </rPh>
    <phoneticPr fontId="4"/>
  </si>
  <si>
    <t>石井町</t>
    <rPh sb="0" eb="1">
      <t>イシ</t>
    </rPh>
    <rPh sb="1" eb="2">
      <t>セイ</t>
    </rPh>
    <rPh sb="2" eb="3">
      <t>チョウ</t>
    </rPh>
    <phoneticPr fontId="4"/>
  </si>
  <si>
    <t>神山町</t>
    <rPh sb="0" eb="1">
      <t>カミ</t>
    </rPh>
    <rPh sb="1" eb="2">
      <t>ヤマ</t>
    </rPh>
    <rPh sb="2" eb="3">
      <t>マチ</t>
    </rPh>
    <phoneticPr fontId="4"/>
  </si>
  <si>
    <t>那賀町</t>
    <rPh sb="0" eb="1">
      <t>トモ</t>
    </rPh>
    <rPh sb="1" eb="2">
      <t>ガ</t>
    </rPh>
    <rPh sb="2" eb="3">
      <t>マチ</t>
    </rPh>
    <phoneticPr fontId="4"/>
  </si>
  <si>
    <t>牟岐町</t>
    <rPh sb="0" eb="1">
      <t>ム</t>
    </rPh>
    <rPh sb="1" eb="2">
      <t>チマタ</t>
    </rPh>
    <rPh sb="2" eb="3">
      <t>マチ</t>
    </rPh>
    <phoneticPr fontId="4"/>
  </si>
  <si>
    <t>美波町</t>
    <rPh sb="0" eb="1">
      <t>ビ</t>
    </rPh>
    <rPh sb="1" eb="2">
      <t>ナミ</t>
    </rPh>
    <rPh sb="2" eb="3">
      <t>チョウ</t>
    </rPh>
    <phoneticPr fontId="4"/>
  </si>
  <si>
    <t>海陽町</t>
    <rPh sb="0" eb="1">
      <t>ウミ</t>
    </rPh>
    <rPh sb="1" eb="2">
      <t>ヨウ</t>
    </rPh>
    <rPh sb="2" eb="3">
      <t>マチ</t>
    </rPh>
    <phoneticPr fontId="4"/>
  </si>
  <si>
    <t>松茂町</t>
    <rPh sb="0" eb="1">
      <t>マツ</t>
    </rPh>
    <rPh sb="1" eb="2">
      <t>シゲル</t>
    </rPh>
    <rPh sb="2" eb="3">
      <t>マチ</t>
    </rPh>
    <phoneticPr fontId="4"/>
  </si>
  <si>
    <t>北島町</t>
    <rPh sb="0" eb="1">
      <t>キタ</t>
    </rPh>
    <rPh sb="1" eb="2">
      <t>シマ</t>
    </rPh>
    <rPh sb="2" eb="3">
      <t>マチ</t>
    </rPh>
    <phoneticPr fontId="4"/>
  </si>
  <si>
    <t>藍住町</t>
    <rPh sb="0" eb="1">
      <t>アイ</t>
    </rPh>
    <rPh sb="1" eb="2">
      <t>ジュウ</t>
    </rPh>
    <rPh sb="2" eb="3">
      <t>マチ</t>
    </rPh>
    <phoneticPr fontId="4"/>
  </si>
  <si>
    <t>板野町</t>
    <rPh sb="0" eb="1">
      <t>イタ</t>
    </rPh>
    <rPh sb="1" eb="2">
      <t>ノ</t>
    </rPh>
    <rPh sb="2" eb="3">
      <t>チョウ</t>
    </rPh>
    <phoneticPr fontId="4"/>
  </si>
  <si>
    <t>上板町</t>
    <rPh sb="0" eb="1">
      <t>ウエ</t>
    </rPh>
    <rPh sb="1" eb="2">
      <t>イタ</t>
    </rPh>
    <rPh sb="2" eb="3">
      <t>マチ</t>
    </rPh>
    <phoneticPr fontId="4"/>
  </si>
  <si>
    <t>普通</t>
  </si>
  <si>
    <t>目的税</t>
  </si>
  <si>
    <t>市町村民税</t>
  </si>
  <si>
    <t>固定資産税</t>
  </si>
  <si>
    <t>軽自動車税</t>
  </si>
  <si>
    <t>その他の税</t>
  </si>
  <si>
    <t>資料  高松国税局</t>
    <phoneticPr fontId="3"/>
  </si>
  <si>
    <t>資料　県会計課</t>
    <rPh sb="4" eb="6">
      <t>カイケイ</t>
    </rPh>
    <phoneticPr fontId="3"/>
  </si>
  <si>
    <t>円</t>
    <rPh sb="0" eb="1">
      <t>エン</t>
    </rPh>
    <phoneticPr fontId="3"/>
  </si>
  <si>
    <t>公債管理</t>
    <rPh sb="0" eb="2">
      <t>コウサイ</t>
    </rPh>
    <rPh sb="2" eb="4">
      <t>カンリ</t>
    </rPh>
    <phoneticPr fontId="3"/>
  </si>
  <si>
    <t>流域下水道事業</t>
    <rPh sb="0" eb="2">
      <t>リュウイキ</t>
    </rPh>
    <rPh sb="2" eb="5">
      <t>ゲスイドウ</t>
    </rPh>
    <rPh sb="5" eb="7">
      <t>ジギョウ</t>
    </rPh>
    <phoneticPr fontId="3"/>
  </si>
  <si>
    <t>-</t>
  </si>
  <si>
    <t>資料　県企業局，県病院局</t>
    <rPh sb="11" eb="12">
      <t>キョク</t>
    </rPh>
    <phoneticPr fontId="3"/>
  </si>
  <si>
    <t>資料　県管財課，県病院局，県企業局</t>
    <rPh sb="11" eb="12">
      <t>キョク</t>
    </rPh>
    <rPh sb="13" eb="14">
      <t>ケン</t>
    </rPh>
    <phoneticPr fontId="3"/>
  </si>
  <si>
    <t>病院事業</t>
    <phoneticPr fontId="3"/>
  </si>
  <si>
    <t>総　　　　額</t>
    <phoneticPr fontId="3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</si>
  <si>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3"/>
  </si>
  <si>
    <t>実質単年度　収　　　支</t>
    <rPh sb="0" eb="2">
      <t>ジッシツ</t>
    </rPh>
    <rPh sb="2" eb="5">
      <t>タンネンド</t>
    </rPh>
    <rPh sb="6" eb="7">
      <t>オサム</t>
    </rPh>
    <rPh sb="10" eb="11">
      <t>ササ</t>
    </rPh>
    <phoneticPr fontId="3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</si>
  <si>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</si>
  <si>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</si>
  <si>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注    各計数は，単位未満を四捨五入したものであり，計とは符号しないものがある。</t>
    <phoneticPr fontId="3"/>
  </si>
  <si>
    <t>県税　　　　　　　　　　　　　　　　　　</t>
  </si>
  <si>
    <t>地方消費税清算金　　　　　　　　　　　　　　</t>
  </si>
  <si>
    <t>地方譲与税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</si>
  <si>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3"/>
  </si>
  <si>
    <t>地方交付税　　　　　　　　　　　　　　　</t>
  </si>
  <si>
    <t>分担金及び負担金</t>
  </si>
  <si>
    <t>使用料及び手数料</t>
  </si>
  <si>
    <t>財産収入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</si>
  <si>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</si>
  <si>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</si>
  <si>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</si>
  <si>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</si>
  <si>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県債　　　　　　　　　　　　　　　　　　</t>
  </si>
  <si>
    <t>議会費　　　　　　　　　　　　　　　　　　　　　　　　　　</t>
  </si>
  <si>
    <t>総務費　　　　　　　　　　　　　　　　　　　　　　　　　　</t>
  </si>
  <si>
    <t>民生費　　　　　　　　　　　　　　　　　　　　　　　　　　</t>
  </si>
  <si>
    <t>衛生費　　　　　　　　　　　　　　　　　　　　　　　　　　</t>
  </si>
  <si>
    <t>労働費　　　　　　　　　　　　　　　　　　　　　　　　　　</t>
  </si>
  <si>
    <t>農林水産業費　　　　　　　　　　　　　　　　　　　　　　　</t>
  </si>
  <si>
    <t>商工費　　　　　　　　　　　　　　　　　　　　　　　　　　</t>
  </si>
  <si>
    <t>土木費　　　　　　　　　　　　　　　　　　　　　　　　　　</t>
  </si>
  <si>
    <t>警察費　　　　　　　　　　　　　　　　　　　　　　　　　　</t>
  </si>
  <si>
    <t>教育費　　　　　　　　　　　　　　　　　　　　　　　　　　</t>
  </si>
  <si>
    <t>災害復旧費　　　　　　　　　　　　　　　　　　　　　　　　</t>
  </si>
  <si>
    <t>公債費　　　　　　　　　　　　　　　　　　　　　　　　　　</t>
  </si>
  <si>
    <t>諸支出金　　　　　　　　　　　　　　　　　　　　　　　　　</t>
  </si>
  <si>
    <t>予備費　　　　　　　　　　　　　　　　　　　　　　　　　　</t>
  </si>
  <si>
    <t>中小企業・雇用対策事業</t>
    <rPh sb="5" eb="7">
      <t>コヨウ</t>
    </rPh>
    <rPh sb="7" eb="9">
      <t>タイサク</t>
    </rPh>
    <rPh sb="9" eb="11">
      <t>ジギョウ</t>
    </rPh>
    <phoneticPr fontId="2"/>
  </si>
  <si>
    <t>徳島ビル管理事業</t>
    <rPh sb="0" eb="2">
      <t>トクシマ</t>
    </rPh>
    <rPh sb="4" eb="6">
      <t>カンリ</t>
    </rPh>
    <rPh sb="6" eb="8">
      <t>ジギョウ</t>
    </rPh>
    <phoneticPr fontId="2"/>
  </si>
  <si>
    <t>奨学金貸付金</t>
  </si>
  <si>
    <t>資料　県会計課</t>
    <rPh sb="0" eb="2">
      <t>シリョウ</t>
    </rPh>
    <rPh sb="3" eb="4">
      <t>ケン</t>
    </rPh>
    <rPh sb="4" eb="7">
      <t>カイケイカ</t>
    </rPh>
    <phoneticPr fontId="3"/>
  </si>
  <si>
    <t>鉱区税</t>
    <rPh sb="0" eb="2">
      <t>コウク</t>
    </rPh>
    <phoneticPr fontId="3"/>
  </si>
  <si>
    <t>（単位：円）</t>
    <phoneticPr fontId="3"/>
  </si>
  <si>
    <t>収       入</t>
    <phoneticPr fontId="3"/>
  </si>
  <si>
    <t>支       出</t>
    <phoneticPr fontId="3"/>
  </si>
  <si>
    <t>公営住宅建設</t>
    <phoneticPr fontId="3"/>
  </si>
  <si>
    <t>災害復旧</t>
    <phoneticPr fontId="3"/>
  </si>
  <si>
    <t>単独災害復旧</t>
    <phoneticPr fontId="3"/>
  </si>
  <si>
    <t>補助災害復旧</t>
    <phoneticPr fontId="3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</si>
  <si>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3"/>
  </si>
  <si>
    <t>緊急防災・減債事業計画に基づく単独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2" eb="13">
      <t>モト</t>
    </rPh>
    <rPh sb="15" eb="17">
      <t>タンドク</t>
    </rPh>
    <phoneticPr fontId="3"/>
  </si>
  <si>
    <t>継ぎ足し単独</t>
    <rPh sb="0" eb="1">
      <t>ツ</t>
    </rPh>
    <rPh sb="2" eb="3">
      <t>タ</t>
    </rPh>
    <rPh sb="4" eb="6">
      <t>タンドク</t>
    </rPh>
    <phoneticPr fontId="3"/>
  </si>
  <si>
    <t>公共用地先行取得等</t>
    <phoneticPr fontId="3"/>
  </si>
  <si>
    <t>事業合計</t>
    <rPh sb="2" eb="4">
      <t>ゴウケイ</t>
    </rPh>
    <phoneticPr fontId="3"/>
  </si>
  <si>
    <t>事業債</t>
    <rPh sb="0" eb="3">
      <t>ジギョウサイ</t>
    </rPh>
    <phoneticPr fontId="7"/>
  </si>
  <si>
    <t>本年度分</t>
    <phoneticPr fontId="3"/>
  </si>
  <si>
    <t>源泉所得税及
復興特別所得税</t>
    <phoneticPr fontId="7"/>
  </si>
  <si>
    <t>申告所得税及
復興特別所得税</t>
    <phoneticPr fontId="7"/>
  </si>
  <si>
    <t>復興特別法人税</t>
  </si>
  <si>
    <t>母子父子寡婦福祉資金貸付金</t>
    <rPh sb="2" eb="4">
      <t>フシ</t>
    </rPh>
    <phoneticPr fontId="3"/>
  </si>
  <si>
    <t>(旧)緊急防災・減債</t>
    <rPh sb="1" eb="2">
      <t>キュウ</t>
    </rPh>
    <rPh sb="3" eb="5">
      <t>キンキュウ</t>
    </rPh>
    <rPh sb="5" eb="7">
      <t>ボウサイ</t>
    </rPh>
    <rPh sb="8" eb="10">
      <t>ゲンサイ</t>
    </rPh>
    <phoneticPr fontId="7"/>
  </si>
  <si>
    <t>(3)</t>
    <phoneticPr fontId="7"/>
  </si>
  <si>
    <t>全国防災</t>
    <rPh sb="0" eb="2">
      <t>ゼンコク</t>
    </rPh>
    <rPh sb="2" eb="4">
      <t>ボウサイ</t>
    </rPh>
    <phoneticPr fontId="3"/>
  </si>
  <si>
    <t>平成27年度</t>
    <phoneticPr fontId="3"/>
  </si>
  <si>
    <t>-</t>
    <phoneticPr fontId="3"/>
  </si>
  <si>
    <t>収入済額</t>
    <phoneticPr fontId="3"/>
  </si>
  <si>
    <t>欠損額</t>
    <phoneticPr fontId="3"/>
  </si>
  <si>
    <t>過誤納額</t>
    <phoneticPr fontId="3"/>
  </si>
  <si>
    <t>不動産取得税</t>
    <phoneticPr fontId="3"/>
  </si>
  <si>
    <t>自動車取得税</t>
    <phoneticPr fontId="3"/>
  </si>
  <si>
    <t>自動車税</t>
    <phoneticPr fontId="3"/>
  </si>
  <si>
    <t>(料理飲食等消費税)</t>
    <phoneticPr fontId="3"/>
  </si>
  <si>
    <t>予算現額</t>
    <phoneticPr fontId="3"/>
  </si>
  <si>
    <t>支出済額</t>
    <phoneticPr fontId="3"/>
  </si>
  <si>
    <t>会     計    名</t>
    <phoneticPr fontId="3"/>
  </si>
  <si>
    <t>（単位：千円）</t>
    <phoneticPr fontId="3"/>
  </si>
  <si>
    <t>差引現在高</t>
    <phoneticPr fontId="3"/>
  </si>
  <si>
    <t>総　　額</t>
    <phoneticPr fontId="3"/>
  </si>
  <si>
    <t xml:space="preserve">一 般 公 共  </t>
    <phoneticPr fontId="3"/>
  </si>
  <si>
    <t>総　額</t>
    <phoneticPr fontId="3"/>
  </si>
  <si>
    <t>調定済額</t>
    <phoneticPr fontId="3"/>
  </si>
  <si>
    <t xml:space="preserve"> （単位：千円）</t>
    <phoneticPr fontId="3"/>
  </si>
  <si>
    <t>歳 入 総 額</t>
    <phoneticPr fontId="3"/>
  </si>
  <si>
    <t>歳 出 総 額</t>
    <phoneticPr fontId="3"/>
  </si>
  <si>
    <t>歳入歳出　差　　引</t>
    <phoneticPr fontId="3"/>
  </si>
  <si>
    <t>単年度　　　　収　支</t>
    <phoneticPr fontId="3"/>
  </si>
  <si>
    <t>繰　上　　　償還金</t>
    <phoneticPr fontId="3"/>
  </si>
  <si>
    <t>市 町 村</t>
    <phoneticPr fontId="3"/>
  </si>
  <si>
    <t>(A)-(B)</t>
    <phoneticPr fontId="3"/>
  </si>
  <si>
    <t>(C)-(D)</t>
    <phoneticPr fontId="3"/>
  </si>
  <si>
    <t>(F)+(G)+(H)-(I)</t>
    <phoneticPr fontId="3"/>
  </si>
  <si>
    <t>(A)</t>
    <phoneticPr fontId="3"/>
  </si>
  <si>
    <t>(B)</t>
    <phoneticPr fontId="3"/>
  </si>
  <si>
    <t>(C)</t>
    <phoneticPr fontId="3"/>
  </si>
  <si>
    <t>(D)</t>
    <phoneticPr fontId="3"/>
  </si>
  <si>
    <t>(E)</t>
    <phoneticPr fontId="3"/>
  </si>
  <si>
    <t>(F)</t>
    <phoneticPr fontId="3"/>
  </si>
  <si>
    <t>(G)</t>
    <phoneticPr fontId="3"/>
  </si>
  <si>
    <t>(H)</t>
    <phoneticPr fontId="3"/>
  </si>
  <si>
    <t>(I)</t>
    <phoneticPr fontId="3"/>
  </si>
  <si>
    <t>(J)</t>
    <phoneticPr fontId="3"/>
  </si>
  <si>
    <t>　　26</t>
    <phoneticPr fontId="3"/>
  </si>
  <si>
    <t>地方法人税</t>
    <rPh sb="0" eb="2">
      <t>チホウ</t>
    </rPh>
    <rPh sb="2" eb="5">
      <t>ホウジンゼイ</t>
    </rPh>
    <phoneticPr fontId="3"/>
  </si>
  <si>
    <t>総     額</t>
    <phoneticPr fontId="3"/>
  </si>
  <si>
    <t>行 政 財 産</t>
    <phoneticPr fontId="3"/>
  </si>
  <si>
    <t>普 通 財 産</t>
    <phoneticPr fontId="3"/>
  </si>
  <si>
    <t>土   地</t>
    <phoneticPr fontId="3"/>
  </si>
  <si>
    <t>　庁舎敷地等</t>
    <phoneticPr fontId="3"/>
  </si>
  <si>
    <t>　山　　　　林</t>
    <phoneticPr fontId="3"/>
  </si>
  <si>
    <t>16　財　　　政</t>
    <rPh sb="3" eb="4">
      <t>ザイ</t>
    </rPh>
    <rPh sb="7" eb="8">
      <t>セイ</t>
    </rPh>
    <phoneticPr fontId="7"/>
  </si>
  <si>
    <t>国税賦課及び徴収状況</t>
    <rPh sb="0" eb="2">
      <t>コクゼイ</t>
    </rPh>
    <rPh sb="2" eb="4">
      <t>フカ</t>
    </rPh>
    <rPh sb="4" eb="5">
      <t>オヨ</t>
    </rPh>
    <rPh sb="6" eb="8">
      <t>チョウシュウ</t>
    </rPh>
    <rPh sb="8" eb="10">
      <t>ジョウキョウ</t>
    </rPh>
    <phoneticPr fontId="7"/>
  </si>
  <si>
    <t>県　　税</t>
    <rPh sb="0" eb="1">
      <t>ケン</t>
    </rPh>
    <rPh sb="3" eb="4">
      <t>ゼイ</t>
    </rPh>
    <phoneticPr fontId="7"/>
  </si>
  <si>
    <t>(1)</t>
    <phoneticPr fontId="7"/>
  </si>
  <si>
    <t>収入総括</t>
    <rPh sb="0" eb="2">
      <t>シュウニュウ</t>
    </rPh>
    <rPh sb="2" eb="4">
      <t>ソウカツ</t>
    </rPh>
    <phoneticPr fontId="7"/>
  </si>
  <si>
    <t>(2)</t>
    <phoneticPr fontId="7"/>
  </si>
  <si>
    <t>現年度調定及び徴収状況</t>
    <rPh sb="0" eb="1">
      <t>ゲン</t>
    </rPh>
    <rPh sb="1" eb="3">
      <t>ネンド</t>
    </rPh>
    <rPh sb="3" eb="4">
      <t>チョウ</t>
    </rPh>
    <rPh sb="4" eb="5">
      <t>サダム</t>
    </rPh>
    <rPh sb="5" eb="6">
      <t>オヨ</t>
    </rPh>
    <rPh sb="7" eb="9">
      <t>チョウシュウ</t>
    </rPh>
    <rPh sb="9" eb="11">
      <t>ジョウキョウ</t>
    </rPh>
    <phoneticPr fontId="7"/>
  </si>
  <si>
    <t>(3)</t>
    <phoneticPr fontId="7"/>
  </si>
  <si>
    <t>滞納繰越分の徴収状況</t>
    <rPh sb="0" eb="2">
      <t>タイノウ</t>
    </rPh>
    <rPh sb="2" eb="3">
      <t>ク</t>
    </rPh>
    <rPh sb="3" eb="4">
      <t>コ</t>
    </rPh>
    <rPh sb="4" eb="5">
      <t>ブン</t>
    </rPh>
    <rPh sb="6" eb="8">
      <t>チョウシュウ</t>
    </rPh>
    <rPh sb="8" eb="10">
      <t>ジョウキョウ</t>
    </rPh>
    <phoneticPr fontId="7"/>
  </si>
  <si>
    <t>(4)</t>
    <phoneticPr fontId="7"/>
  </si>
  <si>
    <t>税外収入状況</t>
    <rPh sb="0" eb="1">
      <t>ゼイ</t>
    </rPh>
    <rPh sb="1" eb="2">
      <t>ガイ</t>
    </rPh>
    <rPh sb="2" eb="4">
      <t>シュウニュウ</t>
    </rPh>
    <rPh sb="4" eb="6">
      <t>ジョウキョウ</t>
    </rPh>
    <phoneticPr fontId="7"/>
  </si>
  <si>
    <t>徳島県一般会計決算額</t>
    <rPh sb="0" eb="3">
      <t>トクシマケン</t>
    </rPh>
    <rPh sb="3" eb="5">
      <t>イッパン</t>
    </rPh>
    <rPh sb="5" eb="7">
      <t>カイケイ</t>
    </rPh>
    <rPh sb="7" eb="10">
      <t>ケッサンガク</t>
    </rPh>
    <phoneticPr fontId="7"/>
  </si>
  <si>
    <t>徳島県特別会計決算額</t>
    <rPh sb="0" eb="3">
      <t>トクシマケン</t>
    </rPh>
    <rPh sb="3" eb="5">
      <t>トクベツ</t>
    </rPh>
    <rPh sb="5" eb="7">
      <t>カイケイ</t>
    </rPh>
    <rPh sb="7" eb="10">
      <t>ケッサンガク</t>
    </rPh>
    <phoneticPr fontId="7"/>
  </si>
  <si>
    <t>徳島県企業会計収入支出決算額</t>
    <rPh sb="0" eb="3">
      <t>トクシマケン</t>
    </rPh>
    <rPh sb="3" eb="5">
      <t>キギョウ</t>
    </rPh>
    <rPh sb="5" eb="7">
      <t>カイケイ</t>
    </rPh>
    <rPh sb="7" eb="9">
      <t>シュウニュウ</t>
    </rPh>
    <rPh sb="9" eb="11">
      <t>シシュツ</t>
    </rPh>
    <rPh sb="11" eb="14">
      <t>ケッサンガク</t>
    </rPh>
    <phoneticPr fontId="7"/>
  </si>
  <si>
    <t>主な県有財産</t>
    <rPh sb="0" eb="1">
      <t>オモ</t>
    </rPh>
    <rPh sb="2" eb="4">
      <t>ケンユウ</t>
    </rPh>
    <rPh sb="4" eb="6">
      <t>ザイサン</t>
    </rPh>
    <phoneticPr fontId="7"/>
  </si>
  <si>
    <t>徳島県債目的別現在高</t>
    <rPh sb="0" eb="3">
      <t>トクシマケン</t>
    </rPh>
    <rPh sb="3" eb="4">
      <t>サイ</t>
    </rPh>
    <rPh sb="4" eb="7">
      <t>モクテキベツ</t>
    </rPh>
    <rPh sb="7" eb="10">
      <t>ゲンザイダカ</t>
    </rPh>
    <phoneticPr fontId="7"/>
  </si>
  <si>
    <t>市町村別普通会計決算状況</t>
    <rPh sb="0" eb="3">
      <t>シチョウソン</t>
    </rPh>
    <rPh sb="3" eb="4">
      <t>ベツ</t>
    </rPh>
    <rPh sb="4" eb="6">
      <t>フツウ</t>
    </rPh>
    <rPh sb="6" eb="8">
      <t>カイケイ</t>
    </rPh>
    <rPh sb="8" eb="10">
      <t>ケッサン</t>
    </rPh>
    <rPh sb="10" eb="12">
      <t>ジョウキョウ</t>
    </rPh>
    <phoneticPr fontId="7"/>
  </si>
  <si>
    <t>市町村別・税目別市町村税徴収状況</t>
    <rPh sb="0" eb="3">
      <t>シチョウソン</t>
    </rPh>
    <rPh sb="3" eb="4">
      <t>ベツ</t>
    </rPh>
    <rPh sb="5" eb="8">
      <t>ゼイモクベツ</t>
    </rPh>
    <rPh sb="8" eb="11">
      <t>シチョウソン</t>
    </rPh>
    <rPh sb="11" eb="12">
      <t>ゼイ</t>
    </rPh>
    <rPh sb="12" eb="14">
      <t>チョウシュウ</t>
    </rPh>
    <rPh sb="14" eb="16">
      <t>ジョウキョウ</t>
    </rPh>
    <phoneticPr fontId="7"/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</si>
  <si>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b/>
        <sz val="12"/>
        <rFont val="ＭＳ 明朝"/>
        <family val="1"/>
        <charset val="128"/>
      </rPr>
      <t>（平成25～27年度）</t>
    </r>
    <phoneticPr fontId="3"/>
  </si>
  <si>
    <t>平成25年度</t>
    <phoneticPr fontId="3"/>
  </si>
  <si>
    <t>平成26年度</t>
    <rPh sb="0" eb="2">
      <t>ヘイセイ</t>
    </rPh>
    <rPh sb="4" eb="6">
      <t>ネンド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</si>
  <si>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</si>
  <si>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145　県　　　　税</t>
    <phoneticPr fontId="3"/>
  </si>
  <si>
    <r>
      <t>(1)収入総括</t>
    </r>
    <r>
      <rPr>
        <sz val="11"/>
        <rFont val="ＭＳ 明朝"/>
        <family val="1"/>
        <charset val="128"/>
      </rPr>
      <t>（平成26～28年度）</t>
    </r>
    <phoneticPr fontId="3"/>
  </si>
  <si>
    <t>（単位：円）</t>
    <phoneticPr fontId="3"/>
  </si>
  <si>
    <r>
      <t>(2)現年度調定及び徴収状況</t>
    </r>
    <r>
      <rPr>
        <sz val="11"/>
        <rFont val="ＭＳ 明朝"/>
        <family val="1"/>
        <charset val="128"/>
      </rPr>
      <t>（平成26～28年度）</t>
    </r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3"/>
  </si>
  <si>
    <r>
      <t>(3)滞納繰越分の徴収状況</t>
    </r>
    <r>
      <rPr>
        <sz val="11"/>
        <rFont val="ＭＳ 明朝"/>
        <family val="1"/>
        <charset val="128"/>
      </rPr>
      <t>（平成26～28年度）</t>
    </r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3"/>
  </si>
  <si>
    <r>
      <rPr>
        <b/>
        <sz val="16"/>
        <rFont val="ＭＳ 明朝"/>
        <family val="1"/>
        <charset val="128"/>
      </rPr>
      <t>145　県         税</t>
    </r>
    <r>
      <rPr>
        <b/>
        <sz val="12"/>
        <rFont val="ＭＳ 明朝"/>
        <family val="1"/>
        <charset val="128"/>
      </rPr>
      <t>（続き）</t>
    </r>
    <rPh sb="16" eb="17">
      <t>ツヅ</t>
    </rPh>
    <phoneticPr fontId="3"/>
  </si>
  <si>
    <r>
      <t>(4)税外収入状況</t>
    </r>
    <r>
      <rPr>
        <sz val="11"/>
        <rFont val="ＭＳ 明朝"/>
        <family val="1"/>
        <charset val="128"/>
      </rPr>
      <t>（平成26～28年度）</t>
    </r>
    <phoneticPr fontId="3"/>
  </si>
  <si>
    <t>（単位：円）</t>
    <phoneticPr fontId="3"/>
  </si>
  <si>
    <t>調定額</t>
    <phoneticPr fontId="3"/>
  </si>
  <si>
    <r>
      <rPr>
        <b/>
        <sz val="16"/>
        <rFont val="ＭＳ 明朝"/>
        <family val="1"/>
        <charset val="128"/>
      </rPr>
      <t>146　徳島県一般会計決算額</t>
    </r>
    <r>
      <rPr>
        <b/>
        <sz val="12"/>
        <rFont val="ＭＳ 明朝"/>
        <family val="1"/>
        <charset val="128"/>
      </rPr>
      <t>（平成25～27年度）</t>
    </r>
    <phoneticPr fontId="7"/>
  </si>
  <si>
    <t>平成 25 年度</t>
    <rPh sb="0" eb="2">
      <t>ヘイセイ</t>
    </rPh>
    <rPh sb="6" eb="8">
      <t>ネンド</t>
    </rPh>
    <phoneticPr fontId="2"/>
  </si>
  <si>
    <r>
      <t xml:space="preserve"> </t>
    </r>
    <r>
      <rPr>
        <b/>
        <sz val="16"/>
        <rFont val="ＭＳ 明朝"/>
        <family val="1"/>
        <charset val="128"/>
      </rPr>
      <t>147　徳島県特別会計決算額</t>
    </r>
    <r>
      <rPr>
        <b/>
        <sz val="12"/>
        <rFont val="ＭＳ 明朝"/>
        <family val="1"/>
        <charset val="128"/>
      </rPr>
      <t>（平成25～27年度）</t>
    </r>
    <phoneticPr fontId="3"/>
  </si>
  <si>
    <t>平成 25 年度</t>
    <phoneticPr fontId="3"/>
  </si>
  <si>
    <r>
      <t>148　徳島県企業会計収入支出決算額</t>
    </r>
    <r>
      <rPr>
        <b/>
        <sz val="12"/>
        <rFont val="ＭＳ 明朝"/>
        <family val="1"/>
        <charset val="128"/>
      </rPr>
      <t>（平成27・28年度）</t>
    </r>
    <phoneticPr fontId="3"/>
  </si>
  <si>
    <t>平成28年度</t>
    <phoneticPr fontId="3"/>
  </si>
  <si>
    <r>
      <t>149　主な県有財産</t>
    </r>
    <r>
      <rPr>
        <b/>
        <sz val="12"/>
        <rFont val="ＭＳ 明朝"/>
        <family val="1"/>
        <charset val="128"/>
      </rPr>
      <t>（平成27年度）</t>
    </r>
    <phoneticPr fontId="3"/>
  </si>
  <si>
    <r>
      <t>（単位：円，m</t>
    </r>
    <r>
      <rPr>
        <vertAlign val="superscript"/>
        <sz val="6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，m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3"/>
  </si>
  <si>
    <t>(㎡)</t>
    <phoneticPr fontId="3"/>
  </si>
  <si>
    <r>
      <t>(ｍ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"/>
  </si>
  <si>
    <t>　　　住宅として，公共用に供している財産を除く。</t>
    <phoneticPr fontId="3"/>
  </si>
  <si>
    <t>企業局</t>
    <phoneticPr fontId="3"/>
  </si>
  <si>
    <t>電気事業</t>
    <phoneticPr fontId="3"/>
  </si>
  <si>
    <t>工業用水道事業</t>
    <phoneticPr fontId="3"/>
  </si>
  <si>
    <t>土地造成事業</t>
    <phoneticPr fontId="3"/>
  </si>
  <si>
    <t>駐車場事業</t>
    <phoneticPr fontId="3"/>
  </si>
  <si>
    <t>病院事業</t>
    <phoneticPr fontId="3"/>
  </si>
  <si>
    <t>　２　病院事業は，企業用財産台帳による。</t>
    <phoneticPr fontId="3"/>
  </si>
  <si>
    <r>
      <t>150　徳島県債目的別現在高</t>
    </r>
    <r>
      <rPr>
        <b/>
        <sz val="12"/>
        <rFont val="ＭＳ 明朝"/>
        <family val="1"/>
        <charset val="128"/>
      </rPr>
      <t>（平成27年度）</t>
    </r>
    <phoneticPr fontId="3"/>
  </si>
  <si>
    <t>（単位：千円）</t>
    <phoneticPr fontId="3"/>
  </si>
  <si>
    <t>平成26年度末</t>
    <phoneticPr fontId="3"/>
  </si>
  <si>
    <t>平成27年度</t>
    <phoneticPr fontId="3"/>
  </si>
  <si>
    <t xml:space="preserve">平成27年度元利償還額  </t>
    <phoneticPr fontId="3"/>
  </si>
  <si>
    <r>
      <rPr>
        <b/>
        <sz val="16"/>
        <rFont val="ＭＳ 明朝"/>
        <family val="1"/>
        <charset val="128"/>
      </rPr>
      <t>151　市町村別普通会計決算状況</t>
    </r>
    <r>
      <rPr>
        <b/>
        <sz val="12"/>
        <rFont val="ＭＳ 明朝"/>
        <family val="1"/>
        <charset val="128"/>
      </rPr>
      <t>（平成25～27年度）</t>
    </r>
    <phoneticPr fontId="3"/>
  </si>
  <si>
    <t>翌年度に繰り越すべき財      源</t>
    <rPh sb="0" eb="3">
      <t>ヨクネンド</t>
    </rPh>
    <rPh sb="4" eb="5">
      <t>ク</t>
    </rPh>
    <rPh sb="6" eb="7">
      <t>コ</t>
    </rPh>
    <rPh sb="10" eb="11">
      <t>ザイ</t>
    </rPh>
    <rPh sb="17" eb="18">
      <t>ミナモト</t>
    </rPh>
    <phoneticPr fontId="3"/>
  </si>
  <si>
    <t>平成25年度</t>
    <rPh sb="4" eb="6">
      <t>ネンド</t>
    </rPh>
    <phoneticPr fontId="3"/>
  </si>
  <si>
    <t>　　27</t>
    <phoneticPr fontId="3"/>
  </si>
  <si>
    <r>
      <rPr>
        <b/>
        <sz val="16"/>
        <rFont val="ＭＳ 明朝"/>
        <family val="1"/>
        <charset val="128"/>
      </rPr>
      <t>152　市町村別・税目別市町村税徴収状況</t>
    </r>
    <r>
      <rPr>
        <b/>
        <sz val="12"/>
        <rFont val="ＭＳ 明朝"/>
        <family val="1"/>
        <charset val="128"/>
      </rPr>
      <t>（平成25～27年度）</t>
    </r>
    <phoneticPr fontId="3"/>
  </si>
  <si>
    <t>（単位：千円）</t>
    <phoneticPr fontId="3"/>
  </si>
  <si>
    <t>平成25年度</t>
    <rPh sb="0" eb="2">
      <t>ヘイセイ</t>
    </rPh>
    <rPh sb="4" eb="6">
      <t>ネンド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</si>
</sst>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;&quot;△ &quot;#,##0"/>
    <numFmt numFmtId="178" formatCode="#,##0.00_);[Red]\(#,##0.00\)"/>
    <numFmt numFmtId="179" formatCode="#,##0.00;[Red]#,##0.00"/>
    <numFmt numFmtId="180" formatCode="#,##0;[Red]#,##0"/>
    <numFmt numFmtId="181" formatCode="0_ "/>
  </numFmts>
  <fonts count="55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indexed="8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8"/>
      </top>
      <bottom style="thin">
        <color theme="1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/>
    <xf numFmtId="37" fontId="2" fillId="0" borderId="0"/>
    <xf numFmtId="0" fontId="2" fillId="0" borderId="0"/>
    <xf numFmtId="37" fontId="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</cellStyleXfs>
  <cellXfs count="438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0" borderId="0" xfId="28" applyFont="1" applyAlignment="1" applyProtection="1"/>
    <xf numFmtId="37" fontId="31" fillId="0" borderId="0" xfId="0" applyNumberFormat="1" applyFont="1"/>
    <xf numFmtId="38" fontId="31" fillId="0" borderId="0" xfId="0" applyNumberFormat="1" applyFont="1"/>
    <xf numFmtId="37" fontId="31" fillId="0" borderId="0" xfId="0" applyNumberFormat="1" applyFont="1" applyProtection="1"/>
    <xf numFmtId="0" fontId="31" fillId="0" borderId="0" xfId="0" applyFont="1" applyBorder="1"/>
    <xf numFmtId="179" fontId="31" fillId="0" borderId="0" xfId="0" applyNumberFormat="1" applyFont="1"/>
    <xf numFmtId="37" fontId="33" fillId="0" borderId="0" xfId="28" applyNumberFormat="1" applyFont="1" applyAlignment="1" applyProtection="1"/>
    <xf numFmtId="37" fontId="31" fillId="0" borderId="0" xfId="46" applyFont="1"/>
    <xf numFmtId="37" fontId="32" fillId="0" borderId="0" xfId="46" applyFont="1"/>
    <xf numFmtId="37" fontId="32" fillId="0" borderId="0" xfId="46" applyFont="1" applyBorder="1"/>
    <xf numFmtId="37" fontId="36" fillId="0" borderId="0" xfId="46" applyFont="1"/>
    <xf numFmtId="37" fontId="36" fillId="0" borderId="0" xfId="46" applyFont="1" applyBorder="1"/>
    <xf numFmtId="37" fontId="35" fillId="0" borderId="0" xfId="46" applyFont="1"/>
    <xf numFmtId="37" fontId="35" fillId="0" borderId="0" xfId="46" applyFont="1" applyBorder="1"/>
    <xf numFmtId="37" fontId="31" fillId="0" borderId="0" xfId="46" applyFont="1" applyBorder="1"/>
    <xf numFmtId="37" fontId="31" fillId="0" borderId="0" xfId="48" applyFont="1"/>
    <xf numFmtId="37" fontId="31" fillId="0" borderId="0" xfId="48" applyFont="1" applyAlignment="1">
      <alignment horizontal="centerContinuous"/>
    </xf>
    <xf numFmtId="37" fontId="31" fillId="0" borderId="0" xfId="48" applyFont="1" applyBorder="1" applyAlignment="1">
      <alignment horizontal="centerContinuous"/>
    </xf>
    <xf numFmtId="37" fontId="38" fillId="0" borderId="0" xfId="48" applyFont="1"/>
    <xf numFmtId="37" fontId="31" fillId="0" borderId="0" xfId="48" applyFont="1" applyBorder="1"/>
    <xf numFmtId="37" fontId="31" fillId="0" borderId="0" xfId="48" applyFont="1" applyAlignment="1">
      <alignment horizontal="center" vertical="center"/>
    </xf>
    <xf numFmtId="37" fontId="34" fillId="0" borderId="0" xfId="48" applyFont="1" applyAlignment="1">
      <alignment vertical="center"/>
    </xf>
    <xf numFmtId="37" fontId="34" fillId="0" borderId="0" xfId="48" applyFont="1" applyBorder="1" applyAlignment="1">
      <alignment horizontal="centerContinuous" vertical="center"/>
    </xf>
    <xf numFmtId="37" fontId="34" fillId="0" borderId="0" xfId="48" applyFont="1" applyBorder="1" applyAlignment="1">
      <alignment horizontal="center" vertical="center"/>
    </xf>
    <xf numFmtId="37" fontId="34" fillId="0" borderId="0" xfId="48" applyFont="1"/>
    <xf numFmtId="37" fontId="34" fillId="0" borderId="0" xfId="48" applyNumberFormat="1" applyFont="1" applyBorder="1" applyAlignment="1" applyProtection="1">
      <alignment horizontal="right"/>
    </xf>
    <xf numFmtId="37" fontId="34" fillId="0" borderId="0" xfId="48" applyNumberFormat="1" applyFont="1" applyBorder="1" applyProtection="1"/>
    <xf numFmtId="37" fontId="34" fillId="0" borderId="0" xfId="48" applyNumberFormat="1" applyFont="1" applyProtection="1"/>
    <xf numFmtId="37" fontId="31" fillId="0" borderId="0" xfId="48" applyNumberFormat="1" applyFont="1" applyBorder="1" applyProtection="1"/>
    <xf numFmtId="37" fontId="34" fillId="0" borderId="0" xfId="48" applyFont="1" applyBorder="1"/>
    <xf numFmtId="37" fontId="31" fillId="0" borderId="0" xfId="48" applyNumberFormat="1" applyFont="1" applyProtection="1"/>
    <xf numFmtId="0" fontId="5" fillId="0" borderId="10" xfId="0" applyFont="1" applyBorder="1" applyAlignment="1">
      <alignment vertical="center"/>
    </xf>
    <xf numFmtId="37" fontId="28" fillId="0" borderId="10" xfId="0" applyNumberFormat="1" applyFont="1" applyBorder="1" applyAlignment="1">
      <alignment vertical="center"/>
    </xf>
    <xf numFmtId="0" fontId="29" fillId="0" borderId="10" xfId="0" applyFont="1" applyBorder="1" applyAlignment="1">
      <alignment horizontal="right" vertical="center"/>
    </xf>
    <xf numFmtId="0" fontId="29" fillId="0" borderId="2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37" fontId="29" fillId="0" borderId="13" xfId="0" applyNumberFormat="1" applyFont="1" applyBorder="1" applyAlignment="1" applyProtection="1">
      <alignment vertical="center"/>
    </xf>
    <xf numFmtId="37" fontId="29" fillId="0" borderId="0" xfId="0" applyNumberFormat="1" applyFont="1" applyAlignment="1" applyProtection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38" fontId="29" fillId="0" borderId="13" xfId="34" applyFont="1" applyBorder="1" applyAlignment="1">
      <alignment vertical="center"/>
    </xf>
    <xf numFmtId="38" fontId="29" fillId="0" borderId="0" xfId="34" applyFont="1" applyAlignment="1">
      <alignment vertical="center"/>
    </xf>
    <xf numFmtId="0" fontId="29" fillId="0" borderId="30" xfId="0" quotePrefix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0" xfId="0" applyFont="1" applyAlignment="1">
      <alignment horizontal="distributed" vertical="center" shrinkToFit="1"/>
    </xf>
    <xf numFmtId="37" fontId="29" fillId="0" borderId="31" xfId="0" applyNumberFormat="1" applyFont="1" applyBorder="1" applyAlignment="1" applyProtection="1">
      <alignment horizontal="distributed" vertical="center" shrinkToFit="1"/>
    </xf>
    <xf numFmtId="0" fontId="30" fillId="0" borderId="0" xfId="0" applyFont="1" applyAlignment="1">
      <alignment horizontal="distributed" vertical="center" shrinkToFit="1"/>
    </xf>
    <xf numFmtId="37" fontId="29" fillId="0" borderId="32" xfId="0" applyNumberFormat="1" applyFont="1" applyBorder="1" applyAlignment="1" applyProtection="1">
      <alignment vertical="center"/>
    </xf>
    <xf numFmtId="0" fontId="29" fillId="0" borderId="0" xfId="0" applyFont="1" applyBorder="1" applyAlignment="1">
      <alignment horizontal="distributed" vertical="center" shrinkToFit="1"/>
    </xf>
    <xf numFmtId="37" fontId="29" fillId="0" borderId="0" xfId="0" applyNumberFormat="1" applyFont="1" applyAlignment="1" applyProtection="1">
      <alignment horizontal="right" vertical="center"/>
    </xf>
    <xf numFmtId="0" fontId="29" fillId="0" borderId="10" xfId="0" applyFont="1" applyBorder="1" applyAlignment="1">
      <alignment horizontal="distributed" vertical="center" shrinkToFit="1"/>
    </xf>
    <xf numFmtId="37" fontId="29" fillId="0" borderId="14" xfId="0" applyNumberFormat="1" applyFont="1" applyBorder="1" applyAlignment="1" applyProtection="1">
      <alignment vertical="center"/>
    </xf>
    <xf numFmtId="37" fontId="29" fillId="0" borderId="10" xfId="0" applyNumberFormat="1" applyFont="1" applyBorder="1" applyAlignment="1" applyProtection="1">
      <alignment vertical="center"/>
    </xf>
    <xf numFmtId="37" fontId="29" fillId="0" borderId="33" xfId="0" applyNumberFormat="1" applyFont="1" applyBorder="1" applyAlignment="1" applyProtection="1">
      <alignment horizontal="distributed" vertical="center" shrinkToFit="1"/>
    </xf>
    <xf numFmtId="0" fontId="29" fillId="0" borderId="0" xfId="0" applyFont="1" applyBorder="1" applyAlignment="1">
      <alignment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7" fontId="29" fillId="0" borderId="0" xfId="0" applyNumberFormat="1" applyFont="1" applyAlignment="1">
      <alignment vertical="center"/>
    </xf>
    <xf numFmtId="37" fontId="29" fillId="0" borderId="13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Fill="1" applyBorder="1" applyAlignment="1" applyProtection="1">
      <alignment vertical="center"/>
    </xf>
    <xf numFmtId="0" fontId="29" fillId="0" borderId="10" xfId="0" applyFont="1" applyBorder="1" applyAlignment="1">
      <alignment horizontal="distributed" vertical="center"/>
    </xf>
    <xf numFmtId="37" fontId="29" fillId="0" borderId="10" xfId="0" applyNumberFormat="1" applyFont="1" applyBorder="1" applyAlignment="1">
      <alignment vertical="center"/>
    </xf>
    <xf numFmtId="0" fontId="31" fillId="0" borderId="0" xfId="45" applyFont="1"/>
    <xf numFmtId="0" fontId="29" fillId="0" borderId="52" xfId="44" applyFont="1" applyBorder="1" applyAlignment="1">
      <alignment horizontal="center" vertical="center"/>
    </xf>
    <xf numFmtId="37" fontId="29" fillId="0" borderId="53" xfId="44" applyNumberFormat="1" applyFont="1" applyBorder="1" applyAlignment="1">
      <alignment vertical="center"/>
    </xf>
    <xf numFmtId="37" fontId="29" fillId="0" borderId="0" xfId="44" applyNumberFormat="1" applyFont="1" applyBorder="1" applyAlignment="1">
      <alignment vertical="center"/>
    </xf>
    <xf numFmtId="0" fontId="29" fillId="0" borderId="54" xfId="44" quotePrefix="1" applyFont="1" applyBorder="1" applyAlignment="1">
      <alignment horizontal="center" vertical="center"/>
    </xf>
    <xf numFmtId="0" fontId="29" fillId="0" borderId="54" xfId="44" applyFont="1" applyBorder="1" applyAlignment="1">
      <alignment vertical="center"/>
    </xf>
    <xf numFmtId="0" fontId="29" fillId="0" borderId="0" xfId="44" applyFont="1" applyBorder="1" applyAlignment="1">
      <alignment vertical="center"/>
    </xf>
    <xf numFmtId="0" fontId="29" fillId="0" borderId="54" xfId="44" applyFont="1" applyBorder="1" applyAlignment="1">
      <alignment horizontal="distributed" vertical="center"/>
    </xf>
    <xf numFmtId="37" fontId="29" fillId="0" borderId="53" xfId="44" applyNumberFormat="1" applyFont="1" applyBorder="1" applyAlignment="1" applyProtection="1">
      <alignment vertical="center"/>
    </xf>
    <xf numFmtId="37" fontId="29" fillId="0" borderId="0" xfId="44" applyNumberFormat="1" applyFont="1" applyBorder="1" applyAlignment="1" applyProtection="1">
      <alignment vertical="center"/>
    </xf>
    <xf numFmtId="0" fontId="29" fillId="0" borderId="54" xfId="44" applyFont="1" applyBorder="1" applyAlignment="1">
      <alignment horizontal="distributed" vertical="center" wrapText="1"/>
    </xf>
    <xf numFmtId="37" fontId="29" fillId="0" borderId="0" xfId="44" applyNumberFormat="1" applyFont="1" applyBorder="1" applyAlignment="1" applyProtection="1">
      <alignment horizontal="right" vertical="center"/>
    </xf>
    <xf numFmtId="0" fontId="29" fillId="0" borderId="54" xfId="44" applyFont="1" applyBorder="1" applyAlignment="1">
      <alignment horizontal="distributed" vertical="center" shrinkToFit="1"/>
    </xf>
    <xf numFmtId="37" fontId="29" fillId="0" borderId="53" xfId="44" applyNumberFormat="1" applyFont="1" applyBorder="1" applyAlignment="1" applyProtection="1">
      <alignment horizontal="right" vertical="center"/>
    </xf>
    <xf numFmtId="0" fontId="28" fillId="0" borderId="54" xfId="44" applyFont="1" applyBorder="1" applyAlignment="1">
      <alignment horizontal="distributed" vertical="center" shrinkToFit="1"/>
    </xf>
    <xf numFmtId="0" fontId="29" fillId="0" borderId="55" xfId="44" applyFont="1" applyFill="1" applyBorder="1" applyAlignment="1">
      <alignment horizontal="distributed" vertical="center"/>
    </xf>
    <xf numFmtId="37" fontId="29" fillId="0" borderId="56" xfId="44" applyNumberFormat="1" applyFont="1" applyBorder="1" applyAlignment="1" applyProtection="1">
      <alignment horizontal="right" vertical="center"/>
    </xf>
    <xf numFmtId="37" fontId="29" fillId="0" borderId="57" xfId="44" applyNumberFormat="1" applyFont="1" applyBorder="1" applyAlignment="1" applyProtection="1">
      <alignment horizontal="right" vertical="center"/>
    </xf>
    <xf numFmtId="0" fontId="5" fillId="0" borderId="0" xfId="45" applyFont="1"/>
    <xf numFmtId="0" fontId="5" fillId="0" borderId="0" xfId="45" applyFont="1" applyAlignment="1">
      <alignment horizontal="center"/>
    </xf>
    <xf numFmtId="0" fontId="8" fillId="0" borderId="0" xfId="51" applyFont="1" applyAlignment="1" applyProtection="1"/>
    <xf numFmtId="0" fontId="5" fillId="0" borderId="0" xfId="45" applyFont="1" applyAlignment="1">
      <alignment vertical="center"/>
    </xf>
    <xf numFmtId="0" fontId="31" fillId="0" borderId="0" xfId="45" applyFont="1" applyAlignment="1">
      <alignment horizontal="center"/>
    </xf>
    <xf numFmtId="0" fontId="31" fillId="0" borderId="0" xfId="45" applyFont="1" applyAlignment="1">
      <alignment vertical="center"/>
    </xf>
    <xf numFmtId="0" fontId="5" fillId="0" borderId="0" xfId="47" applyFont="1"/>
    <xf numFmtId="0" fontId="39" fillId="0" borderId="0" xfId="28" applyFont="1" applyAlignment="1" applyProtection="1"/>
    <xf numFmtId="0" fontId="29" fillId="0" borderId="0" xfId="47" applyFont="1"/>
    <xf numFmtId="37" fontId="29" fillId="0" borderId="0" xfId="47" applyNumberFormat="1" applyFont="1"/>
    <xf numFmtId="0" fontId="40" fillId="0" borderId="0" xfId="47" applyFont="1"/>
    <xf numFmtId="37" fontId="37" fillId="0" borderId="0" xfId="51" applyNumberFormat="1" applyFont="1" applyAlignment="1" applyProtection="1"/>
    <xf numFmtId="0" fontId="29" fillId="24" borderId="54" xfId="44" applyFont="1" applyFill="1" applyBorder="1" applyAlignment="1">
      <alignment horizontal="distributed" vertical="center"/>
    </xf>
    <xf numFmtId="37" fontId="29" fillId="24" borderId="53" xfId="44" applyNumberFormat="1" applyFont="1" applyFill="1" applyBorder="1" applyAlignment="1" applyProtection="1">
      <alignment vertical="center"/>
    </xf>
    <xf numFmtId="37" fontId="29" fillId="24" borderId="0" xfId="44" applyNumberFormat="1" applyFont="1" applyFill="1" applyBorder="1" applyAlignment="1" applyProtection="1">
      <alignment vertical="center"/>
    </xf>
    <xf numFmtId="0" fontId="2" fillId="0" borderId="0" xfId="44"/>
    <xf numFmtId="0" fontId="45" fillId="0" borderId="0" xfId="44" applyFont="1" applyAlignment="1">
      <alignment vertical="center"/>
    </xf>
    <xf numFmtId="0" fontId="46" fillId="0" borderId="0" xfId="44" applyFont="1" applyAlignment="1">
      <alignment vertical="center"/>
    </xf>
    <xf numFmtId="0" fontId="46" fillId="0" borderId="0" xfId="44" applyFont="1" applyAlignment="1">
      <alignment horizontal="right" vertical="center"/>
    </xf>
    <xf numFmtId="49" fontId="46" fillId="0" borderId="0" xfId="44" applyNumberFormat="1" applyFont="1" applyAlignment="1">
      <alignment horizontal="center" vertical="center"/>
    </xf>
    <xf numFmtId="0" fontId="27" fillId="0" borderId="0" xfId="44" applyFont="1"/>
    <xf numFmtId="0" fontId="5" fillId="0" borderId="10" xfId="44" applyFont="1" applyBorder="1" applyAlignment="1">
      <alignment vertical="center"/>
    </xf>
    <xf numFmtId="0" fontId="29" fillId="0" borderId="10" xfId="44" applyFont="1" applyBorder="1" applyAlignment="1">
      <alignment horizontal="right" vertical="center"/>
    </xf>
    <xf numFmtId="0" fontId="29" fillId="0" borderId="48" xfId="44" applyFont="1" applyBorder="1" applyAlignment="1">
      <alignment horizontal="center" vertical="center"/>
    </xf>
    <xf numFmtId="0" fontId="29" fillId="0" borderId="49" xfId="44" applyFont="1" applyBorder="1" applyAlignment="1">
      <alignment horizontal="center" vertical="center"/>
    </xf>
    <xf numFmtId="0" fontId="29" fillId="0" borderId="0" xfId="44" quotePrefix="1" applyFont="1" applyBorder="1" applyAlignment="1">
      <alignment horizontal="center" vertical="center"/>
    </xf>
    <xf numFmtId="0" fontId="29" fillId="0" borderId="0" xfId="44" applyFont="1" applyAlignment="1">
      <alignment vertical="center"/>
    </xf>
    <xf numFmtId="0" fontId="30" fillId="0" borderId="0" xfId="44" applyFont="1" applyAlignment="1">
      <alignment vertical="center"/>
    </xf>
    <xf numFmtId="0" fontId="5" fillId="0" borderId="10" xfId="52" applyFont="1" applyBorder="1" applyAlignment="1">
      <alignment vertical="center"/>
    </xf>
    <xf numFmtId="0" fontId="29" fillId="0" borderId="10" xfId="52" applyFont="1" applyBorder="1" applyAlignment="1">
      <alignment horizontal="right" vertical="center"/>
    </xf>
    <xf numFmtId="0" fontId="30" fillId="0" borderId="12" xfId="52" applyFont="1" applyBorder="1" applyAlignment="1">
      <alignment horizontal="center" vertical="center"/>
    </xf>
    <xf numFmtId="37" fontId="30" fillId="0" borderId="13" xfId="52" applyNumberFormat="1" applyFont="1" applyBorder="1" applyAlignment="1">
      <alignment vertical="center"/>
    </xf>
    <xf numFmtId="37" fontId="30" fillId="0" borderId="0" xfId="52" applyNumberFormat="1" applyFont="1" applyAlignment="1">
      <alignment vertical="center"/>
    </xf>
    <xf numFmtId="37" fontId="30" fillId="0" borderId="0" xfId="52" applyNumberFormat="1" applyFont="1" applyAlignment="1" applyProtection="1">
      <alignment horizontal="right" vertical="center"/>
    </xf>
    <xf numFmtId="37" fontId="30" fillId="0" borderId="0" xfId="52" applyNumberFormat="1" applyFont="1" applyBorder="1" applyAlignment="1">
      <alignment vertical="center"/>
    </xf>
    <xf numFmtId="0" fontId="30" fillId="0" borderId="0" xfId="52" applyFont="1" applyAlignment="1">
      <alignment vertical="center"/>
    </xf>
    <xf numFmtId="37" fontId="30" fillId="0" borderId="0" xfId="52" applyNumberFormat="1" applyFont="1" applyAlignment="1">
      <alignment horizontal="right" vertical="center"/>
    </xf>
    <xf numFmtId="0" fontId="30" fillId="0" borderId="0" xfId="52" applyFont="1" applyAlignment="1">
      <alignment horizontal="distributed" vertical="center"/>
    </xf>
    <xf numFmtId="37" fontId="30" fillId="0" borderId="0" xfId="52" applyNumberFormat="1" applyFont="1" applyBorder="1" applyAlignment="1" applyProtection="1">
      <alignment vertical="center"/>
    </xf>
    <xf numFmtId="37" fontId="30" fillId="0" borderId="0" xfId="52" applyNumberFormat="1" applyFont="1" applyBorder="1" applyAlignment="1" applyProtection="1">
      <alignment horizontal="right" vertical="center"/>
    </xf>
    <xf numFmtId="37" fontId="30" fillId="0" borderId="0" xfId="52" applyNumberFormat="1" applyFont="1" applyAlignment="1" applyProtection="1">
      <alignment vertical="center"/>
    </xf>
    <xf numFmtId="0" fontId="29" fillId="0" borderId="0" xfId="52" applyFont="1" applyAlignment="1">
      <alignment vertical="center"/>
    </xf>
    <xf numFmtId="37" fontId="29" fillId="0" borderId="13" xfId="52" applyNumberFormat="1" applyFont="1" applyBorder="1" applyAlignment="1">
      <alignment vertical="center"/>
    </xf>
    <xf numFmtId="37" fontId="29" fillId="0" borderId="0" xfId="52" applyNumberFormat="1" applyFont="1" applyAlignment="1" applyProtection="1">
      <alignment vertical="center"/>
    </xf>
    <xf numFmtId="37" fontId="29" fillId="0" borderId="0" xfId="52" applyNumberFormat="1" applyFont="1" applyAlignment="1" applyProtection="1">
      <alignment horizontal="right" vertical="center"/>
    </xf>
    <xf numFmtId="0" fontId="28" fillId="0" borderId="0" xfId="52" applyFont="1" applyBorder="1" applyAlignment="1">
      <alignment horizontal="distributed" vertical="center" shrinkToFit="1"/>
    </xf>
    <xf numFmtId="37" fontId="30" fillId="0" borderId="0" xfId="52" applyNumberFormat="1" applyFont="1" applyBorder="1" applyAlignment="1">
      <alignment horizontal="right" vertical="center"/>
    </xf>
    <xf numFmtId="0" fontId="28" fillId="0" borderId="10" xfId="52" applyFont="1" applyBorder="1" applyAlignment="1">
      <alignment horizontal="distributed" vertical="center" shrinkToFit="1"/>
    </xf>
    <xf numFmtId="37" fontId="30" fillId="0" borderId="14" xfId="52" applyNumberFormat="1" applyFont="1" applyBorder="1" applyAlignment="1">
      <alignment horizontal="right" vertical="center"/>
    </xf>
    <xf numFmtId="37" fontId="30" fillId="0" borderId="10" xfId="52" applyNumberFormat="1" applyFont="1" applyBorder="1" applyAlignment="1" applyProtection="1">
      <alignment horizontal="right" vertical="center"/>
    </xf>
    <xf numFmtId="37" fontId="29" fillId="0" borderId="10" xfId="52" applyNumberFormat="1" applyFont="1" applyBorder="1" applyAlignment="1" applyProtection="1">
      <alignment horizontal="right" vertical="center"/>
    </xf>
    <xf numFmtId="37" fontId="30" fillId="0" borderId="10" xfId="52" applyNumberFormat="1" applyFont="1" applyBorder="1" applyAlignment="1">
      <alignment horizontal="right" vertical="center"/>
    </xf>
    <xf numFmtId="0" fontId="5" fillId="0" borderId="0" xfId="52" applyFont="1" applyAlignment="1">
      <alignment vertical="center"/>
    </xf>
    <xf numFmtId="0" fontId="5" fillId="0" borderId="10" xfId="45" applyFont="1" applyBorder="1" applyAlignment="1">
      <alignment vertical="center"/>
    </xf>
    <xf numFmtId="0" fontId="29" fillId="0" borderId="10" xfId="45" applyFont="1" applyBorder="1" applyAlignment="1">
      <alignment horizontal="right" vertical="center"/>
    </xf>
    <xf numFmtId="0" fontId="30" fillId="0" borderId="12" xfId="45" applyFont="1" applyBorder="1" applyAlignment="1">
      <alignment horizontal="center" vertical="center"/>
    </xf>
    <xf numFmtId="37" fontId="30" fillId="0" borderId="13" xfId="45" applyNumberFormat="1" applyFont="1" applyBorder="1" applyAlignment="1">
      <alignment vertical="center"/>
    </xf>
    <xf numFmtId="37" fontId="30" fillId="0" borderId="0" xfId="45" applyNumberFormat="1" applyFont="1" applyAlignment="1">
      <alignment vertical="center"/>
    </xf>
    <xf numFmtId="37" fontId="30" fillId="0" borderId="0" xfId="45" applyNumberFormat="1" applyFont="1" applyAlignment="1">
      <alignment horizontal="right" vertical="center"/>
    </xf>
    <xf numFmtId="37" fontId="30" fillId="0" borderId="0" xfId="45" applyNumberFormat="1" applyFont="1" applyAlignment="1" applyProtection="1">
      <alignment horizontal="right" vertical="center"/>
    </xf>
    <xf numFmtId="0" fontId="30" fillId="0" borderId="0" xfId="45" applyFont="1" applyAlignment="1">
      <alignment vertical="center"/>
    </xf>
    <xf numFmtId="0" fontId="30" fillId="0" borderId="0" xfId="45" applyFont="1" applyAlignment="1">
      <alignment horizontal="distributed" vertical="center"/>
    </xf>
    <xf numFmtId="37" fontId="30" fillId="0" borderId="0" xfId="45" applyNumberFormat="1" applyFont="1" applyAlignment="1" applyProtection="1">
      <alignment vertical="center"/>
    </xf>
    <xf numFmtId="0" fontId="30" fillId="0" borderId="0" xfId="45" applyFont="1" applyBorder="1" applyAlignment="1">
      <alignment vertical="center" shrinkToFit="1"/>
    </xf>
    <xf numFmtId="37" fontId="30" fillId="0" borderId="13" xfId="45" applyNumberFormat="1" applyFont="1" applyBorder="1" applyAlignment="1">
      <alignment horizontal="right" vertical="center"/>
    </xf>
    <xf numFmtId="37" fontId="30" fillId="0" borderId="0" xfId="45" applyNumberFormat="1" applyFont="1" applyBorder="1" applyAlignment="1">
      <alignment horizontal="right" vertical="center"/>
    </xf>
    <xf numFmtId="0" fontId="30" fillId="0" borderId="10" xfId="45" applyFont="1" applyBorder="1" applyAlignment="1">
      <alignment horizontal="left" vertical="center" shrinkToFit="1"/>
    </xf>
    <xf numFmtId="37" fontId="30" fillId="0" borderId="14" xfId="45" applyNumberFormat="1" applyFont="1" applyBorder="1" applyAlignment="1">
      <alignment horizontal="right" vertical="center"/>
    </xf>
    <xf numFmtId="37" fontId="30" fillId="0" borderId="10" xfId="45" applyNumberFormat="1" applyFont="1" applyBorder="1" applyAlignment="1">
      <alignment horizontal="right" vertical="center"/>
    </xf>
    <xf numFmtId="0" fontId="29" fillId="0" borderId="0" xfId="45" applyFont="1" applyAlignment="1">
      <alignment vertical="center"/>
    </xf>
    <xf numFmtId="0" fontId="30" fillId="0" borderId="37" xfId="45" applyFont="1" applyBorder="1" applyAlignment="1">
      <alignment horizontal="center" vertical="center"/>
    </xf>
    <xf numFmtId="0" fontId="30" fillId="0" borderId="11" xfId="45" applyFont="1" applyBorder="1" applyAlignment="1">
      <alignment horizontal="center" vertical="center"/>
    </xf>
    <xf numFmtId="37" fontId="30" fillId="0" borderId="0" xfId="45" applyNumberFormat="1" applyFont="1" applyBorder="1" applyAlignment="1">
      <alignment vertical="center"/>
    </xf>
    <xf numFmtId="37" fontId="30" fillId="0" borderId="0" xfId="45" applyNumberFormat="1" applyFont="1" applyBorder="1" applyAlignment="1" applyProtection="1">
      <alignment horizontal="right" vertical="center"/>
    </xf>
    <xf numFmtId="0" fontId="30" fillId="0" borderId="0" xfId="45" applyFont="1" applyBorder="1" applyAlignment="1">
      <alignment vertical="center"/>
    </xf>
    <xf numFmtId="0" fontId="30" fillId="0" borderId="15" xfId="45" applyFont="1" applyBorder="1" applyAlignment="1">
      <alignment vertical="center"/>
    </xf>
    <xf numFmtId="0" fontId="30" fillId="0" borderId="15" xfId="45" applyFont="1" applyBorder="1" applyAlignment="1">
      <alignment horizontal="distributed" vertical="center"/>
    </xf>
    <xf numFmtId="37" fontId="30" fillId="0" borderId="0" xfId="45" applyNumberFormat="1" applyFont="1" applyBorder="1" applyAlignment="1" applyProtection="1">
      <alignment vertical="center"/>
    </xf>
    <xf numFmtId="0" fontId="30" fillId="0" borderId="0" xfId="45" applyFont="1" applyBorder="1" applyAlignment="1">
      <alignment horizontal="distributed" vertical="center"/>
    </xf>
    <xf numFmtId="0" fontId="30" fillId="0" borderId="15" xfId="45" applyFont="1" applyBorder="1" applyAlignment="1">
      <alignment vertical="center" shrinkToFit="1"/>
    </xf>
    <xf numFmtId="0" fontId="30" fillId="0" borderId="17" xfId="45" applyFont="1" applyBorder="1" applyAlignment="1">
      <alignment horizontal="left" vertical="center" shrinkToFit="1"/>
    </xf>
    <xf numFmtId="37" fontId="30" fillId="0" borderId="10" xfId="45" applyNumberFormat="1" applyFont="1" applyBorder="1" applyAlignment="1" applyProtection="1">
      <alignment horizontal="right" vertical="center"/>
    </xf>
    <xf numFmtId="0" fontId="49" fillId="0" borderId="10" xfId="45" applyFont="1" applyBorder="1" applyAlignment="1">
      <alignment vertical="center"/>
    </xf>
    <xf numFmtId="0" fontId="29" fillId="0" borderId="12" xfId="45" applyFont="1" applyBorder="1" applyAlignment="1">
      <alignment horizontal="center" vertical="center"/>
    </xf>
    <xf numFmtId="37" fontId="29" fillId="0" borderId="36" xfId="45" applyNumberFormat="1" applyFont="1" applyBorder="1" applyAlignment="1">
      <alignment vertical="center"/>
    </xf>
    <xf numFmtId="37" fontId="29" fillId="0" borderId="28" xfId="45" applyNumberFormat="1" applyFont="1" applyBorder="1" applyAlignment="1">
      <alignment vertical="center"/>
    </xf>
    <xf numFmtId="37" fontId="29" fillId="0" borderId="28" xfId="45" applyNumberFormat="1" applyFont="1" applyBorder="1" applyAlignment="1" applyProtection="1">
      <alignment horizontal="right" vertical="center"/>
    </xf>
    <xf numFmtId="37" fontId="29" fillId="0" borderId="13" xfId="45" applyNumberFormat="1" applyFont="1" applyBorder="1" applyAlignment="1">
      <alignment vertical="center"/>
    </xf>
    <xf numFmtId="37" fontId="29" fillId="0" borderId="0" xfId="45" applyNumberFormat="1" applyFont="1" applyBorder="1" applyAlignment="1">
      <alignment vertical="center"/>
    </xf>
    <xf numFmtId="37" fontId="29" fillId="0" borderId="0" xfId="45" applyNumberFormat="1" applyFont="1" applyBorder="1" applyAlignment="1" applyProtection="1">
      <alignment horizontal="right" vertical="center"/>
    </xf>
    <xf numFmtId="37" fontId="30" fillId="0" borderId="0" xfId="0" applyNumberFormat="1" applyFont="1" applyAlignment="1" applyProtection="1">
      <alignment horizontal="right" vertical="center"/>
    </xf>
    <xf numFmtId="37" fontId="29" fillId="0" borderId="13" xfId="45" applyNumberFormat="1" applyFont="1" applyBorder="1" applyAlignment="1" applyProtection="1">
      <alignment vertical="center"/>
    </xf>
    <xf numFmtId="37" fontId="29" fillId="0" borderId="0" xfId="45" applyNumberFormat="1" applyFont="1" applyBorder="1" applyAlignment="1" applyProtection="1">
      <alignment vertical="center"/>
    </xf>
    <xf numFmtId="0" fontId="29" fillId="0" borderId="0" xfId="45" applyFont="1" applyAlignment="1">
      <alignment horizontal="center" vertical="center"/>
    </xf>
    <xf numFmtId="0" fontId="29" fillId="0" borderId="0" xfId="45" applyFont="1" applyAlignment="1">
      <alignment horizontal="distributed" vertical="center"/>
    </xf>
    <xf numFmtId="0" fontId="29" fillId="0" borderId="15" xfId="45" applyFont="1" applyBorder="1" applyAlignment="1">
      <alignment horizontal="distributed" vertical="center"/>
    </xf>
    <xf numFmtId="37" fontId="29" fillId="0" borderId="13" xfId="45" applyNumberFormat="1" applyFont="1" applyBorder="1" applyAlignment="1" applyProtection="1">
      <alignment horizontal="right" vertical="center"/>
    </xf>
    <xf numFmtId="0" fontId="29" fillId="0" borderId="10" xfId="45" applyFont="1" applyBorder="1" applyAlignment="1">
      <alignment horizontal="center" vertical="center"/>
    </xf>
    <xf numFmtId="0" fontId="29" fillId="0" borderId="10" xfId="45" applyFont="1" applyBorder="1" applyAlignment="1">
      <alignment horizontal="distributed" vertical="center"/>
    </xf>
    <xf numFmtId="37" fontId="29" fillId="0" borderId="14" xfId="45" applyNumberFormat="1" applyFont="1" applyBorder="1" applyAlignment="1" applyProtection="1">
      <alignment vertical="center"/>
    </xf>
    <xf numFmtId="37" fontId="29" fillId="0" borderId="10" xfId="45" applyNumberFormat="1" applyFont="1" applyBorder="1" applyAlignment="1" applyProtection="1">
      <alignment vertical="center"/>
    </xf>
    <xf numFmtId="37" fontId="29" fillId="0" borderId="10" xfId="45" applyNumberFormat="1" applyFont="1" applyBorder="1" applyAlignment="1" applyProtection="1">
      <alignment horizontal="right" vertical="center"/>
    </xf>
    <xf numFmtId="0" fontId="50" fillId="0" borderId="0" xfId="0" applyFont="1" applyAlignment="1">
      <alignment horizontal="distributed" vertical="center" shrinkToFit="1"/>
    </xf>
    <xf numFmtId="0" fontId="29" fillId="0" borderId="12" xfId="0" applyFont="1" applyFill="1" applyBorder="1" applyAlignment="1">
      <alignment horizontal="center" vertical="center"/>
    </xf>
    <xf numFmtId="37" fontId="29" fillId="0" borderId="0" xfId="0" applyNumberFormat="1" applyFont="1" applyFill="1" applyAlignment="1" applyProtection="1">
      <alignment vertical="center"/>
    </xf>
    <xf numFmtId="37" fontId="29" fillId="0" borderId="15" xfId="0" applyNumberFormat="1" applyFont="1" applyBorder="1" applyAlignment="1" applyProtection="1">
      <alignment vertical="center"/>
    </xf>
    <xf numFmtId="38" fontId="29" fillId="0" borderId="0" xfId="34" applyFont="1" applyFill="1" applyAlignment="1">
      <alignment vertical="center"/>
    </xf>
    <xf numFmtId="37" fontId="29" fillId="0" borderId="15" xfId="0" applyNumberFormat="1" applyFont="1" applyBorder="1" applyAlignment="1" applyProtection="1">
      <alignment horizontal="right" vertical="center"/>
    </xf>
    <xf numFmtId="0" fontId="29" fillId="0" borderId="15" xfId="0" applyFont="1" applyBorder="1" applyAlignment="1">
      <alignment horizontal="right" vertical="center"/>
    </xf>
    <xf numFmtId="38" fontId="29" fillId="0" borderId="0" xfId="34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37" fontId="29" fillId="0" borderId="0" xfId="0" applyNumberFormat="1" applyFont="1" applyFill="1" applyBorder="1" applyAlignment="1">
      <alignment vertical="center"/>
    </xf>
    <xf numFmtId="0" fontId="29" fillId="0" borderId="17" xfId="0" applyFont="1" applyBorder="1" applyAlignment="1">
      <alignment horizontal="right" vertical="center"/>
    </xf>
    <xf numFmtId="37" fontId="29" fillId="0" borderId="10" xfId="0" applyNumberFormat="1" applyFont="1" applyFill="1" applyBorder="1" applyAlignment="1">
      <alignment vertical="center"/>
    </xf>
    <xf numFmtId="0" fontId="5" fillId="0" borderId="0" xfId="44" applyFont="1" applyAlignment="1">
      <alignment vertical="center"/>
    </xf>
    <xf numFmtId="179" fontId="5" fillId="0" borderId="10" xfId="44" applyNumberFormat="1" applyFont="1" applyBorder="1" applyAlignment="1">
      <alignment vertical="center"/>
    </xf>
    <xf numFmtId="0" fontId="29" fillId="0" borderId="11" xfId="44" applyFont="1" applyBorder="1" applyAlignment="1">
      <alignment horizontal="center" vertical="center"/>
    </xf>
    <xf numFmtId="37" fontId="29" fillId="0" borderId="0" xfId="44" applyNumberFormat="1" applyFont="1" applyAlignment="1" applyProtection="1">
      <alignment horizontal="center" vertical="center"/>
    </xf>
    <xf numFmtId="37" fontId="29" fillId="0" borderId="0" xfId="44" applyNumberFormat="1" applyFont="1" applyAlignment="1" applyProtection="1">
      <alignment horizontal="right" vertical="center"/>
    </xf>
    <xf numFmtId="179" fontId="29" fillId="0" borderId="36" xfId="44" applyNumberFormat="1" applyFont="1" applyFill="1" applyBorder="1" applyAlignment="1">
      <alignment vertical="center"/>
    </xf>
    <xf numFmtId="179" fontId="29" fillId="0" borderId="28" xfId="44" applyNumberFormat="1" applyFont="1" applyFill="1" applyBorder="1" applyAlignment="1">
      <alignment vertical="center"/>
    </xf>
    <xf numFmtId="37" fontId="29" fillId="0" borderId="0" xfId="44" applyNumberFormat="1" applyFont="1" applyAlignment="1" applyProtection="1">
      <alignment horizontal="distributed" vertical="center"/>
    </xf>
    <xf numFmtId="179" fontId="29" fillId="0" borderId="13" xfId="44" applyNumberFormat="1" applyFont="1" applyFill="1" applyBorder="1" applyAlignment="1">
      <alignment vertical="center"/>
    </xf>
    <xf numFmtId="179" fontId="29" fillId="0" borderId="0" xfId="44" applyNumberFormat="1" applyFont="1" applyFill="1" applyAlignment="1">
      <alignment vertical="center"/>
    </xf>
    <xf numFmtId="178" fontId="29" fillId="0" borderId="13" xfId="44" applyNumberFormat="1" applyFont="1" applyFill="1" applyBorder="1" applyAlignment="1">
      <alignment vertical="center"/>
    </xf>
    <xf numFmtId="178" fontId="29" fillId="0" borderId="0" xfId="44" applyNumberFormat="1" applyFont="1" applyFill="1" applyAlignment="1">
      <alignment vertical="center"/>
    </xf>
    <xf numFmtId="37" fontId="29" fillId="0" borderId="0" xfId="44" quotePrefix="1" applyNumberFormat="1" applyFont="1" applyAlignment="1" applyProtection="1">
      <alignment horizontal="right" vertical="center"/>
    </xf>
    <xf numFmtId="180" fontId="29" fillId="0" borderId="13" xfId="44" applyNumberFormat="1" applyFont="1" applyFill="1" applyBorder="1" applyAlignment="1">
      <alignment vertical="center"/>
    </xf>
    <xf numFmtId="180" fontId="29" fillId="0" borderId="0" xfId="44" applyNumberFormat="1" applyFont="1" applyFill="1" applyAlignment="1">
      <alignment vertical="center"/>
    </xf>
    <xf numFmtId="176" fontId="29" fillId="0" borderId="0" xfId="44" applyNumberFormat="1" applyFont="1" applyFill="1" applyAlignment="1">
      <alignment horizontal="right" vertical="center"/>
    </xf>
    <xf numFmtId="180" fontId="29" fillId="0" borderId="0" xfId="44" applyNumberFormat="1" applyFont="1" applyFill="1" applyAlignment="1">
      <alignment horizontal="right" vertical="center"/>
    </xf>
    <xf numFmtId="37" fontId="29" fillId="0" borderId="10" xfId="44" applyNumberFormat="1" applyFont="1" applyBorder="1" applyAlignment="1" applyProtection="1">
      <alignment horizontal="right" vertical="center"/>
    </xf>
    <xf numFmtId="180" fontId="29" fillId="0" borderId="14" xfId="44" applyNumberFormat="1" applyFont="1" applyFill="1" applyBorder="1" applyAlignment="1">
      <alignment horizontal="right" vertical="center"/>
    </xf>
    <xf numFmtId="180" fontId="29" fillId="0" borderId="10" xfId="44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179" fontId="29" fillId="0" borderId="0" xfId="0" applyNumberFormat="1" applyFont="1" applyAlignment="1">
      <alignment horizontal="left" vertical="center"/>
    </xf>
    <xf numFmtId="0" fontId="5" fillId="0" borderId="10" xfId="47" applyFont="1" applyBorder="1" applyAlignment="1">
      <alignment vertical="center"/>
    </xf>
    <xf numFmtId="0" fontId="29" fillId="0" borderId="10" xfId="47" applyFont="1" applyBorder="1" applyAlignment="1">
      <alignment horizontal="right" vertical="center"/>
    </xf>
    <xf numFmtId="0" fontId="29" fillId="0" borderId="13" xfId="47" applyFont="1" applyBorder="1" applyAlignment="1">
      <alignment horizontal="center" vertical="center" shrinkToFit="1"/>
    </xf>
    <xf numFmtId="0" fontId="29" fillId="0" borderId="13" xfId="47" applyFont="1" applyBorder="1" applyAlignment="1">
      <alignment horizontal="distributed" vertical="center"/>
    </xf>
    <xf numFmtId="0" fontId="29" fillId="0" borderId="12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 shrinkToFit="1"/>
    </xf>
    <xf numFmtId="37" fontId="29" fillId="24" borderId="0" xfId="47" applyNumberFormat="1" applyFont="1" applyFill="1" applyAlignment="1" applyProtection="1">
      <alignment horizontal="right" vertical="center"/>
    </xf>
    <xf numFmtId="0" fontId="29" fillId="0" borderId="0" xfId="47" applyFont="1" applyBorder="1" applyAlignment="1">
      <alignment horizontal="center" vertical="center"/>
    </xf>
    <xf numFmtId="0" fontId="29" fillId="0" borderId="0" xfId="47" applyFont="1" applyBorder="1" applyAlignment="1">
      <alignment vertical="center"/>
    </xf>
    <xf numFmtId="0" fontId="29" fillId="0" borderId="15" xfId="47" applyFont="1" applyBorder="1" applyAlignment="1">
      <alignment horizontal="distributed" vertical="center"/>
    </xf>
    <xf numFmtId="0" fontId="29" fillId="0" borderId="0" xfId="47" applyFont="1" applyAlignment="1">
      <alignment vertical="center"/>
    </xf>
    <xf numFmtId="0" fontId="29" fillId="0" borderId="0" xfId="47" applyFont="1" applyAlignment="1">
      <alignment horizontal="center" vertical="center"/>
    </xf>
    <xf numFmtId="0" fontId="29" fillId="0" borderId="10" xfId="47" applyFont="1" applyBorder="1" applyAlignment="1">
      <alignment horizontal="center" vertical="center"/>
    </xf>
    <xf numFmtId="0" fontId="29" fillId="0" borderId="10" xfId="47" applyFont="1" applyBorder="1" applyAlignment="1">
      <alignment vertical="center"/>
    </xf>
    <xf numFmtId="37" fontId="29" fillId="24" borderId="10" xfId="47" applyNumberFormat="1" applyFont="1" applyFill="1" applyBorder="1" applyAlignment="1" applyProtection="1">
      <alignment horizontal="right" vertical="center"/>
    </xf>
    <xf numFmtId="37" fontId="29" fillId="24" borderId="57" xfId="47" applyNumberFormat="1" applyFont="1" applyFill="1" applyBorder="1" applyAlignment="1" applyProtection="1">
      <alignment horizontal="right" vertical="center"/>
    </xf>
    <xf numFmtId="0" fontId="40" fillId="0" borderId="0" xfId="47" applyFont="1" applyAlignment="1">
      <alignment vertical="center"/>
    </xf>
    <xf numFmtId="0" fontId="40" fillId="0" borderId="0" xfId="47" applyFont="1" applyBorder="1" applyAlignment="1">
      <alignment vertical="center"/>
    </xf>
    <xf numFmtId="0" fontId="40" fillId="0" borderId="58" xfId="47" applyFont="1" applyBorder="1" applyAlignment="1">
      <alignment vertical="center"/>
    </xf>
    <xf numFmtId="37" fontId="29" fillId="0" borderId="16" xfId="46" applyFont="1" applyBorder="1" applyAlignment="1" applyProtection="1">
      <alignment horizontal="left" vertical="center"/>
    </xf>
    <xf numFmtId="37" fontId="29" fillId="0" borderId="16" xfId="46" applyFont="1" applyBorder="1" applyAlignment="1">
      <alignment vertical="center"/>
    </xf>
    <xf numFmtId="37" fontId="29" fillId="0" borderId="16" xfId="46" applyFont="1" applyBorder="1" applyAlignment="1" applyProtection="1">
      <alignment horizontal="right" vertical="center"/>
    </xf>
    <xf numFmtId="37" fontId="28" fillId="0" borderId="0" xfId="46" applyFont="1" applyAlignment="1">
      <alignment vertical="center"/>
    </xf>
    <xf numFmtId="37" fontId="28" fillId="0" borderId="19" xfId="46" applyFont="1" applyBorder="1" applyAlignment="1" applyProtection="1">
      <alignment horizontal="left" vertical="center" shrinkToFit="1"/>
    </xf>
    <xf numFmtId="37" fontId="28" fillId="0" borderId="19" xfId="46" applyFont="1" applyBorder="1" applyAlignment="1" applyProtection="1">
      <alignment horizontal="center" vertical="center" shrinkToFit="1"/>
    </xf>
    <xf numFmtId="37" fontId="28" fillId="0" borderId="19" xfId="46" quotePrefix="1" applyFont="1" applyBorder="1" applyAlignment="1" applyProtection="1">
      <alignment horizontal="center" vertical="center" shrinkToFit="1"/>
    </xf>
    <xf numFmtId="37" fontId="28" fillId="0" borderId="20" xfId="46" applyFont="1" applyBorder="1" applyAlignment="1">
      <alignment vertical="center"/>
    </xf>
    <xf numFmtId="37" fontId="28" fillId="0" borderId="21" xfId="46" applyFont="1" applyBorder="1" applyAlignment="1" applyProtection="1">
      <alignment horizontal="center" vertical="center"/>
    </xf>
    <xf numFmtId="37" fontId="3" fillId="0" borderId="22" xfId="46" applyFont="1" applyBorder="1" applyAlignment="1" applyProtection="1">
      <alignment horizontal="left" vertical="center"/>
    </xf>
    <xf numFmtId="177" fontId="28" fillId="0" borderId="0" xfId="46" applyNumberFormat="1" applyFont="1" applyAlignment="1">
      <alignment vertical="center"/>
    </xf>
    <xf numFmtId="49" fontId="3" fillId="0" borderId="22" xfId="46" quotePrefix="1" applyNumberFormat="1" applyFont="1" applyBorder="1" applyAlignment="1" applyProtection="1">
      <alignment horizontal="left" vertical="center"/>
    </xf>
    <xf numFmtId="37" fontId="28" fillId="0" borderId="0" xfId="46" applyFont="1" applyBorder="1" applyAlignment="1">
      <alignment vertical="center"/>
    </xf>
    <xf numFmtId="177" fontId="28" fillId="0" borderId="19" xfId="46" applyNumberFormat="1" applyFont="1" applyBorder="1" applyAlignment="1">
      <alignment vertical="center"/>
    </xf>
    <xf numFmtId="177" fontId="28" fillId="0" borderId="0" xfId="46" applyNumberFormat="1" applyFont="1" applyAlignment="1" applyProtection="1">
      <alignment vertical="center"/>
    </xf>
    <xf numFmtId="177" fontId="28" fillId="0" borderId="0" xfId="46" applyNumberFormat="1" applyFont="1" applyBorder="1" applyAlignment="1" applyProtection="1">
      <alignment vertical="center"/>
    </xf>
    <xf numFmtId="177" fontId="28" fillId="0" borderId="0" xfId="46" applyNumberFormat="1" applyFont="1" applyBorder="1" applyAlignment="1">
      <alignment vertical="center"/>
    </xf>
    <xf numFmtId="37" fontId="28" fillId="0" borderId="0" xfId="46" applyFont="1" applyBorder="1" applyAlignment="1" applyProtection="1">
      <alignment horizontal="distributed" vertical="center"/>
    </xf>
    <xf numFmtId="177" fontId="28" fillId="0" borderId="19" xfId="46" applyNumberFormat="1" applyFont="1" applyBorder="1" applyAlignment="1" applyProtection="1">
      <alignment vertical="center"/>
    </xf>
    <xf numFmtId="177" fontId="28" fillId="0" borderId="0" xfId="46" applyNumberFormat="1" applyFont="1" applyBorder="1" applyAlignment="1" applyProtection="1">
      <alignment horizontal="right" vertical="center"/>
    </xf>
    <xf numFmtId="177" fontId="28" fillId="0" borderId="0" xfId="46" applyNumberFormat="1" applyFont="1" applyAlignment="1">
      <alignment horizontal="right" vertical="center"/>
    </xf>
    <xf numFmtId="177" fontId="28" fillId="0" borderId="0" xfId="46" applyNumberFormat="1" applyFont="1" applyBorder="1" applyAlignment="1" applyProtection="1">
      <alignment vertical="center" shrinkToFit="1"/>
    </xf>
    <xf numFmtId="37" fontId="28" fillId="0" borderId="22" xfId="46" applyFont="1" applyBorder="1" applyAlignment="1">
      <alignment horizontal="distributed" vertical="center"/>
    </xf>
    <xf numFmtId="37" fontId="28" fillId="0" borderId="22" xfId="46" applyFont="1" applyBorder="1" applyAlignment="1" applyProtection="1">
      <alignment horizontal="distributed" vertical="center"/>
    </xf>
    <xf numFmtId="37" fontId="28" fillId="0" borderId="22" xfId="46" applyFont="1" applyBorder="1" applyAlignment="1">
      <alignment horizontal="center" vertical="center" shrinkToFit="1"/>
    </xf>
    <xf numFmtId="177" fontId="28" fillId="0" borderId="0" xfId="46" quotePrefix="1" applyNumberFormat="1" applyFont="1" applyBorder="1" applyAlignment="1" applyProtection="1">
      <alignment horizontal="right" vertical="center"/>
    </xf>
    <xf numFmtId="177" fontId="28" fillId="0" borderId="0" xfId="46" applyNumberFormat="1" applyFont="1" applyFill="1" applyBorder="1" applyAlignment="1" applyProtection="1">
      <alignment vertical="center"/>
    </xf>
    <xf numFmtId="37" fontId="28" fillId="0" borderId="16" xfId="46" applyFont="1" applyBorder="1" applyAlignment="1" applyProtection="1">
      <alignment vertical="center" shrinkToFit="1"/>
    </xf>
    <xf numFmtId="177" fontId="28" fillId="0" borderId="23" xfId="46" applyNumberFormat="1" applyFont="1" applyBorder="1" applyAlignment="1">
      <alignment vertical="center"/>
    </xf>
    <xf numFmtId="177" fontId="28" fillId="0" borderId="16" xfId="46" applyNumberFormat="1" applyFont="1" applyBorder="1" applyAlignment="1" applyProtection="1">
      <alignment vertical="center"/>
    </xf>
    <xf numFmtId="177" fontId="28" fillId="0" borderId="16" xfId="46" applyNumberFormat="1" applyFont="1" applyBorder="1" applyAlignment="1">
      <alignment vertical="center"/>
    </xf>
    <xf numFmtId="177" fontId="28" fillId="0" borderId="16" xfId="46" applyNumberFormat="1" applyFont="1" applyBorder="1" applyAlignment="1" applyProtection="1">
      <alignment horizontal="right" vertical="center"/>
    </xf>
    <xf numFmtId="37" fontId="29" fillId="0" borderId="0" xfId="46" applyFont="1" applyBorder="1" applyAlignment="1" applyProtection="1">
      <alignment horizontal="left" vertical="center"/>
    </xf>
    <xf numFmtId="37" fontId="50" fillId="0" borderId="0" xfId="46" applyFont="1" applyBorder="1" applyAlignment="1">
      <alignment vertical="center"/>
    </xf>
    <xf numFmtId="37" fontId="52" fillId="0" borderId="0" xfId="48" applyFont="1" applyBorder="1" applyAlignment="1">
      <alignment vertical="center"/>
    </xf>
    <xf numFmtId="37" fontId="4" fillId="0" borderId="0" xfId="48" applyFont="1" applyAlignment="1">
      <alignment vertical="center"/>
    </xf>
    <xf numFmtId="37" fontId="52" fillId="0" borderId="0" xfId="48" applyFont="1" applyAlignment="1">
      <alignment vertical="center"/>
    </xf>
    <xf numFmtId="37" fontId="52" fillId="0" borderId="0" xfId="48" applyFont="1" applyAlignment="1">
      <alignment horizontal="centerContinuous" vertical="center"/>
    </xf>
    <xf numFmtId="37" fontId="5" fillId="0" borderId="10" xfId="48" applyFont="1" applyBorder="1" applyAlignment="1">
      <alignment vertical="center"/>
    </xf>
    <xf numFmtId="37" fontId="5" fillId="0" borderId="0" xfId="48" applyFont="1" applyBorder="1" applyAlignment="1">
      <alignment vertical="center"/>
    </xf>
    <xf numFmtId="37" fontId="30" fillId="0" borderId="0" xfId="48" applyFont="1" applyAlignment="1">
      <alignment vertical="center"/>
    </xf>
    <xf numFmtId="37" fontId="30" fillId="0" borderId="12" xfId="48" applyFont="1" applyBorder="1" applyAlignment="1">
      <alignment vertical="center"/>
    </xf>
    <xf numFmtId="37" fontId="30" fillId="0" borderId="24" xfId="48" applyFont="1" applyBorder="1" applyAlignment="1">
      <alignment vertical="center"/>
    </xf>
    <xf numFmtId="37" fontId="30" fillId="0" borderId="0" xfId="48" applyFont="1" applyBorder="1" applyAlignment="1">
      <alignment vertical="center"/>
    </xf>
    <xf numFmtId="37" fontId="30" fillId="0" borderId="0" xfId="48" applyFont="1" applyAlignment="1">
      <alignment horizontal="center" vertical="center"/>
    </xf>
    <xf numFmtId="37" fontId="30" fillId="0" borderId="12" xfId="48" applyFont="1" applyBorder="1" applyAlignment="1">
      <alignment horizontal="center" vertical="center"/>
    </xf>
    <xf numFmtId="37" fontId="30" fillId="0" borderId="18" xfId="48" applyFont="1" applyBorder="1" applyAlignment="1">
      <alignment horizontal="center" vertical="center"/>
    </xf>
    <xf numFmtId="37" fontId="30" fillId="0" borderId="24" xfId="48" applyFont="1" applyBorder="1" applyAlignment="1">
      <alignment horizontal="center" vertical="center"/>
    </xf>
    <xf numFmtId="37" fontId="30" fillId="0" borderId="15" xfId="48" applyFont="1" applyBorder="1" applyAlignment="1">
      <alignment horizontal="center" vertical="center"/>
    </xf>
    <xf numFmtId="37" fontId="53" fillId="0" borderId="0" xfId="48" applyFont="1" applyBorder="1" applyAlignment="1">
      <alignment vertical="center"/>
    </xf>
    <xf numFmtId="37" fontId="30" fillId="0" borderId="0" xfId="48" applyNumberFormat="1" applyFont="1" applyAlignment="1" applyProtection="1">
      <alignment vertical="center"/>
    </xf>
    <xf numFmtId="37" fontId="30" fillId="0" borderId="15" xfId="48" applyFont="1" applyBorder="1" applyAlignment="1">
      <alignment horizontal="distributed" vertical="center"/>
    </xf>
    <xf numFmtId="37" fontId="30" fillId="0" borderId="0" xfId="48" applyNumberFormat="1" applyFont="1" applyFill="1" applyAlignment="1" applyProtection="1">
      <alignment vertical="center"/>
    </xf>
    <xf numFmtId="37" fontId="30" fillId="0" borderId="0" xfId="48" applyFont="1" applyFill="1" applyAlignment="1">
      <alignment vertical="center"/>
    </xf>
    <xf numFmtId="38" fontId="30" fillId="0" borderId="0" xfId="35" applyFont="1" applyFill="1" applyAlignment="1" applyProtection="1">
      <alignment vertical="center"/>
    </xf>
    <xf numFmtId="38" fontId="30" fillId="0" borderId="0" xfId="35" applyFont="1" applyAlignment="1" applyProtection="1">
      <alignment vertical="center"/>
    </xf>
    <xf numFmtId="38" fontId="30" fillId="0" borderId="0" xfId="35" applyFont="1" applyFill="1" applyAlignment="1" applyProtection="1">
      <alignment horizontal="right" vertical="center"/>
    </xf>
    <xf numFmtId="38" fontId="30" fillId="0" borderId="0" xfId="35" applyFont="1" applyAlignment="1" applyProtection="1">
      <alignment horizontal="right" vertical="center"/>
    </xf>
    <xf numFmtId="37" fontId="30" fillId="0" borderId="17" xfId="48" applyFont="1" applyBorder="1" applyAlignment="1">
      <alignment horizontal="distributed" vertical="center"/>
    </xf>
    <xf numFmtId="37" fontId="30" fillId="0" borderId="10" xfId="48" applyFont="1" applyBorder="1" applyAlignment="1">
      <alignment vertical="center"/>
    </xf>
    <xf numFmtId="37" fontId="30" fillId="0" borderId="10" xfId="48" applyNumberFormat="1" applyFont="1" applyBorder="1" applyAlignment="1" applyProtection="1">
      <alignment vertical="center"/>
    </xf>
    <xf numFmtId="37" fontId="30" fillId="0" borderId="10" xfId="48" applyNumberFormat="1" applyFont="1" applyFill="1" applyBorder="1" applyAlignment="1" applyProtection="1">
      <alignment vertical="center"/>
    </xf>
    <xf numFmtId="37" fontId="30" fillId="0" borderId="0" xfId="48" applyNumberFormat="1" applyFont="1" applyBorder="1" applyAlignment="1" applyProtection="1">
      <alignment vertical="center"/>
    </xf>
    <xf numFmtId="37" fontId="30" fillId="0" borderId="0" xfId="48" applyNumberFormat="1" applyFont="1" applyFill="1" applyBorder="1" applyAlignment="1" applyProtection="1">
      <alignment vertical="center"/>
    </xf>
    <xf numFmtId="38" fontId="30" fillId="0" borderId="0" xfId="35" applyFont="1" applyFill="1" applyBorder="1" applyAlignment="1" applyProtection="1">
      <alignment horizontal="right" vertical="center"/>
    </xf>
    <xf numFmtId="38" fontId="30" fillId="0" borderId="0" xfId="35" applyFont="1" applyBorder="1" applyAlignment="1" applyProtection="1">
      <alignment horizontal="right" vertical="center"/>
    </xf>
    <xf numFmtId="37" fontId="5" fillId="0" borderId="25" xfId="48" applyFont="1" applyBorder="1" applyAlignment="1">
      <alignment vertical="center"/>
    </xf>
    <xf numFmtId="0" fontId="43" fillId="0" borderId="0" xfId="44" applyFont="1" applyAlignment="1">
      <alignment vertical="center"/>
    </xf>
    <xf numFmtId="0" fontId="44" fillId="0" borderId="0" xfId="44" applyFont="1" applyAlignment="1">
      <alignment vertical="center"/>
    </xf>
    <xf numFmtId="0" fontId="26" fillId="0" borderId="0" xfId="44" applyFont="1" applyAlignment="1">
      <alignment horizontal="center" vertical="center"/>
    </xf>
    <xf numFmtId="0" fontId="29" fillId="0" borderId="50" xfId="44" applyFont="1" applyBorder="1" applyAlignment="1">
      <alignment horizontal="center" vertical="center"/>
    </xf>
    <xf numFmtId="0" fontId="29" fillId="0" borderId="61" xfId="44" applyFont="1" applyBorder="1" applyAlignment="1">
      <alignment horizontal="center" vertical="center"/>
    </xf>
    <xf numFmtId="0" fontId="29" fillId="0" borderId="51" xfId="44" applyFont="1" applyBorder="1" applyAlignment="1">
      <alignment horizontal="center" vertical="center"/>
    </xf>
    <xf numFmtId="0" fontId="29" fillId="0" borderId="59" xfId="44" applyFont="1" applyBorder="1" applyAlignment="1">
      <alignment horizontal="center" vertical="center"/>
    </xf>
    <xf numFmtId="0" fontId="29" fillId="0" borderId="60" xfId="44" applyFont="1" applyBorder="1" applyAlignment="1">
      <alignment horizontal="center" vertical="center"/>
    </xf>
    <xf numFmtId="0" fontId="30" fillId="0" borderId="58" xfId="44" applyFont="1" applyBorder="1" applyAlignment="1">
      <alignment horizontal="left" vertical="center"/>
    </xf>
    <xf numFmtId="0" fontId="30" fillId="0" borderId="0" xfId="52" applyFont="1" applyAlignment="1">
      <alignment horizontal="center" vertical="center"/>
    </xf>
    <xf numFmtId="0" fontId="30" fillId="0" borderId="15" xfId="52" applyFont="1" applyBorder="1" applyAlignment="1">
      <alignment horizontal="center" vertical="center"/>
    </xf>
    <xf numFmtId="0" fontId="47" fillId="0" borderId="0" xfId="52" applyFont="1" applyAlignment="1">
      <alignment horizontal="center" vertical="center"/>
    </xf>
    <xf numFmtId="0" fontId="49" fillId="0" borderId="10" xfId="52" applyFont="1" applyBorder="1" applyAlignment="1">
      <alignment horizontal="left" vertical="center"/>
    </xf>
    <xf numFmtId="0" fontId="30" fillId="0" borderId="37" xfId="52" applyFont="1" applyBorder="1" applyAlignment="1">
      <alignment horizontal="center" vertical="center"/>
    </xf>
    <xf numFmtId="0" fontId="30" fillId="0" borderId="34" xfId="52" applyFont="1" applyBorder="1" applyAlignment="1">
      <alignment horizontal="center" vertical="center"/>
    </xf>
    <xf numFmtId="0" fontId="30" fillId="0" borderId="28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30" fillId="0" borderId="0" xfId="52" applyFont="1" applyBorder="1" applyAlignment="1">
      <alignment horizontal="center" vertical="center" shrinkToFit="1"/>
    </xf>
    <xf numFmtId="0" fontId="30" fillId="0" borderId="10" xfId="52" applyFont="1" applyBorder="1" applyAlignment="1">
      <alignment horizontal="center" vertical="center" shrinkToFit="1"/>
    </xf>
    <xf numFmtId="0" fontId="30" fillId="0" borderId="0" xfId="52" applyFont="1" applyAlignment="1">
      <alignment horizontal="distributed" vertical="center"/>
    </xf>
    <xf numFmtId="0" fontId="30" fillId="0" borderId="15" xfId="52" applyFont="1" applyBorder="1" applyAlignment="1">
      <alignment horizontal="distributed" vertical="center"/>
    </xf>
    <xf numFmtId="0" fontId="30" fillId="0" borderId="0" xfId="45" applyFont="1" applyAlignment="1">
      <alignment horizontal="distributed" vertical="center"/>
    </xf>
    <xf numFmtId="0" fontId="30" fillId="0" borderId="0" xfId="45" applyFont="1" applyBorder="1" applyAlignment="1">
      <alignment horizontal="distributed" vertical="center"/>
    </xf>
    <xf numFmtId="0" fontId="49" fillId="0" borderId="10" xfId="45" applyFont="1" applyBorder="1" applyAlignment="1">
      <alignment horizontal="left" vertical="center"/>
    </xf>
    <xf numFmtId="0" fontId="30" fillId="0" borderId="24" xfId="45" applyFont="1" applyBorder="1" applyAlignment="1">
      <alignment horizontal="center" vertical="center"/>
    </xf>
    <xf numFmtId="0" fontId="30" fillId="0" borderId="0" xfId="45" applyFont="1" applyAlignment="1">
      <alignment horizontal="center" vertical="center"/>
    </xf>
    <xf numFmtId="0" fontId="30" fillId="0" borderId="0" xfId="45" applyFont="1" applyBorder="1" applyAlignment="1">
      <alignment horizontal="center" vertical="center"/>
    </xf>
    <xf numFmtId="0" fontId="30" fillId="0" borderId="15" xfId="45" applyFont="1" applyBorder="1" applyAlignment="1">
      <alignment horizontal="distributed" vertical="center"/>
    </xf>
    <xf numFmtId="0" fontId="30" fillId="0" borderId="0" xfId="45" applyFont="1" applyBorder="1" applyAlignment="1">
      <alignment horizontal="distributed" vertical="center" shrinkToFit="1"/>
    </xf>
    <xf numFmtId="0" fontId="30" fillId="0" borderId="10" xfId="45" applyFont="1" applyBorder="1" applyAlignment="1">
      <alignment horizontal="distributed" vertical="center" shrinkToFit="1"/>
    </xf>
    <xf numFmtId="0" fontId="30" fillId="0" borderId="37" xfId="45" applyFont="1" applyBorder="1" applyAlignment="1">
      <alignment horizontal="center" vertical="center"/>
    </xf>
    <xf numFmtId="0" fontId="30" fillId="0" borderId="34" xfId="45" applyFont="1" applyBorder="1" applyAlignment="1">
      <alignment horizontal="center" vertical="center"/>
    </xf>
    <xf numFmtId="0" fontId="30" fillId="0" borderId="15" xfId="45" applyFont="1" applyBorder="1" applyAlignment="1">
      <alignment horizontal="center" vertical="center"/>
    </xf>
    <xf numFmtId="0" fontId="30" fillId="0" borderId="0" xfId="45" applyFont="1" applyBorder="1" applyAlignment="1">
      <alignment horizontal="center" vertical="center" shrinkToFit="1"/>
    </xf>
    <xf numFmtId="0" fontId="30" fillId="0" borderId="10" xfId="45" applyFont="1" applyBorder="1" applyAlignment="1">
      <alignment horizontal="center" vertical="center" shrinkToFit="1"/>
    </xf>
    <xf numFmtId="0" fontId="29" fillId="0" borderId="0" xfId="45" applyFont="1" applyAlignment="1">
      <alignment horizontal="distributed" vertical="center"/>
    </xf>
    <xf numFmtId="0" fontId="29" fillId="0" borderId="15" xfId="45" applyFont="1" applyBorder="1" applyAlignment="1">
      <alignment horizontal="distributed" vertical="center"/>
    </xf>
    <xf numFmtId="0" fontId="29" fillId="0" borderId="37" xfId="45" applyFont="1" applyBorder="1" applyAlignment="1">
      <alignment horizontal="center" vertical="center"/>
    </xf>
    <xf numFmtId="0" fontId="29" fillId="0" borderId="34" xfId="45" applyFont="1" applyBorder="1" applyAlignment="1">
      <alignment horizontal="center" vertical="center"/>
    </xf>
    <xf numFmtId="0" fontId="29" fillId="0" borderId="28" xfId="45" applyFont="1" applyBorder="1" applyAlignment="1">
      <alignment horizontal="center" vertical="center"/>
    </xf>
    <xf numFmtId="0" fontId="29" fillId="0" borderId="45" xfId="45" applyFont="1" applyBorder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0" borderId="15" xfId="45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 shrinkToFit="1"/>
    </xf>
    <xf numFmtId="0" fontId="29" fillId="0" borderId="0" xfId="0" applyFont="1" applyAlignment="1">
      <alignment horizontal="left" vertical="center"/>
    </xf>
    <xf numFmtId="0" fontId="29" fillId="0" borderId="0" xfId="44" applyFont="1" applyAlignment="1">
      <alignment horizontal="distributed" vertical="center"/>
    </xf>
    <xf numFmtId="0" fontId="29" fillId="0" borderId="0" xfId="44" applyFont="1" applyAlignment="1">
      <alignment horizontal="left" vertical="center"/>
    </xf>
    <xf numFmtId="0" fontId="29" fillId="0" borderId="10" xfId="44" applyFont="1" applyBorder="1" applyAlignment="1">
      <alignment horizontal="distributed" vertical="center"/>
    </xf>
    <xf numFmtId="0" fontId="29" fillId="0" borderId="25" xfId="44" applyFont="1" applyBorder="1" applyAlignment="1">
      <alignment horizontal="left" vertical="center"/>
    </xf>
    <xf numFmtId="0" fontId="47" fillId="0" borderId="0" xfId="44" applyFont="1" applyAlignment="1">
      <alignment horizontal="center" vertical="center"/>
    </xf>
    <xf numFmtId="0" fontId="29" fillId="0" borderId="28" xfId="44" applyFont="1" applyBorder="1" applyAlignment="1">
      <alignment vertical="center"/>
    </xf>
    <xf numFmtId="0" fontId="29" fillId="0" borderId="0" xfId="44" applyFont="1" applyAlignment="1">
      <alignment vertical="center"/>
    </xf>
    <xf numFmtId="0" fontId="29" fillId="0" borderId="0" xfId="44" applyFont="1" applyAlignment="1">
      <alignment horizontal="center" vertical="center"/>
    </xf>
    <xf numFmtId="0" fontId="29" fillId="0" borderId="37" xfId="44" applyFont="1" applyBorder="1" applyAlignment="1">
      <alignment horizontal="center" vertical="center"/>
    </xf>
    <xf numFmtId="0" fontId="29" fillId="0" borderId="34" xfId="44" applyFont="1" applyBorder="1" applyAlignment="1">
      <alignment horizontal="center" vertical="center"/>
    </xf>
    <xf numFmtId="181" fontId="29" fillId="0" borderId="0" xfId="47" applyNumberFormat="1" applyFont="1" applyBorder="1" applyAlignment="1">
      <alignment vertical="center" shrinkToFit="1"/>
    </xf>
    <xf numFmtId="0" fontId="47" fillId="0" borderId="0" xfId="47" applyFont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43" xfId="47" applyFont="1" applyBorder="1" applyAlignment="1">
      <alignment horizontal="center" vertical="center"/>
    </xf>
    <xf numFmtId="0" fontId="29" fillId="0" borderId="24" xfId="47" applyFont="1" applyBorder="1" applyAlignment="1">
      <alignment horizontal="center" vertical="center"/>
    </xf>
    <xf numFmtId="0" fontId="29" fillId="0" borderId="44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37" xfId="47" applyFont="1" applyBorder="1" applyAlignment="1">
      <alignment horizontal="center" vertical="center"/>
    </xf>
    <xf numFmtId="0" fontId="29" fillId="0" borderId="34" xfId="47" applyFont="1" applyBorder="1" applyAlignment="1">
      <alignment horizontal="center" vertical="center"/>
    </xf>
    <xf numFmtId="0" fontId="29" fillId="0" borderId="28" xfId="47" applyFont="1" applyBorder="1" applyAlignment="1">
      <alignment horizontal="distributed" vertical="center"/>
    </xf>
    <xf numFmtId="0" fontId="29" fillId="0" borderId="45" xfId="47" applyFont="1" applyBorder="1" applyAlignment="1">
      <alignment horizontal="distributed" vertical="center"/>
    </xf>
    <xf numFmtId="0" fontId="29" fillId="0" borderId="0" xfId="47" applyFont="1" applyBorder="1" applyAlignment="1">
      <alignment horizontal="distributed" vertical="center"/>
    </xf>
    <xf numFmtId="0" fontId="29" fillId="0" borderId="0" xfId="47" applyFont="1" applyBorder="1" applyAlignment="1">
      <alignment horizontal="center" vertical="center"/>
    </xf>
    <xf numFmtId="0" fontId="29" fillId="0" borderId="0" xfId="47" applyFont="1" applyBorder="1" applyAlignment="1">
      <alignment horizontal="distributed" vertical="center" shrinkToFit="1"/>
    </xf>
    <xf numFmtId="0" fontId="29" fillId="0" borderId="0" xfId="47" applyFont="1" applyAlignment="1">
      <alignment horizontal="distributed" vertical="center"/>
    </xf>
    <xf numFmtId="0" fontId="29" fillId="0" borderId="15" xfId="47" applyFont="1" applyBorder="1" applyAlignment="1">
      <alignment horizontal="distributed" vertical="center"/>
    </xf>
    <xf numFmtId="0" fontId="50" fillId="0" borderId="0" xfId="47" applyFont="1" applyBorder="1" applyAlignment="1">
      <alignment vertical="center" wrapText="1" shrinkToFit="1"/>
    </xf>
    <xf numFmtId="49" fontId="29" fillId="0" borderId="0" xfId="47" applyNumberFormat="1" applyFont="1" applyBorder="1" applyAlignment="1">
      <alignment horizontal="center" vertical="center"/>
    </xf>
    <xf numFmtId="0" fontId="29" fillId="0" borderId="25" xfId="47" applyFont="1" applyBorder="1" applyAlignment="1">
      <alignment horizontal="left" vertical="center"/>
    </xf>
    <xf numFmtId="0" fontId="30" fillId="0" borderId="0" xfId="47" applyFont="1" applyBorder="1" applyAlignment="1">
      <alignment horizontal="distributed" vertical="center" shrinkToFit="1"/>
    </xf>
    <xf numFmtId="0" fontId="29" fillId="0" borderId="10" xfId="47" applyFont="1" applyBorder="1" applyAlignment="1">
      <alignment horizontal="distributed" vertical="center"/>
    </xf>
    <xf numFmtId="0" fontId="29" fillId="0" borderId="17" xfId="47" applyFont="1" applyBorder="1" applyAlignment="1">
      <alignment horizontal="distributed" vertical="center"/>
    </xf>
    <xf numFmtId="37" fontId="28" fillId="0" borderId="38" xfId="46" applyFont="1" applyBorder="1" applyAlignment="1">
      <alignment horizontal="center" vertical="center" wrapText="1"/>
    </xf>
    <xf numFmtId="37" fontId="28" fillId="0" borderId="19" xfId="46" applyFont="1" applyBorder="1" applyAlignment="1">
      <alignment horizontal="center" vertical="center" wrapText="1"/>
    </xf>
    <xf numFmtId="37" fontId="28" fillId="0" borderId="22" xfId="46" applyFont="1" applyBorder="1" applyAlignment="1" applyProtection="1">
      <alignment horizontal="center" vertical="center"/>
    </xf>
    <xf numFmtId="37" fontId="26" fillId="0" borderId="0" xfId="46" applyFont="1" applyAlignment="1" applyProtection="1">
      <alignment horizontal="center" vertical="center"/>
    </xf>
    <xf numFmtId="37" fontId="28" fillId="0" borderId="39" xfId="46" applyFont="1" applyBorder="1" applyAlignment="1" applyProtection="1">
      <alignment horizontal="center" vertical="center"/>
    </xf>
    <xf numFmtId="37" fontId="28" fillId="0" borderId="40" xfId="46" applyFont="1" applyBorder="1" applyAlignment="1" applyProtection="1">
      <alignment horizontal="center" vertical="center"/>
    </xf>
    <xf numFmtId="37" fontId="28" fillId="0" borderId="39" xfId="46" applyFont="1" applyBorder="1" applyAlignment="1">
      <alignment horizontal="center" vertical="center" wrapText="1"/>
    </xf>
    <xf numFmtId="37" fontId="28" fillId="0" borderId="40" xfId="46" applyFont="1" applyBorder="1" applyAlignment="1">
      <alignment horizontal="center" vertical="center" wrapText="1"/>
    </xf>
    <xf numFmtId="37" fontId="28" fillId="0" borderId="39" xfId="46" applyFont="1" applyBorder="1" applyAlignment="1" applyProtection="1">
      <alignment horizontal="center" vertical="center" wrapText="1"/>
    </xf>
    <xf numFmtId="37" fontId="28" fillId="0" borderId="40" xfId="46" applyFont="1" applyBorder="1" applyAlignment="1" applyProtection="1">
      <alignment horizontal="center" vertical="center" wrapText="1"/>
    </xf>
    <xf numFmtId="37" fontId="29" fillId="0" borderId="0" xfId="48" applyFont="1" applyBorder="1" applyAlignment="1">
      <alignment horizontal="left" vertical="center"/>
    </xf>
    <xf numFmtId="37" fontId="30" fillId="0" borderId="18" xfId="48" applyFont="1" applyBorder="1" applyAlignment="1">
      <alignment horizontal="center" vertical="center"/>
    </xf>
    <xf numFmtId="37" fontId="30" fillId="0" borderId="41" xfId="48" applyFont="1" applyBorder="1" applyAlignment="1">
      <alignment horizontal="center" vertical="center"/>
    </xf>
    <xf numFmtId="37" fontId="26" fillId="0" borderId="0" xfId="48" applyFont="1" applyAlignment="1">
      <alignment horizontal="center" vertical="center"/>
    </xf>
    <xf numFmtId="37" fontId="29" fillId="0" borderId="10" xfId="48" applyFont="1" applyBorder="1" applyAlignment="1">
      <alignment horizontal="right" vertical="center"/>
    </xf>
    <xf numFmtId="37" fontId="30" fillId="0" borderId="42" xfId="48" applyFont="1" applyBorder="1" applyAlignment="1">
      <alignment horizontal="center" vertical="center"/>
    </xf>
    <xf numFmtId="37" fontId="30" fillId="0" borderId="43" xfId="48" applyFont="1" applyBorder="1" applyAlignment="1">
      <alignment horizontal="center" vertical="center"/>
    </xf>
    <xf numFmtId="37" fontId="30" fillId="0" borderId="12" xfId="48" applyFont="1" applyBorder="1" applyAlignment="1">
      <alignment horizontal="center" vertical="center"/>
    </xf>
    <xf numFmtId="37" fontId="30" fillId="0" borderId="44" xfId="48" applyFont="1" applyBorder="1" applyAlignment="1">
      <alignment horizontal="center" vertical="center"/>
    </xf>
    <xf numFmtId="37" fontId="30" fillId="0" borderId="37" xfId="48" applyFont="1" applyBorder="1" applyAlignment="1">
      <alignment horizontal="distributed" vertical="center"/>
    </xf>
    <xf numFmtId="0" fontId="30" fillId="0" borderId="25" xfId="45" applyFont="1" applyBorder="1" applyAlignment="1">
      <alignment horizontal="center" vertical="center"/>
    </xf>
    <xf numFmtId="0" fontId="30" fillId="0" borderId="12" xfId="45" applyFont="1" applyBorder="1" applyAlignment="1">
      <alignment horizontal="center" vertical="center"/>
    </xf>
    <xf numFmtId="37" fontId="30" fillId="0" borderId="26" xfId="48" applyFont="1" applyBorder="1" applyAlignment="1">
      <alignment horizontal="center" vertical="center"/>
    </xf>
    <xf numFmtId="0" fontId="54" fillId="0" borderId="0" xfId="28" applyFont="1" applyAlignment="1" applyProtection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5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52"/>
    <cellStyle name="標準_163" xfId="46"/>
    <cellStyle name="標準_印刷用表154～表162" xfId="47"/>
    <cellStyle name="標準_表162" xfId="48"/>
    <cellStyle name="未定義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13985" name="AutoShape 7"/>
        <xdr:cNvSpPr>
          <a:spLocks/>
        </xdr:cNvSpPr>
      </xdr:nvSpPr>
      <xdr:spPr bwMode="auto">
        <a:xfrm>
          <a:off x="2324100" y="18764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13986" name="AutoShape 8"/>
        <xdr:cNvSpPr>
          <a:spLocks/>
        </xdr:cNvSpPr>
      </xdr:nvSpPr>
      <xdr:spPr bwMode="auto">
        <a:xfrm>
          <a:off x="2324100" y="24098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13987" name="AutoShape 9"/>
        <xdr:cNvSpPr>
          <a:spLocks/>
        </xdr:cNvSpPr>
      </xdr:nvSpPr>
      <xdr:spPr bwMode="auto">
        <a:xfrm>
          <a:off x="2324100" y="29432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3988" name="AutoShape 10"/>
        <xdr:cNvSpPr>
          <a:spLocks/>
        </xdr:cNvSpPr>
      </xdr:nvSpPr>
      <xdr:spPr bwMode="auto">
        <a:xfrm>
          <a:off x="2324100" y="3476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13989" name="AutoShape 11"/>
        <xdr:cNvSpPr>
          <a:spLocks/>
        </xdr:cNvSpPr>
      </xdr:nvSpPr>
      <xdr:spPr bwMode="auto">
        <a:xfrm>
          <a:off x="2324100" y="4010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13990" name="AutoShape 12"/>
        <xdr:cNvSpPr>
          <a:spLocks/>
        </xdr:cNvSpPr>
      </xdr:nvSpPr>
      <xdr:spPr bwMode="auto">
        <a:xfrm>
          <a:off x="2324100" y="4543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2324100" y="18288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324100" y="23622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2324100" y="28956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2324100" y="3429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2324100" y="39624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2324100" y="449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581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583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163830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163830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163830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10" name="AutoShape 2"/>
        <xdr:cNvSpPr>
          <a:spLocks/>
        </xdr:cNvSpPr>
      </xdr:nvSpPr>
      <xdr:spPr bwMode="auto">
        <a:xfrm>
          <a:off x="163830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7162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D4" sqref="D4"/>
    </sheetView>
  </sheetViews>
  <sheetFormatPr defaultRowHeight="17.25"/>
  <cols>
    <col min="1" max="1" width="3" style="111" customWidth="1"/>
    <col min="2" max="2" width="2.19921875" style="111" customWidth="1"/>
    <col min="3" max="3" width="23" style="111" customWidth="1"/>
    <col min="4" max="256" width="8.796875" style="111"/>
    <col min="257" max="257" width="3" style="111" customWidth="1"/>
    <col min="258" max="258" width="2.19921875" style="111" customWidth="1"/>
    <col min="259" max="259" width="23" style="111" customWidth="1"/>
    <col min="260" max="512" width="8.796875" style="111"/>
    <col min="513" max="513" width="3" style="111" customWidth="1"/>
    <col min="514" max="514" width="2.19921875" style="111" customWidth="1"/>
    <col min="515" max="515" width="23" style="111" customWidth="1"/>
    <col min="516" max="768" width="8.796875" style="111"/>
    <col min="769" max="769" width="3" style="111" customWidth="1"/>
    <col min="770" max="770" width="2.19921875" style="111" customWidth="1"/>
    <col min="771" max="771" width="23" style="111" customWidth="1"/>
    <col min="772" max="1024" width="8.796875" style="111"/>
    <col min="1025" max="1025" width="3" style="111" customWidth="1"/>
    <col min="1026" max="1026" width="2.19921875" style="111" customWidth="1"/>
    <col min="1027" max="1027" width="23" style="111" customWidth="1"/>
    <col min="1028" max="1280" width="8.796875" style="111"/>
    <col min="1281" max="1281" width="3" style="111" customWidth="1"/>
    <col min="1282" max="1282" width="2.19921875" style="111" customWidth="1"/>
    <col min="1283" max="1283" width="23" style="111" customWidth="1"/>
    <col min="1284" max="1536" width="8.796875" style="111"/>
    <col min="1537" max="1537" width="3" style="111" customWidth="1"/>
    <col min="1538" max="1538" width="2.19921875" style="111" customWidth="1"/>
    <col min="1539" max="1539" width="23" style="111" customWidth="1"/>
    <col min="1540" max="1792" width="8.796875" style="111"/>
    <col min="1793" max="1793" width="3" style="111" customWidth="1"/>
    <col min="1794" max="1794" width="2.19921875" style="111" customWidth="1"/>
    <col min="1795" max="1795" width="23" style="111" customWidth="1"/>
    <col min="1796" max="2048" width="8.796875" style="111"/>
    <col min="2049" max="2049" width="3" style="111" customWidth="1"/>
    <col min="2050" max="2050" width="2.19921875" style="111" customWidth="1"/>
    <col min="2051" max="2051" width="23" style="111" customWidth="1"/>
    <col min="2052" max="2304" width="8.796875" style="111"/>
    <col min="2305" max="2305" width="3" style="111" customWidth="1"/>
    <col min="2306" max="2306" width="2.19921875" style="111" customWidth="1"/>
    <col min="2307" max="2307" width="23" style="111" customWidth="1"/>
    <col min="2308" max="2560" width="8.796875" style="111"/>
    <col min="2561" max="2561" width="3" style="111" customWidth="1"/>
    <col min="2562" max="2562" width="2.19921875" style="111" customWidth="1"/>
    <col min="2563" max="2563" width="23" style="111" customWidth="1"/>
    <col min="2564" max="2816" width="8.796875" style="111"/>
    <col min="2817" max="2817" width="3" style="111" customWidth="1"/>
    <col min="2818" max="2818" width="2.19921875" style="111" customWidth="1"/>
    <col min="2819" max="2819" width="23" style="111" customWidth="1"/>
    <col min="2820" max="3072" width="8.796875" style="111"/>
    <col min="3073" max="3073" width="3" style="111" customWidth="1"/>
    <col min="3074" max="3074" width="2.19921875" style="111" customWidth="1"/>
    <col min="3075" max="3075" width="23" style="111" customWidth="1"/>
    <col min="3076" max="3328" width="8.796875" style="111"/>
    <col min="3329" max="3329" width="3" style="111" customWidth="1"/>
    <col min="3330" max="3330" width="2.19921875" style="111" customWidth="1"/>
    <col min="3331" max="3331" width="23" style="111" customWidth="1"/>
    <col min="3332" max="3584" width="8.796875" style="111"/>
    <col min="3585" max="3585" width="3" style="111" customWidth="1"/>
    <col min="3586" max="3586" width="2.19921875" style="111" customWidth="1"/>
    <col min="3587" max="3587" width="23" style="111" customWidth="1"/>
    <col min="3588" max="3840" width="8.796875" style="111"/>
    <col min="3841" max="3841" width="3" style="111" customWidth="1"/>
    <col min="3842" max="3842" width="2.19921875" style="111" customWidth="1"/>
    <col min="3843" max="3843" width="23" style="111" customWidth="1"/>
    <col min="3844" max="4096" width="8.796875" style="111"/>
    <col min="4097" max="4097" width="3" style="111" customWidth="1"/>
    <col min="4098" max="4098" width="2.19921875" style="111" customWidth="1"/>
    <col min="4099" max="4099" width="23" style="111" customWidth="1"/>
    <col min="4100" max="4352" width="8.796875" style="111"/>
    <col min="4353" max="4353" width="3" style="111" customWidth="1"/>
    <col min="4354" max="4354" width="2.19921875" style="111" customWidth="1"/>
    <col min="4355" max="4355" width="23" style="111" customWidth="1"/>
    <col min="4356" max="4608" width="8.796875" style="111"/>
    <col min="4609" max="4609" width="3" style="111" customWidth="1"/>
    <col min="4610" max="4610" width="2.19921875" style="111" customWidth="1"/>
    <col min="4611" max="4611" width="23" style="111" customWidth="1"/>
    <col min="4612" max="4864" width="8.796875" style="111"/>
    <col min="4865" max="4865" width="3" style="111" customWidth="1"/>
    <col min="4866" max="4866" width="2.19921875" style="111" customWidth="1"/>
    <col min="4867" max="4867" width="23" style="111" customWidth="1"/>
    <col min="4868" max="5120" width="8.796875" style="111"/>
    <col min="5121" max="5121" width="3" style="111" customWidth="1"/>
    <col min="5122" max="5122" width="2.19921875" style="111" customWidth="1"/>
    <col min="5123" max="5123" width="23" style="111" customWidth="1"/>
    <col min="5124" max="5376" width="8.796875" style="111"/>
    <col min="5377" max="5377" width="3" style="111" customWidth="1"/>
    <col min="5378" max="5378" width="2.19921875" style="111" customWidth="1"/>
    <col min="5379" max="5379" width="23" style="111" customWidth="1"/>
    <col min="5380" max="5632" width="8.796875" style="111"/>
    <col min="5633" max="5633" width="3" style="111" customWidth="1"/>
    <col min="5634" max="5634" width="2.19921875" style="111" customWidth="1"/>
    <col min="5635" max="5635" width="23" style="111" customWidth="1"/>
    <col min="5636" max="5888" width="8.796875" style="111"/>
    <col min="5889" max="5889" width="3" style="111" customWidth="1"/>
    <col min="5890" max="5890" width="2.19921875" style="111" customWidth="1"/>
    <col min="5891" max="5891" width="23" style="111" customWidth="1"/>
    <col min="5892" max="6144" width="8.796875" style="111"/>
    <col min="6145" max="6145" width="3" style="111" customWidth="1"/>
    <col min="6146" max="6146" width="2.19921875" style="111" customWidth="1"/>
    <col min="6147" max="6147" width="23" style="111" customWidth="1"/>
    <col min="6148" max="6400" width="8.796875" style="111"/>
    <col min="6401" max="6401" width="3" style="111" customWidth="1"/>
    <col min="6402" max="6402" width="2.19921875" style="111" customWidth="1"/>
    <col min="6403" max="6403" width="23" style="111" customWidth="1"/>
    <col min="6404" max="6656" width="8.796875" style="111"/>
    <col min="6657" max="6657" width="3" style="111" customWidth="1"/>
    <col min="6658" max="6658" width="2.19921875" style="111" customWidth="1"/>
    <col min="6659" max="6659" width="23" style="111" customWidth="1"/>
    <col min="6660" max="6912" width="8.796875" style="111"/>
    <col min="6913" max="6913" width="3" style="111" customWidth="1"/>
    <col min="6914" max="6914" width="2.19921875" style="111" customWidth="1"/>
    <col min="6915" max="6915" width="23" style="111" customWidth="1"/>
    <col min="6916" max="7168" width="8.796875" style="111"/>
    <col min="7169" max="7169" width="3" style="111" customWidth="1"/>
    <col min="7170" max="7170" width="2.19921875" style="111" customWidth="1"/>
    <col min="7171" max="7171" width="23" style="111" customWidth="1"/>
    <col min="7172" max="7424" width="8.796875" style="111"/>
    <col min="7425" max="7425" width="3" style="111" customWidth="1"/>
    <col min="7426" max="7426" width="2.19921875" style="111" customWidth="1"/>
    <col min="7427" max="7427" width="23" style="111" customWidth="1"/>
    <col min="7428" max="7680" width="8.796875" style="111"/>
    <col min="7681" max="7681" width="3" style="111" customWidth="1"/>
    <col min="7682" max="7682" width="2.19921875" style="111" customWidth="1"/>
    <col min="7683" max="7683" width="23" style="111" customWidth="1"/>
    <col min="7684" max="7936" width="8.796875" style="111"/>
    <col min="7937" max="7937" width="3" style="111" customWidth="1"/>
    <col min="7938" max="7938" width="2.19921875" style="111" customWidth="1"/>
    <col min="7939" max="7939" width="23" style="111" customWidth="1"/>
    <col min="7940" max="8192" width="8.796875" style="111"/>
    <col min="8193" max="8193" width="3" style="111" customWidth="1"/>
    <col min="8194" max="8194" width="2.19921875" style="111" customWidth="1"/>
    <col min="8195" max="8195" width="23" style="111" customWidth="1"/>
    <col min="8196" max="8448" width="8.796875" style="111"/>
    <col min="8449" max="8449" width="3" style="111" customWidth="1"/>
    <col min="8450" max="8450" width="2.19921875" style="111" customWidth="1"/>
    <col min="8451" max="8451" width="23" style="111" customWidth="1"/>
    <col min="8452" max="8704" width="8.796875" style="111"/>
    <col min="8705" max="8705" width="3" style="111" customWidth="1"/>
    <col min="8706" max="8706" width="2.19921875" style="111" customWidth="1"/>
    <col min="8707" max="8707" width="23" style="111" customWidth="1"/>
    <col min="8708" max="8960" width="8.796875" style="111"/>
    <col min="8961" max="8961" width="3" style="111" customWidth="1"/>
    <col min="8962" max="8962" width="2.19921875" style="111" customWidth="1"/>
    <col min="8963" max="8963" width="23" style="111" customWidth="1"/>
    <col min="8964" max="9216" width="8.796875" style="111"/>
    <col min="9217" max="9217" width="3" style="111" customWidth="1"/>
    <col min="9218" max="9218" width="2.19921875" style="111" customWidth="1"/>
    <col min="9219" max="9219" width="23" style="111" customWidth="1"/>
    <col min="9220" max="9472" width="8.796875" style="111"/>
    <col min="9473" max="9473" width="3" style="111" customWidth="1"/>
    <col min="9474" max="9474" width="2.19921875" style="111" customWidth="1"/>
    <col min="9475" max="9475" width="23" style="111" customWidth="1"/>
    <col min="9476" max="9728" width="8.796875" style="111"/>
    <col min="9729" max="9729" width="3" style="111" customWidth="1"/>
    <col min="9730" max="9730" width="2.19921875" style="111" customWidth="1"/>
    <col min="9731" max="9731" width="23" style="111" customWidth="1"/>
    <col min="9732" max="9984" width="8.796875" style="111"/>
    <col min="9985" max="9985" width="3" style="111" customWidth="1"/>
    <col min="9986" max="9986" width="2.19921875" style="111" customWidth="1"/>
    <col min="9987" max="9987" width="23" style="111" customWidth="1"/>
    <col min="9988" max="10240" width="8.796875" style="111"/>
    <col min="10241" max="10241" width="3" style="111" customWidth="1"/>
    <col min="10242" max="10242" width="2.19921875" style="111" customWidth="1"/>
    <col min="10243" max="10243" width="23" style="111" customWidth="1"/>
    <col min="10244" max="10496" width="8.796875" style="111"/>
    <col min="10497" max="10497" width="3" style="111" customWidth="1"/>
    <col min="10498" max="10498" width="2.19921875" style="111" customWidth="1"/>
    <col min="10499" max="10499" width="23" style="111" customWidth="1"/>
    <col min="10500" max="10752" width="8.796875" style="111"/>
    <col min="10753" max="10753" width="3" style="111" customWidth="1"/>
    <col min="10754" max="10754" width="2.19921875" style="111" customWidth="1"/>
    <col min="10755" max="10755" width="23" style="111" customWidth="1"/>
    <col min="10756" max="11008" width="8.796875" style="111"/>
    <col min="11009" max="11009" width="3" style="111" customWidth="1"/>
    <col min="11010" max="11010" width="2.19921875" style="111" customWidth="1"/>
    <col min="11011" max="11011" width="23" style="111" customWidth="1"/>
    <col min="11012" max="11264" width="8.796875" style="111"/>
    <col min="11265" max="11265" width="3" style="111" customWidth="1"/>
    <col min="11266" max="11266" width="2.19921875" style="111" customWidth="1"/>
    <col min="11267" max="11267" width="23" style="111" customWidth="1"/>
    <col min="11268" max="11520" width="8.796875" style="111"/>
    <col min="11521" max="11521" width="3" style="111" customWidth="1"/>
    <col min="11522" max="11522" width="2.19921875" style="111" customWidth="1"/>
    <col min="11523" max="11523" width="23" style="111" customWidth="1"/>
    <col min="11524" max="11776" width="8.796875" style="111"/>
    <col min="11777" max="11777" width="3" style="111" customWidth="1"/>
    <col min="11778" max="11778" width="2.19921875" style="111" customWidth="1"/>
    <col min="11779" max="11779" width="23" style="111" customWidth="1"/>
    <col min="11780" max="12032" width="8.796875" style="111"/>
    <col min="12033" max="12033" width="3" style="111" customWidth="1"/>
    <col min="12034" max="12034" width="2.19921875" style="111" customWidth="1"/>
    <col min="12035" max="12035" width="23" style="111" customWidth="1"/>
    <col min="12036" max="12288" width="8.796875" style="111"/>
    <col min="12289" max="12289" width="3" style="111" customWidth="1"/>
    <col min="12290" max="12290" width="2.19921875" style="111" customWidth="1"/>
    <col min="12291" max="12291" width="23" style="111" customWidth="1"/>
    <col min="12292" max="12544" width="8.796875" style="111"/>
    <col min="12545" max="12545" width="3" style="111" customWidth="1"/>
    <col min="12546" max="12546" width="2.19921875" style="111" customWidth="1"/>
    <col min="12547" max="12547" width="23" style="111" customWidth="1"/>
    <col min="12548" max="12800" width="8.796875" style="111"/>
    <col min="12801" max="12801" width="3" style="111" customWidth="1"/>
    <col min="12802" max="12802" width="2.19921875" style="111" customWidth="1"/>
    <col min="12803" max="12803" width="23" style="111" customWidth="1"/>
    <col min="12804" max="13056" width="8.796875" style="111"/>
    <col min="13057" max="13057" width="3" style="111" customWidth="1"/>
    <col min="13058" max="13058" width="2.19921875" style="111" customWidth="1"/>
    <col min="13059" max="13059" width="23" style="111" customWidth="1"/>
    <col min="13060" max="13312" width="8.796875" style="111"/>
    <col min="13313" max="13313" width="3" style="111" customWidth="1"/>
    <col min="13314" max="13314" width="2.19921875" style="111" customWidth="1"/>
    <col min="13315" max="13315" width="23" style="111" customWidth="1"/>
    <col min="13316" max="13568" width="8.796875" style="111"/>
    <col min="13569" max="13569" width="3" style="111" customWidth="1"/>
    <col min="13570" max="13570" width="2.19921875" style="111" customWidth="1"/>
    <col min="13571" max="13571" width="23" style="111" customWidth="1"/>
    <col min="13572" max="13824" width="8.796875" style="111"/>
    <col min="13825" max="13825" width="3" style="111" customWidth="1"/>
    <col min="13826" max="13826" width="2.19921875" style="111" customWidth="1"/>
    <col min="13827" max="13827" width="23" style="111" customWidth="1"/>
    <col min="13828" max="14080" width="8.796875" style="111"/>
    <col min="14081" max="14081" width="3" style="111" customWidth="1"/>
    <col min="14082" max="14082" width="2.19921875" style="111" customWidth="1"/>
    <col min="14083" max="14083" width="23" style="111" customWidth="1"/>
    <col min="14084" max="14336" width="8.796875" style="111"/>
    <col min="14337" max="14337" width="3" style="111" customWidth="1"/>
    <col min="14338" max="14338" width="2.19921875" style="111" customWidth="1"/>
    <col min="14339" max="14339" width="23" style="111" customWidth="1"/>
    <col min="14340" max="14592" width="8.796875" style="111"/>
    <col min="14593" max="14593" width="3" style="111" customWidth="1"/>
    <col min="14594" max="14594" width="2.19921875" style="111" customWidth="1"/>
    <col min="14595" max="14595" width="23" style="111" customWidth="1"/>
    <col min="14596" max="14848" width="8.796875" style="111"/>
    <col min="14849" max="14849" width="3" style="111" customWidth="1"/>
    <col min="14850" max="14850" width="2.19921875" style="111" customWidth="1"/>
    <col min="14851" max="14851" width="23" style="111" customWidth="1"/>
    <col min="14852" max="15104" width="8.796875" style="111"/>
    <col min="15105" max="15105" width="3" style="111" customWidth="1"/>
    <col min="15106" max="15106" width="2.19921875" style="111" customWidth="1"/>
    <col min="15107" max="15107" width="23" style="111" customWidth="1"/>
    <col min="15108" max="15360" width="8.796875" style="111"/>
    <col min="15361" max="15361" width="3" style="111" customWidth="1"/>
    <col min="15362" max="15362" width="2.19921875" style="111" customWidth="1"/>
    <col min="15363" max="15363" width="23" style="111" customWidth="1"/>
    <col min="15364" max="15616" width="8.796875" style="111"/>
    <col min="15617" max="15617" width="3" style="111" customWidth="1"/>
    <col min="15618" max="15618" width="2.19921875" style="111" customWidth="1"/>
    <col min="15619" max="15619" width="23" style="111" customWidth="1"/>
    <col min="15620" max="15872" width="8.796875" style="111"/>
    <col min="15873" max="15873" width="3" style="111" customWidth="1"/>
    <col min="15874" max="15874" width="2.19921875" style="111" customWidth="1"/>
    <col min="15875" max="15875" width="23" style="111" customWidth="1"/>
    <col min="15876" max="16128" width="8.796875" style="111"/>
    <col min="16129" max="16129" width="3" style="111" customWidth="1"/>
    <col min="16130" max="16130" width="2.19921875" style="111" customWidth="1"/>
    <col min="16131" max="16131" width="23" style="111" customWidth="1"/>
    <col min="16132" max="16384" width="8.796875" style="111"/>
  </cols>
  <sheetData>
    <row r="1" spans="1:3" ht="19.5" customHeight="1">
      <c r="A1" s="321" t="s">
        <v>287</v>
      </c>
      <c r="B1" s="322"/>
      <c r="C1" s="322"/>
    </row>
    <row r="2" spans="1:3" ht="13.5" customHeight="1">
      <c r="A2" s="112"/>
      <c r="B2" s="113"/>
      <c r="C2" s="113"/>
    </row>
    <row r="3" spans="1:3" ht="13.5" customHeight="1">
      <c r="A3" s="114">
        <v>144</v>
      </c>
      <c r="B3" s="113"/>
      <c r="C3" s="437" t="s">
        <v>288</v>
      </c>
    </row>
    <row r="4" spans="1:3" ht="13.5" customHeight="1">
      <c r="A4" s="114">
        <v>145</v>
      </c>
      <c r="B4" s="113"/>
      <c r="C4" s="113" t="s">
        <v>289</v>
      </c>
    </row>
    <row r="5" spans="1:3" ht="13.5" customHeight="1">
      <c r="A5" s="114"/>
      <c r="B5" s="115" t="s">
        <v>290</v>
      </c>
      <c r="C5" s="437" t="s">
        <v>291</v>
      </c>
    </row>
    <row r="6" spans="1:3" ht="13.5" customHeight="1">
      <c r="A6" s="114"/>
      <c r="B6" s="115" t="s">
        <v>292</v>
      </c>
      <c r="C6" s="437" t="s">
        <v>293</v>
      </c>
    </row>
    <row r="7" spans="1:3" ht="13.5" customHeight="1">
      <c r="A7" s="114"/>
      <c r="B7" s="115" t="s">
        <v>294</v>
      </c>
      <c r="C7" s="437" t="s">
        <v>295</v>
      </c>
    </row>
    <row r="8" spans="1:3" ht="13.5" customHeight="1">
      <c r="A8" s="114"/>
      <c r="B8" s="115" t="s">
        <v>296</v>
      </c>
      <c r="C8" s="437" t="s">
        <v>297</v>
      </c>
    </row>
    <row r="9" spans="1:3" ht="13.5" customHeight="1">
      <c r="A9" s="114">
        <v>146</v>
      </c>
      <c r="B9" s="113"/>
      <c r="C9" s="437" t="s">
        <v>298</v>
      </c>
    </row>
    <row r="10" spans="1:3" ht="13.5" customHeight="1">
      <c r="A10" s="114">
        <v>147</v>
      </c>
      <c r="B10" s="113"/>
      <c r="C10" s="437" t="s">
        <v>299</v>
      </c>
    </row>
    <row r="11" spans="1:3" ht="13.5" customHeight="1">
      <c r="A11" s="114">
        <v>148</v>
      </c>
      <c r="B11" s="113"/>
      <c r="C11" s="437" t="s">
        <v>300</v>
      </c>
    </row>
    <row r="12" spans="1:3" ht="13.5" customHeight="1">
      <c r="A12" s="114">
        <v>149</v>
      </c>
      <c r="B12" s="113"/>
      <c r="C12" s="437" t="s">
        <v>301</v>
      </c>
    </row>
    <row r="13" spans="1:3" ht="13.5" customHeight="1">
      <c r="A13" s="114">
        <v>150</v>
      </c>
      <c r="B13" s="113"/>
      <c r="C13" s="437" t="s">
        <v>302</v>
      </c>
    </row>
    <row r="14" spans="1:3" ht="13.5" customHeight="1">
      <c r="A14" s="114">
        <v>151</v>
      </c>
      <c r="B14" s="113"/>
      <c r="C14" s="437" t="s">
        <v>303</v>
      </c>
    </row>
    <row r="15" spans="1:3" ht="13.5" customHeight="1">
      <c r="A15" s="114">
        <v>152</v>
      </c>
      <c r="B15" s="113"/>
      <c r="C15" s="437" t="s">
        <v>304</v>
      </c>
    </row>
    <row r="16" spans="1:3">
      <c r="A16" s="116"/>
      <c r="B16" s="116"/>
      <c r="C16" s="116"/>
    </row>
  </sheetData>
  <mergeCells count="1">
    <mergeCell ref="A1:C1"/>
  </mergeCells>
  <phoneticPr fontId="3"/>
  <hyperlinks>
    <hyperlink ref="C3" location="'144'!A1" display="国税賦課及び徴収状況"/>
    <hyperlink ref="C5" location="'145(1)'!A1" display="収入総括"/>
    <hyperlink ref="C6" location="'145(2)(3)'!A1" display="現年度調定及び徴収状況"/>
    <hyperlink ref="C7" location="'145(2)(3)'!A1" display="滞納繰越分の徴収状況"/>
    <hyperlink ref="C8" location="'145(4)'!A1" display="税外収入状況"/>
    <hyperlink ref="C9" location="'146'!A1" display="徳島県一般会計決算額"/>
    <hyperlink ref="C10" location="'147'!A1" display="徳島県特別会計決算額"/>
    <hyperlink ref="C11" location="'148'!A1" display="徳島県企業会計収入支出決算額"/>
    <hyperlink ref="C12" location="'149'!A1" display="主な県有財産"/>
    <hyperlink ref="C13" location="'150'!A1" display="徳島県債目的別現在高"/>
    <hyperlink ref="C14" location="'151'!A1" display="市町村別普通会計決算状況"/>
    <hyperlink ref="C15" location="'152'!A1" display="市町村別・税目別市町村税徴収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O28"/>
  <sheetViews>
    <sheetView defaultGridColor="0" colorId="22" zoomScaleNormal="100" zoomScaleSheetLayoutView="100" workbookViewId="0">
      <selection activeCell="C2" sqref="C2:N2"/>
    </sheetView>
  </sheetViews>
  <sheetFormatPr defaultColWidth="10.69921875" defaultRowHeight="13.5"/>
  <cols>
    <col min="1" max="2" width="10.69921875" style="102"/>
    <col min="3" max="3" width="2.19921875" style="102" customWidth="1"/>
    <col min="4" max="4" width="0.59765625" style="102" customWidth="1"/>
    <col min="5" max="5" width="1.3984375" style="102" customWidth="1"/>
    <col min="6" max="6" width="0.8984375" style="102" customWidth="1"/>
    <col min="7" max="7" width="9" style="102" customWidth="1"/>
    <col min="8" max="8" width="6.3984375" style="102" customWidth="1"/>
    <col min="9" max="9" width="9.296875" style="102" customWidth="1"/>
    <col min="10" max="12" width="8.5" style="102" customWidth="1"/>
    <col min="13" max="13" width="8.09765625" style="102" customWidth="1"/>
    <col min="14" max="14" width="9.296875" style="102" customWidth="1"/>
    <col min="15" max="16384" width="10.69921875" style="102"/>
  </cols>
  <sheetData>
    <row r="2" spans="1:15" ht="21" customHeight="1">
      <c r="C2" s="393" t="s">
        <v>336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1:15" ht="19.5" customHeight="1" thickBot="1"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 t="s">
        <v>337</v>
      </c>
    </row>
    <row r="4" spans="1:15" s="104" customFormat="1" ht="17.25" customHeight="1">
      <c r="A4" s="103"/>
      <c r="B4" s="103"/>
      <c r="C4" s="394" t="s">
        <v>87</v>
      </c>
      <c r="D4" s="394"/>
      <c r="E4" s="394"/>
      <c r="F4" s="394"/>
      <c r="G4" s="394"/>
      <c r="H4" s="395"/>
      <c r="I4" s="236" t="s">
        <v>338</v>
      </c>
      <c r="J4" s="236" t="s">
        <v>339</v>
      </c>
      <c r="K4" s="398" t="s">
        <v>340</v>
      </c>
      <c r="L4" s="399"/>
      <c r="M4" s="400"/>
      <c r="N4" s="237" t="s">
        <v>254</v>
      </c>
    </row>
    <row r="5" spans="1:15" s="104" customFormat="1" ht="12">
      <c r="C5" s="396"/>
      <c r="D5" s="396"/>
      <c r="E5" s="396"/>
      <c r="F5" s="396"/>
      <c r="G5" s="396"/>
      <c r="H5" s="397"/>
      <c r="I5" s="238" t="s">
        <v>88</v>
      </c>
      <c r="J5" s="239" t="s">
        <v>89</v>
      </c>
      <c r="K5" s="239" t="s">
        <v>3</v>
      </c>
      <c r="L5" s="239" t="s">
        <v>90</v>
      </c>
      <c r="M5" s="239" t="s">
        <v>91</v>
      </c>
      <c r="N5" s="240" t="s">
        <v>92</v>
      </c>
    </row>
    <row r="6" spans="1:15" s="104" customFormat="1" ht="14.1" customHeight="1">
      <c r="C6" s="401" t="s">
        <v>255</v>
      </c>
      <c r="D6" s="401"/>
      <c r="E6" s="401"/>
      <c r="F6" s="401"/>
      <c r="G6" s="401"/>
      <c r="H6" s="402"/>
      <c r="I6" s="241">
        <v>895817435</v>
      </c>
      <c r="J6" s="241">
        <v>51673000</v>
      </c>
      <c r="K6" s="241">
        <f t="shared" ref="K6:K26" si="0">IF(SUM(L6:M6)=0,"-",SUM(L6:M6))</f>
        <v>80564384</v>
      </c>
      <c r="L6" s="241">
        <v>69538809</v>
      </c>
      <c r="M6" s="241">
        <v>11025575</v>
      </c>
      <c r="N6" s="241">
        <f>(I6+J6)-L6</f>
        <v>877951626</v>
      </c>
    </row>
    <row r="7" spans="1:15" s="104" customFormat="1" ht="14.1" customHeight="1">
      <c r="C7" s="242">
        <v>1</v>
      </c>
      <c r="D7" s="243"/>
      <c r="E7" s="403" t="s">
        <v>256</v>
      </c>
      <c r="F7" s="403"/>
      <c r="G7" s="403"/>
      <c r="H7" s="244" t="s">
        <v>93</v>
      </c>
      <c r="I7" s="241">
        <v>252639009</v>
      </c>
      <c r="J7" s="241">
        <v>16232000</v>
      </c>
      <c r="K7" s="241">
        <f t="shared" si="0"/>
        <v>33414908</v>
      </c>
      <c r="L7" s="241">
        <v>29996121</v>
      </c>
      <c r="M7" s="241">
        <v>3418787</v>
      </c>
      <c r="N7" s="241">
        <f t="shared" ref="N7:N27" si="1">(I7+J7)-L7</f>
        <v>238874888</v>
      </c>
      <c r="O7" s="105"/>
    </row>
    <row r="8" spans="1:15" s="104" customFormat="1" ht="14.1" customHeight="1">
      <c r="C8" s="242">
        <v>2</v>
      </c>
      <c r="D8" s="243"/>
      <c r="E8" s="403" t="s">
        <v>223</v>
      </c>
      <c r="F8" s="403"/>
      <c r="G8" s="403"/>
      <c r="H8" s="244" t="s">
        <v>93</v>
      </c>
      <c r="I8" s="241">
        <v>4948931</v>
      </c>
      <c r="J8" s="241">
        <v>85000</v>
      </c>
      <c r="K8" s="241">
        <f t="shared" si="0"/>
        <v>580805</v>
      </c>
      <c r="L8" s="241">
        <v>499283</v>
      </c>
      <c r="M8" s="241">
        <v>81522</v>
      </c>
      <c r="N8" s="241">
        <f t="shared" si="1"/>
        <v>4534648</v>
      </c>
    </row>
    <row r="9" spans="1:15" s="104" customFormat="1" ht="14.1" customHeight="1">
      <c r="C9" s="242">
        <v>3</v>
      </c>
      <c r="D9" s="243"/>
      <c r="E9" s="403" t="s">
        <v>224</v>
      </c>
      <c r="F9" s="403"/>
      <c r="G9" s="403"/>
      <c r="H9" s="244" t="s">
        <v>93</v>
      </c>
      <c r="I9" s="241">
        <v>4673107</v>
      </c>
      <c r="J9" s="241">
        <v>949000</v>
      </c>
      <c r="K9" s="241">
        <f t="shared" si="0"/>
        <v>1291857</v>
      </c>
      <c r="L9" s="241">
        <v>1260146</v>
      </c>
      <c r="M9" s="241">
        <v>31711</v>
      </c>
      <c r="N9" s="241">
        <f t="shared" si="1"/>
        <v>4361961</v>
      </c>
    </row>
    <row r="10" spans="1:15" s="104" customFormat="1" ht="14.1" customHeight="1">
      <c r="C10" s="242"/>
      <c r="D10" s="404" t="s">
        <v>94</v>
      </c>
      <c r="E10" s="404"/>
      <c r="F10" s="405" t="s">
        <v>225</v>
      </c>
      <c r="G10" s="405"/>
      <c r="H10" s="244" t="s">
        <v>93</v>
      </c>
      <c r="I10" s="241">
        <v>10364</v>
      </c>
      <c r="J10" s="241" t="s">
        <v>178</v>
      </c>
      <c r="K10" s="241">
        <f t="shared" si="0"/>
        <v>10473</v>
      </c>
      <c r="L10" s="241">
        <v>10364</v>
      </c>
      <c r="M10" s="241">
        <v>109</v>
      </c>
      <c r="N10" s="241">
        <f t="shared" si="1"/>
        <v>0</v>
      </c>
    </row>
    <row r="11" spans="1:15" s="104" customFormat="1" ht="14.1" customHeight="1">
      <c r="C11" s="242"/>
      <c r="D11" s="404" t="s">
        <v>95</v>
      </c>
      <c r="E11" s="404"/>
      <c r="F11" s="405" t="s">
        <v>226</v>
      </c>
      <c r="G11" s="405"/>
      <c r="H11" s="244" t="s">
        <v>93</v>
      </c>
      <c r="I11" s="241">
        <v>4662743</v>
      </c>
      <c r="J11" s="241">
        <v>949000</v>
      </c>
      <c r="K11" s="241">
        <f t="shared" si="0"/>
        <v>1281384</v>
      </c>
      <c r="L11" s="241">
        <v>1249782</v>
      </c>
      <c r="M11" s="241">
        <v>31602</v>
      </c>
      <c r="N11" s="241">
        <f t="shared" si="1"/>
        <v>4361961</v>
      </c>
    </row>
    <row r="12" spans="1:15" s="104" customFormat="1" ht="14.1" customHeight="1">
      <c r="C12" s="242">
        <v>4</v>
      </c>
      <c r="D12" s="242"/>
      <c r="E12" s="392" t="s">
        <v>238</v>
      </c>
      <c r="F12" s="392"/>
      <c r="G12" s="392"/>
      <c r="H12" s="244" t="s">
        <v>232</v>
      </c>
      <c r="I12" s="241">
        <v>13128486</v>
      </c>
      <c r="J12" s="241" t="s">
        <v>242</v>
      </c>
      <c r="K12" s="241">
        <f t="shared" si="0"/>
        <v>1067819</v>
      </c>
      <c r="L12" s="241">
        <v>1009510</v>
      </c>
      <c r="M12" s="241">
        <v>58309</v>
      </c>
      <c r="N12" s="241">
        <f t="shared" si="1"/>
        <v>12118976</v>
      </c>
    </row>
    <row r="13" spans="1:15" s="104" customFormat="1" ht="14.1" customHeight="1">
      <c r="C13" s="242"/>
      <c r="D13" s="404" t="s">
        <v>94</v>
      </c>
      <c r="E13" s="404"/>
      <c r="F13" s="405" t="s">
        <v>227</v>
      </c>
      <c r="G13" s="405"/>
      <c r="H13" s="244" t="s">
        <v>93</v>
      </c>
      <c r="I13" s="241">
        <v>10053116</v>
      </c>
      <c r="J13" s="241" t="s">
        <v>242</v>
      </c>
      <c r="K13" s="241">
        <f t="shared" si="0"/>
        <v>897955</v>
      </c>
      <c r="L13" s="241">
        <v>851868</v>
      </c>
      <c r="M13" s="241">
        <v>46087</v>
      </c>
      <c r="N13" s="241">
        <f t="shared" si="1"/>
        <v>9201248</v>
      </c>
    </row>
    <row r="14" spans="1:15" s="104" customFormat="1" ht="21" customHeight="1">
      <c r="C14" s="242"/>
      <c r="D14" s="404" t="s">
        <v>95</v>
      </c>
      <c r="E14" s="404"/>
      <c r="F14" s="408" t="s">
        <v>228</v>
      </c>
      <c r="G14" s="408"/>
      <c r="H14" s="244" t="s">
        <v>93</v>
      </c>
      <c r="I14" s="241">
        <v>3064370</v>
      </c>
      <c r="J14" s="241" t="s">
        <v>178</v>
      </c>
      <c r="K14" s="241">
        <f>IF(SUM(L14:M14)=0,"-",SUM(L14:M14))</f>
        <v>169820</v>
      </c>
      <c r="L14" s="241">
        <v>157642</v>
      </c>
      <c r="M14" s="241">
        <v>12178</v>
      </c>
      <c r="N14" s="241">
        <f t="shared" si="1"/>
        <v>2906728</v>
      </c>
    </row>
    <row r="15" spans="1:15" s="104" customFormat="1" ht="14.1" customHeight="1">
      <c r="C15" s="242"/>
      <c r="D15" s="409" t="s">
        <v>239</v>
      </c>
      <c r="E15" s="409"/>
      <c r="F15" s="405" t="s">
        <v>229</v>
      </c>
      <c r="G15" s="405"/>
      <c r="H15" s="244" t="s">
        <v>93</v>
      </c>
      <c r="I15" s="241">
        <v>11000</v>
      </c>
      <c r="J15" s="241" t="s">
        <v>178</v>
      </c>
      <c r="K15" s="241">
        <f>IF(SUM(L15:M15)=0,"-",SUM(L15:M15))</f>
        <v>44</v>
      </c>
      <c r="L15" s="241" t="s">
        <v>242</v>
      </c>
      <c r="M15" s="241">
        <v>44</v>
      </c>
      <c r="N15" s="241">
        <f t="shared" si="1"/>
        <v>11000</v>
      </c>
    </row>
    <row r="16" spans="1:15" s="104" customFormat="1" ht="14.1" customHeight="1">
      <c r="C16" s="242">
        <v>5</v>
      </c>
      <c r="D16" s="243"/>
      <c r="E16" s="403" t="s">
        <v>240</v>
      </c>
      <c r="F16" s="403"/>
      <c r="G16" s="403"/>
      <c r="H16" s="244" t="s">
        <v>93</v>
      </c>
      <c r="I16" s="241">
        <v>3050000</v>
      </c>
      <c r="J16" s="241">
        <v>2478000</v>
      </c>
      <c r="K16" s="241">
        <f t="shared" ref="K16" si="2">IF(SUM(L16:M16)=0,"-",SUM(L16:M16))</f>
        <v>26525</v>
      </c>
      <c r="L16" s="241" t="s">
        <v>178</v>
      </c>
      <c r="M16" s="241">
        <v>26525</v>
      </c>
      <c r="N16" s="241">
        <f t="shared" si="1"/>
        <v>5528000</v>
      </c>
    </row>
    <row r="17" spans="3:14" s="104" customFormat="1" ht="23.25" customHeight="1">
      <c r="C17" s="242">
        <v>6</v>
      </c>
      <c r="D17" s="243"/>
      <c r="E17" s="405" t="s">
        <v>112</v>
      </c>
      <c r="F17" s="405"/>
      <c r="G17" s="405"/>
      <c r="H17" s="244" t="s">
        <v>93</v>
      </c>
      <c r="I17" s="241">
        <v>4065946</v>
      </c>
      <c r="J17" s="241">
        <v>259000</v>
      </c>
      <c r="K17" s="241">
        <f t="shared" si="0"/>
        <v>422264</v>
      </c>
      <c r="L17" s="241">
        <v>362947</v>
      </c>
      <c r="M17" s="241">
        <v>59317</v>
      </c>
      <c r="N17" s="241">
        <f t="shared" si="1"/>
        <v>3961999</v>
      </c>
    </row>
    <row r="18" spans="3:14" s="104" customFormat="1" ht="14.1" customHeight="1">
      <c r="C18" s="242">
        <v>7</v>
      </c>
      <c r="D18" s="243"/>
      <c r="E18" s="403" t="s">
        <v>113</v>
      </c>
      <c r="F18" s="403"/>
      <c r="G18" s="403"/>
      <c r="H18" s="244" t="s">
        <v>93</v>
      </c>
      <c r="I18" s="241">
        <v>205601662</v>
      </c>
      <c r="J18" s="241">
        <v>6557000</v>
      </c>
      <c r="K18" s="241">
        <f t="shared" si="0"/>
        <v>16653996</v>
      </c>
      <c r="L18" s="241">
        <v>13693243</v>
      </c>
      <c r="M18" s="241">
        <v>2960753</v>
      </c>
      <c r="N18" s="241">
        <f t="shared" si="1"/>
        <v>198465419</v>
      </c>
    </row>
    <row r="19" spans="3:14" s="104" customFormat="1" ht="14.1" customHeight="1">
      <c r="C19" s="242">
        <v>8</v>
      </c>
      <c r="D19" s="243"/>
      <c r="E19" s="403" t="s">
        <v>114</v>
      </c>
      <c r="F19" s="403"/>
      <c r="G19" s="403"/>
      <c r="H19" s="244" t="s">
        <v>93</v>
      </c>
      <c r="I19" s="241">
        <v>9293637</v>
      </c>
      <c r="J19" s="241" t="s">
        <v>178</v>
      </c>
      <c r="K19" s="241">
        <f t="shared" si="0"/>
        <v>1262094</v>
      </c>
      <c r="L19" s="241">
        <v>1109950</v>
      </c>
      <c r="M19" s="241">
        <v>152144</v>
      </c>
      <c r="N19" s="241">
        <f t="shared" si="1"/>
        <v>8183687</v>
      </c>
    </row>
    <row r="20" spans="3:14" s="104" customFormat="1" ht="27.75" customHeight="1">
      <c r="C20" s="242">
        <v>9</v>
      </c>
      <c r="D20" s="243"/>
      <c r="E20" s="405" t="s">
        <v>230</v>
      </c>
      <c r="F20" s="405"/>
      <c r="G20" s="405"/>
      <c r="H20" s="244" t="s">
        <v>93</v>
      </c>
      <c r="I20" s="241">
        <v>1586000</v>
      </c>
      <c r="J20" s="241">
        <v>971000</v>
      </c>
      <c r="K20" s="241">
        <f t="shared" si="0"/>
        <v>397313</v>
      </c>
      <c r="L20" s="241">
        <v>396500</v>
      </c>
      <c r="M20" s="241">
        <v>813</v>
      </c>
      <c r="N20" s="241">
        <f t="shared" si="1"/>
        <v>2160500</v>
      </c>
    </row>
    <row r="21" spans="3:14" s="104" customFormat="1" ht="14.1" customHeight="1">
      <c r="C21" s="242">
        <v>10</v>
      </c>
      <c r="D21" s="245"/>
      <c r="E21" s="406" t="s">
        <v>115</v>
      </c>
      <c r="F21" s="406"/>
      <c r="G21" s="406"/>
      <c r="H21" s="407"/>
      <c r="I21" s="241">
        <v>3790377</v>
      </c>
      <c r="J21" s="241" t="s">
        <v>178</v>
      </c>
      <c r="K21" s="241">
        <f t="shared" si="0"/>
        <v>572399</v>
      </c>
      <c r="L21" s="241">
        <v>509082</v>
      </c>
      <c r="M21" s="241">
        <v>63317</v>
      </c>
      <c r="N21" s="241">
        <f t="shared" si="1"/>
        <v>3281295</v>
      </c>
    </row>
    <row r="22" spans="3:14" s="104" customFormat="1" ht="14.1" customHeight="1">
      <c r="C22" s="242">
        <v>11</v>
      </c>
      <c r="D22" s="245"/>
      <c r="E22" s="411" t="s">
        <v>116</v>
      </c>
      <c r="F22" s="411"/>
      <c r="G22" s="411"/>
      <c r="H22" s="244" t="s">
        <v>93</v>
      </c>
      <c r="I22" s="241">
        <v>230372</v>
      </c>
      <c r="J22" s="241" t="s">
        <v>178</v>
      </c>
      <c r="K22" s="241">
        <f t="shared" si="0"/>
        <v>109264</v>
      </c>
      <c r="L22" s="241">
        <v>104513</v>
      </c>
      <c r="M22" s="241">
        <v>4751</v>
      </c>
      <c r="N22" s="241">
        <f t="shared" si="1"/>
        <v>125859</v>
      </c>
    </row>
    <row r="23" spans="3:14" s="104" customFormat="1" ht="14.1" customHeight="1">
      <c r="C23" s="242">
        <v>12</v>
      </c>
      <c r="D23" s="245"/>
      <c r="E23" s="406" t="s">
        <v>96</v>
      </c>
      <c r="F23" s="406"/>
      <c r="G23" s="406"/>
      <c r="H23" s="407"/>
      <c r="I23" s="241">
        <v>22617536</v>
      </c>
      <c r="J23" s="241" t="s">
        <v>178</v>
      </c>
      <c r="K23" s="241">
        <f t="shared" si="0"/>
        <v>773148</v>
      </c>
      <c r="L23" s="241">
        <v>465385</v>
      </c>
      <c r="M23" s="241">
        <v>307763</v>
      </c>
      <c r="N23" s="241">
        <f t="shared" si="1"/>
        <v>22152151</v>
      </c>
    </row>
    <row r="24" spans="3:14" s="106" customFormat="1" ht="16.5" customHeight="1">
      <c r="C24" s="242">
        <v>13</v>
      </c>
      <c r="D24" s="245"/>
      <c r="E24" s="406" t="s">
        <v>97</v>
      </c>
      <c r="F24" s="406"/>
      <c r="G24" s="406"/>
      <c r="H24" s="407"/>
      <c r="I24" s="241">
        <v>13524722</v>
      </c>
      <c r="J24" s="241" t="s">
        <v>242</v>
      </c>
      <c r="K24" s="241">
        <f t="shared" si="0"/>
        <v>191242</v>
      </c>
      <c r="L24" s="241">
        <v>191242</v>
      </c>
      <c r="M24" s="241" t="s">
        <v>242</v>
      </c>
      <c r="N24" s="241">
        <f t="shared" si="1"/>
        <v>13333480</v>
      </c>
    </row>
    <row r="25" spans="3:14" ht="13.5" customHeight="1">
      <c r="C25" s="246"/>
      <c r="D25" s="245"/>
      <c r="E25" s="406" t="s">
        <v>117</v>
      </c>
      <c r="F25" s="406"/>
      <c r="G25" s="406"/>
      <c r="H25" s="407"/>
      <c r="I25" s="241">
        <v>11052735</v>
      </c>
      <c r="J25" s="241" t="s">
        <v>242</v>
      </c>
      <c r="K25" s="241">
        <f t="shared" si="0"/>
        <v>80995</v>
      </c>
      <c r="L25" s="241">
        <v>80995</v>
      </c>
      <c r="M25" s="241" t="s">
        <v>242</v>
      </c>
      <c r="N25" s="241">
        <f t="shared" si="1"/>
        <v>10971740</v>
      </c>
    </row>
    <row r="26" spans="3:14" ht="13.5" customHeight="1">
      <c r="C26" s="246">
        <v>14</v>
      </c>
      <c r="D26" s="245"/>
      <c r="E26" s="403" t="s">
        <v>186</v>
      </c>
      <c r="F26" s="403"/>
      <c r="G26" s="403"/>
      <c r="H26" s="407"/>
      <c r="I26" s="241">
        <v>321541722</v>
      </c>
      <c r="J26" s="241">
        <v>24142000</v>
      </c>
      <c r="K26" s="241">
        <f t="shared" si="0"/>
        <v>20638592</v>
      </c>
      <c r="L26" s="241">
        <v>17283160</v>
      </c>
      <c r="M26" s="241">
        <v>3355432</v>
      </c>
      <c r="N26" s="241">
        <f t="shared" si="1"/>
        <v>328400562</v>
      </c>
    </row>
    <row r="27" spans="3:14" ht="14.25" customHeight="1" thickBot="1">
      <c r="C27" s="247">
        <v>15</v>
      </c>
      <c r="D27" s="248"/>
      <c r="E27" s="412" t="s">
        <v>98</v>
      </c>
      <c r="F27" s="412"/>
      <c r="G27" s="412"/>
      <c r="H27" s="413"/>
      <c r="I27" s="249">
        <v>35125928</v>
      </c>
      <c r="J27" s="249" t="s">
        <v>178</v>
      </c>
      <c r="K27" s="249">
        <f t="shared" ref="K27:M27" si="3">K6-SUM(K7:K9,K16:K24,K26,K12)</f>
        <v>3162158</v>
      </c>
      <c r="L27" s="249">
        <f t="shared" si="3"/>
        <v>2657727</v>
      </c>
      <c r="M27" s="249">
        <f t="shared" si="3"/>
        <v>504431</v>
      </c>
      <c r="N27" s="250">
        <f t="shared" si="1"/>
        <v>32468201</v>
      </c>
    </row>
    <row r="28" spans="3:14">
      <c r="C28" s="410" t="s">
        <v>99</v>
      </c>
      <c r="D28" s="410"/>
      <c r="E28" s="410"/>
      <c r="F28" s="410"/>
      <c r="G28" s="410"/>
      <c r="H28" s="251"/>
      <c r="I28" s="252"/>
      <c r="J28" s="251"/>
      <c r="K28" s="251"/>
      <c r="L28" s="251"/>
      <c r="M28" s="251"/>
      <c r="N28" s="253"/>
    </row>
  </sheetData>
  <mergeCells count="31">
    <mergeCell ref="C28:G28"/>
    <mergeCell ref="E22:G22"/>
    <mergeCell ref="E23:H23"/>
    <mergeCell ref="E24:H24"/>
    <mergeCell ref="E25:H25"/>
    <mergeCell ref="E26:H26"/>
    <mergeCell ref="E27:H27"/>
    <mergeCell ref="E21:H21"/>
    <mergeCell ref="D13:E13"/>
    <mergeCell ref="F13:G13"/>
    <mergeCell ref="D14:E14"/>
    <mergeCell ref="F14:G14"/>
    <mergeCell ref="D15:E15"/>
    <mergeCell ref="F15:G15"/>
    <mergeCell ref="E16:G16"/>
    <mergeCell ref="E17:G17"/>
    <mergeCell ref="E18:G18"/>
    <mergeCell ref="E19:G19"/>
    <mergeCell ref="E20:G20"/>
    <mergeCell ref="E12:G12"/>
    <mergeCell ref="C2:N2"/>
    <mergeCell ref="C4:H5"/>
    <mergeCell ref="K4:M4"/>
    <mergeCell ref="C6:H6"/>
    <mergeCell ref="E7:G7"/>
    <mergeCell ref="E8:G8"/>
    <mergeCell ref="E9:G9"/>
    <mergeCell ref="D10:E10"/>
    <mergeCell ref="F10:G10"/>
    <mergeCell ref="D11:E11"/>
    <mergeCell ref="F11:G11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2:M105"/>
  <sheetViews>
    <sheetView showGridLines="0" zoomScaleNormal="100" zoomScaleSheetLayoutView="100" workbookViewId="0">
      <selection activeCell="E3" sqref="E3"/>
    </sheetView>
  </sheetViews>
  <sheetFormatPr defaultColWidth="11.69921875" defaultRowHeight="13.5"/>
  <cols>
    <col min="1" max="1" width="10.19921875" style="13" customWidth="1"/>
    <col min="2" max="2" width="5.59765625" style="13" customWidth="1"/>
    <col min="3" max="4" width="7.19921875" style="13" customWidth="1"/>
    <col min="5" max="5" width="6.69921875" style="13" customWidth="1"/>
    <col min="6" max="7" width="6.5" style="13" customWidth="1"/>
    <col min="8" max="8" width="7.8984375" style="13" customWidth="1"/>
    <col min="9" max="9" width="6.5" style="13" customWidth="1"/>
    <col min="10" max="10" width="6.3984375" style="13" customWidth="1"/>
    <col min="11" max="11" width="6" style="13" customWidth="1"/>
    <col min="12" max="12" width="7" style="13" customWidth="1"/>
    <col min="13" max="13" width="11.69921875" style="13"/>
    <col min="14" max="14" width="11.796875" style="13" bestFit="1" customWidth="1"/>
    <col min="15" max="16384" width="11.69921875" style="13"/>
  </cols>
  <sheetData>
    <row r="2" spans="1:13" ht="28.5" customHeight="1">
      <c r="A2" s="12"/>
      <c r="B2" s="417" t="s">
        <v>341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3" s="14" customFormat="1" ht="19.5" customHeight="1" thickBot="1">
      <c r="B3" s="254"/>
      <c r="C3" s="255"/>
      <c r="D3" s="255"/>
      <c r="E3" s="255"/>
      <c r="F3" s="255"/>
      <c r="G3" s="255"/>
      <c r="H3" s="255"/>
      <c r="I3" s="255"/>
      <c r="J3" s="255"/>
      <c r="K3" s="255"/>
      <c r="L3" s="256" t="s">
        <v>259</v>
      </c>
      <c r="M3" s="15"/>
    </row>
    <row r="4" spans="1:13" s="16" customFormat="1" ht="17.25" customHeight="1">
      <c r="B4" s="257"/>
      <c r="C4" s="418" t="s">
        <v>260</v>
      </c>
      <c r="D4" s="418" t="s">
        <v>261</v>
      </c>
      <c r="E4" s="420" t="s">
        <v>262</v>
      </c>
      <c r="F4" s="420" t="s">
        <v>342</v>
      </c>
      <c r="G4" s="418" t="s">
        <v>100</v>
      </c>
      <c r="H4" s="422" t="s">
        <v>263</v>
      </c>
      <c r="I4" s="418" t="s">
        <v>101</v>
      </c>
      <c r="J4" s="420" t="s">
        <v>264</v>
      </c>
      <c r="K4" s="420" t="s">
        <v>183</v>
      </c>
      <c r="L4" s="414" t="s">
        <v>184</v>
      </c>
      <c r="M4" s="17"/>
    </row>
    <row r="5" spans="1:13" s="16" customFormat="1" ht="17.25" customHeight="1">
      <c r="B5" s="416" t="s">
        <v>265</v>
      </c>
      <c r="C5" s="419"/>
      <c r="D5" s="419"/>
      <c r="E5" s="421"/>
      <c r="F5" s="421"/>
      <c r="G5" s="419"/>
      <c r="H5" s="423"/>
      <c r="I5" s="419"/>
      <c r="J5" s="421"/>
      <c r="K5" s="421"/>
      <c r="L5" s="415"/>
      <c r="M5" s="17"/>
    </row>
    <row r="6" spans="1:13" s="18" customFormat="1" ht="10.5">
      <c r="B6" s="416"/>
      <c r="C6" s="258"/>
      <c r="D6" s="258"/>
      <c r="E6" s="259" t="s">
        <v>266</v>
      </c>
      <c r="F6" s="259"/>
      <c r="G6" s="260" t="s">
        <v>267</v>
      </c>
      <c r="H6" s="258"/>
      <c r="I6" s="258"/>
      <c r="J6" s="259"/>
      <c r="K6" s="259"/>
      <c r="L6" s="259" t="s">
        <v>268</v>
      </c>
      <c r="M6" s="19"/>
    </row>
    <row r="7" spans="1:13" s="18" customFormat="1" ht="10.5">
      <c r="B7" s="261"/>
      <c r="C7" s="262" t="s">
        <v>269</v>
      </c>
      <c r="D7" s="262" t="s">
        <v>270</v>
      </c>
      <c r="E7" s="262" t="s">
        <v>271</v>
      </c>
      <c r="F7" s="262" t="s">
        <v>272</v>
      </c>
      <c r="G7" s="262" t="s">
        <v>273</v>
      </c>
      <c r="H7" s="262" t="s">
        <v>274</v>
      </c>
      <c r="I7" s="262" t="s">
        <v>275</v>
      </c>
      <c r="J7" s="262" t="s">
        <v>276</v>
      </c>
      <c r="K7" s="262" t="s">
        <v>277</v>
      </c>
      <c r="L7" s="262" t="s">
        <v>278</v>
      </c>
      <c r="M7" s="19"/>
    </row>
    <row r="8" spans="1:13" s="16" customFormat="1" ht="24.95" customHeight="1">
      <c r="B8" s="263" t="s">
        <v>343</v>
      </c>
      <c r="C8" s="264">
        <v>371736616</v>
      </c>
      <c r="D8" s="264">
        <v>357422196</v>
      </c>
      <c r="E8" s="264">
        <v>14314420</v>
      </c>
      <c r="F8" s="264">
        <v>4681445</v>
      </c>
      <c r="G8" s="264">
        <v>9632975</v>
      </c>
      <c r="H8" s="264">
        <v>1152725</v>
      </c>
      <c r="I8" s="264">
        <v>7367085</v>
      </c>
      <c r="J8" s="264">
        <v>1030557</v>
      </c>
      <c r="K8" s="264">
        <v>2590000</v>
      </c>
      <c r="L8" s="264">
        <v>6960367</v>
      </c>
      <c r="M8" s="17"/>
    </row>
    <row r="9" spans="1:13" s="16" customFormat="1" ht="24.95" customHeight="1">
      <c r="B9" s="265" t="s">
        <v>279</v>
      </c>
      <c r="C9" s="264">
        <v>383503074</v>
      </c>
      <c r="D9" s="264">
        <v>368014842</v>
      </c>
      <c r="E9" s="264">
        <v>15488232</v>
      </c>
      <c r="F9" s="264">
        <v>4686664</v>
      </c>
      <c r="G9" s="264">
        <v>10801568</v>
      </c>
      <c r="H9" s="264">
        <v>1168593</v>
      </c>
      <c r="I9" s="264">
        <v>7074553</v>
      </c>
      <c r="J9" s="264">
        <v>713824</v>
      </c>
      <c r="K9" s="264">
        <v>2217822</v>
      </c>
      <c r="L9" s="264">
        <v>6739148</v>
      </c>
      <c r="M9" s="17"/>
    </row>
    <row r="10" spans="1:13" s="16" customFormat="1" ht="24.95" customHeight="1">
      <c r="B10" s="265" t="s">
        <v>344</v>
      </c>
      <c r="C10" s="264">
        <f t="shared" ref="C10:L10" si="0">SUM(C12:C35)</f>
        <v>378736616</v>
      </c>
      <c r="D10" s="264">
        <f t="shared" si="0"/>
        <v>363924257</v>
      </c>
      <c r="E10" s="264">
        <f t="shared" si="0"/>
        <v>14812359</v>
      </c>
      <c r="F10" s="264">
        <f t="shared" si="0"/>
        <v>3824398</v>
      </c>
      <c r="G10" s="264">
        <f t="shared" si="0"/>
        <v>10987961</v>
      </c>
      <c r="H10" s="264">
        <f t="shared" si="0"/>
        <v>186502</v>
      </c>
      <c r="I10" s="264">
        <f t="shared" si="0"/>
        <v>7608559</v>
      </c>
      <c r="J10" s="264">
        <f t="shared" si="0"/>
        <v>709425</v>
      </c>
      <c r="K10" s="264">
        <f t="shared" si="0"/>
        <v>2372340</v>
      </c>
      <c r="L10" s="264">
        <f t="shared" si="0"/>
        <v>6132146</v>
      </c>
      <c r="M10" s="17"/>
    </row>
    <row r="11" spans="1:13" s="16" customFormat="1" ht="24.95" customHeight="1">
      <c r="B11" s="266"/>
      <c r="C11" s="267"/>
      <c r="D11" s="264"/>
      <c r="E11" s="268"/>
      <c r="F11" s="268"/>
      <c r="G11" s="269"/>
      <c r="H11" s="269"/>
      <c r="I11" s="269"/>
      <c r="J11" s="270"/>
      <c r="K11" s="270"/>
      <c r="L11" s="269"/>
      <c r="M11" s="17"/>
    </row>
    <row r="12" spans="1:13" s="16" customFormat="1" ht="24.95" customHeight="1">
      <c r="B12" s="271" t="s">
        <v>123</v>
      </c>
      <c r="C12" s="272">
        <v>98898717</v>
      </c>
      <c r="D12" s="268">
        <v>97238484</v>
      </c>
      <c r="E12" s="268">
        <v>1660233</v>
      </c>
      <c r="F12" s="268">
        <v>613429</v>
      </c>
      <c r="G12" s="269">
        <v>1046804</v>
      </c>
      <c r="H12" s="269">
        <v>-270290</v>
      </c>
      <c r="I12" s="269">
        <v>17725</v>
      </c>
      <c r="J12" s="273">
        <v>0</v>
      </c>
      <c r="K12" s="274">
        <v>0</v>
      </c>
      <c r="L12" s="275">
        <v>-252565</v>
      </c>
      <c r="M12" s="17"/>
    </row>
    <row r="13" spans="1:13" s="16" customFormat="1" ht="24.95" customHeight="1">
      <c r="B13" s="271" t="s">
        <v>124</v>
      </c>
      <c r="C13" s="272">
        <v>25205446</v>
      </c>
      <c r="D13" s="268">
        <v>24335024</v>
      </c>
      <c r="E13" s="268">
        <v>870422</v>
      </c>
      <c r="F13" s="268">
        <v>294758</v>
      </c>
      <c r="G13" s="269">
        <v>575664</v>
      </c>
      <c r="H13" s="269">
        <v>-76894</v>
      </c>
      <c r="I13" s="269">
        <v>720930</v>
      </c>
      <c r="J13" s="273">
        <v>8113</v>
      </c>
      <c r="K13" s="269">
        <v>600000</v>
      </c>
      <c r="L13" s="269">
        <v>52149</v>
      </c>
      <c r="M13" s="17"/>
    </row>
    <row r="14" spans="1:13" s="16" customFormat="1" ht="24.95" customHeight="1">
      <c r="B14" s="271" t="s">
        <v>125</v>
      </c>
      <c r="C14" s="272">
        <v>17664158</v>
      </c>
      <c r="D14" s="268">
        <v>17510889</v>
      </c>
      <c r="E14" s="268">
        <v>153269</v>
      </c>
      <c r="F14" s="264">
        <v>79462</v>
      </c>
      <c r="G14" s="269">
        <v>73807</v>
      </c>
      <c r="H14" s="269">
        <v>12861</v>
      </c>
      <c r="I14" s="269">
        <v>153880</v>
      </c>
      <c r="J14" s="269">
        <v>5107</v>
      </c>
      <c r="K14" s="273">
        <v>252000</v>
      </c>
      <c r="L14" s="269">
        <v>-80152</v>
      </c>
      <c r="M14" s="17"/>
    </row>
    <row r="15" spans="1:13" s="16" customFormat="1" ht="24.95" customHeight="1">
      <c r="B15" s="271" t="s">
        <v>126</v>
      </c>
      <c r="C15" s="272">
        <v>34282716</v>
      </c>
      <c r="D15" s="268">
        <v>33180297</v>
      </c>
      <c r="E15" s="268">
        <v>1102419</v>
      </c>
      <c r="F15" s="268">
        <v>639843</v>
      </c>
      <c r="G15" s="269">
        <v>462576</v>
      </c>
      <c r="H15" s="269">
        <v>-297871</v>
      </c>
      <c r="I15" s="269">
        <v>526581</v>
      </c>
      <c r="J15" s="273">
        <v>0</v>
      </c>
      <c r="K15" s="273">
        <v>300000</v>
      </c>
      <c r="L15" s="269">
        <v>-71290</v>
      </c>
      <c r="M15" s="17"/>
    </row>
    <row r="16" spans="1:13" s="16" customFormat="1" ht="24.95" customHeight="1">
      <c r="B16" s="276" t="s">
        <v>127</v>
      </c>
      <c r="C16" s="264">
        <v>20668524</v>
      </c>
      <c r="D16" s="264">
        <v>19706460</v>
      </c>
      <c r="E16" s="264">
        <v>962064</v>
      </c>
      <c r="F16" s="264">
        <v>92712</v>
      </c>
      <c r="G16" s="264">
        <v>869352</v>
      </c>
      <c r="H16" s="264">
        <v>4325</v>
      </c>
      <c r="I16" s="264">
        <v>300000</v>
      </c>
      <c r="J16" s="269">
        <v>266546</v>
      </c>
      <c r="K16" s="274">
        <v>0</v>
      </c>
      <c r="L16" s="264">
        <v>570871</v>
      </c>
      <c r="M16" s="17"/>
    </row>
    <row r="17" spans="2:13" s="16" customFormat="1" ht="24.95" customHeight="1">
      <c r="B17" s="271" t="s">
        <v>128</v>
      </c>
      <c r="C17" s="267">
        <v>20987911</v>
      </c>
      <c r="D17" s="264">
        <v>20287082</v>
      </c>
      <c r="E17" s="268">
        <v>700829</v>
      </c>
      <c r="F17" s="268">
        <v>175062</v>
      </c>
      <c r="G17" s="264">
        <v>525767</v>
      </c>
      <c r="H17" s="269">
        <v>118028</v>
      </c>
      <c r="I17" s="269">
        <v>1059954</v>
      </c>
      <c r="J17" s="269">
        <v>0</v>
      </c>
      <c r="K17" s="269">
        <v>550000</v>
      </c>
      <c r="L17" s="269">
        <v>627982</v>
      </c>
      <c r="M17" s="17"/>
    </row>
    <row r="18" spans="2:13" s="16" customFormat="1" ht="24.95" customHeight="1">
      <c r="B18" s="271" t="s">
        <v>129</v>
      </c>
      <c r="C18" s="272">
        <v>23018856</v>
      </c>
      <c r="D18" s="268">
        <v>22221931</v>
      </c>
      <c r="E18" s="268">
        <v>796925</v>
      </c>
      <c r="F18" s="268">
        <v>97942</v>
      </c>
      <c r="G18" s="269">
        <v>698983</v>
      </c>
      <c r="H18" s="269">
        <v>261827</v>
      </c>
      <c r="I18" s="269">
        <v>284698</v>
      </c>
      <c r="J18" s="269">
        <v>0</v>
      </c>
      <c r="K18" s="274">
        <v>0</v>
      </c>
      <c r="L18" s="269">
        <v>546525</v>
      </c>
      <c r="M18" s="17"/>
    </row>
    <row r="19" spans="2:13" s="16" customFormat="1" ht="24.95" customHeight="1">
      <c r="B19" s="277" t="s">
        <v>130</v>
      </c>
      <c r="C19" s="264">
        <v>27214321</v>
      </c>
      <c r="D19" s="268">
        <v>26077339</v>
      </c>
      <c r="E19" s="268">
        <v>1136982</v>
      </c>
      <c r="F19" s="268">
        <v>144730</v>
      </c>
      <c r="G19" s="269">
        <v>992252</v>
      </c>
      <c r="H19" s="269">
        <v>51434</v>
      </c>
      <c r="I19" s="269">
        <v>1085499</v>
      </c>
      <c r="J19" s="269">
        <v>235050</v>
      </c>
      <c r="K19" s="273">
        <v>0</v>
      </c>
      <c r="L19" s="269">
        <v>1371983</v>
      </c>
      <c r="M19" s="17"/>
    </row>
    <row r="20" spans="2:13" s="16" customFormat="1" ht="24.95" customHeight="1">
      <c r="B20" s="271" t="s">
        <v>131</v>
      </c>
      <c r="C20" s="272">
        <v>4164998</v>
      </c>
      <c r="D20" s="268">
        <v>3827069</v>
      </c>
      <c r="E20" s="268">
        <v>337929</v>
      </c>
      <c r="F20" s="268">
        <v>18014</v>
      </c>
      <c r="G20" s="269">
        <v>319915</v>
      </c>
      <c r="H20" s="269">
        <v>-94685</v>
      </c>
      <c r="I20" s="269">
        <v>23279</v>
      </c>
      <c r="J20" s="269">
        <v>0</v>
      </c>
      <c r="K20" s="273">
        <v>0</v>
      </c>
      <c r="L20" s="269">
        <v>-71406</v>
      </c>
      <c r="M20" s="17"/>
    </row>
    <row r="21" spans="2:13" s="16" customFormat="1" ht="24.95" customHeight="1">
      <c r="B21" s="271" t="s">
        <v>132</v>
      </c>
      <c r="C21" s="272">
        <v>3252684</v>
      </c>
      <c r="D21" s="268">
        <v>2972319</v>
      </c>
      <c r="E21" s="268">
        <v>280365</v>
      </c>
      <c r="F21" s="268">
        <v>80613</v>
      </c>
      <c r="G21" s="269">
        <v>199752</v>
      </c>
      <c r="H21" s="269">
        <v>-551</v>
      </c>
      <c r="I21" s="269">
        <v>230000</v>
      </c>
      <c r="J21" s="273">
        <v>0</v>
      </c>
      <c r="K21" s="273">
        <v>0</v>
      </c>
      <c r="L21" s="269">
        <v>229449</v>
      </c>
      <c r="M21" s="17"/>
    </row>
    <row r="22" spans="2:13" s="16" customFormat="1" ht="24.95" customHeight="1">
      <c r="B22" s="278" t="s">
        <v>133</v>
      </c>
      <c r="C22" s="264">
        <v>2520691</v>
      </c>
      <c r="D22" s="264">
        <v>2418447</v>
      </c>
      <c r="E22" s="268">
        <v>102244</v>
      </c>
      <c r="F22" s="264">
        <v>43040</v>
      </c>
      <c r="G22" s="264">
        <v>59204</v>
      </c>
      <c r="H22" s="264">
        <v>9715</v>
      </c>
      <c r="I22" s="264">
        <v>1357</v>
      </c>
      <c r="J22" s="269">
        <v>88230</v>
      </c>
      <c r="K22" s="274">
        <v>0</v>
      </c>
      <c r="L22" s="264">
        <v>99302</v>
      </c>
      <c r="M22" s="17"/>
    </row>
    <row r="23" spans="2:13" s="16" customFormat="1" ht="24.95" customHeight="1">
      <c r="B23" s="271" t="s">
        <v>134</v>
      </c>
      <c r="C23" s="267">
        <v>9077639</v>
      </c>
      <c r="D23" s="264">
        <v>8477397</v>
      </c>
      <c r="E23" s="264">
        <v>600242</v>
      </c>
      <c r="F23" s="268">
        <v>180067</v>
      </c>
      <c r="G23" s="269">
        <v>420175</v>
      </c>
      <c r="H23" s="264">
        <v>-31762</v>
      </c>
      <c r="I23" s="264">
        <v>227000</v>
      </c>
      <c r="J23" s="273">
        <v>0</v>
      </c>
      <c r="K23" s="279">
        <v>0</v>
      </c>
      <c r="L23" s="269">
        <v>195238</v>
      </c>
      <c r="M23" s="17"/>
    </row>
    <row r="24" spans="2:13" s="16" customFormat="1" ht="24.95" customHeight="1">
      <c r="B24" s="277" t="s">
        <v>135</v>
      </c>
      <c r="C24" s="264">
        <v>5077009</v>
      </c>
      <c r="D24" s="268">
        <v>4792129</v>
      </c>
      <c r="E24" s="268">
        <v>284880</v>
      </c>
      <c r="F24" s="264">
        <v>98779</v>
      </c>
      <c r="G24" s="264">
        <v>186101</v>
      </c>
      <c r="H24" s="269">
        <v>31106</v>
      </c>
      <c r="I24" s="279">
        <v>410000</v>
      </c>
      <c r="J24" s="273">
        <v>0</v>
      </c>
      <c r="K24" s="273">
        <v>0</v>
      </c>
      <c r="L24" s="269">
        <v>441106</v>
      </c>
      <c r="M24" s="17"/>
    </row>
    <row r="25" spans="2:13" s="16" customFormat="1" ht="24.95" customHeight="1">
      <c r="B25" s="271" t="s">
        <v>136</v>
      </c>
      <c r="C25" s="272">
        <v>13107478</v>
      </c>
      <c r="D25" s="264">
        <v>11014893</v>
      </c>
      <c r="E25" s="268">
        <v>2092585</v>
      </c>
      <c r="F25" s="268">
        <v>497852</v>
      </c>
      <c r="G25" s="269">
        <v>1594733</v>
      </c>
      <c r="H25" s="269">
        <v>212149</v>
      </c>
      <c r="I25" s="269">
        <v>312599</v>
      </c>
      <c r="J25" s="269">
        <v>0</v>
      </c>
      <c r="K25" s="273">
        <v>0</v>
      </c>
      <c r="L25" s="269">
        <v>524748</v>
      </c>
      <c r="M25" s="17"/>
    </row>
    <row r="26" spans="2:13" s="16" customFormat="1" ht="24.95" customHeight="1">
      <c r="B26" s="271" t="s">
        <v>137</v>
      </c>
      <c r="C26" s="267">
        <v>3689367</v>
      </c>
      <c r="D26" s="268">
        <v>3235558</v>
      </c>
      <c r="E26" s="268">
        <v>453809</v>
      </c>
      <c r="F26" s="268">
        <v>26285</v>
      </c>
      <c r="G26" s="269">
        <v>427524</v>
      </c>
      <c r="H26" s="269">
        <v>-45427</v>
      </c>
      <c r="I26" s="269">
        <v>200000</v>
      </c>
      <c r="J26" s="273">
        <v>0</v>
      </c>
      <c r="K26" s="269">
        <v>0</v>
      </c>
      <c r="L26" s="269">
        <v>154573</v>
      </c>
      <c r="M26" s="17"/>
    </row>
    <row r="27" spans="2:13" s="16" customFormat="1" ht="24.95" customHeight="1">
      <c r="B27" s="271" t="s">
        <v>138</v>
      </c>
      <c r="C27" s="272">
        <v>6639399</v>
      </c>
      <c r="D27" s="268">
        <v>6403135</v>
      </c>
      <c r="E27" s="268">
        <v>236264</v>
      </c>
      <c r="F27" s="268">
        <v>59817</v>
      </c>
      <c r="G27" s="269">
        <v>176447</v>
      </c>
      <c r="H27" s="269">
        <v>7072</v>
      </c>
      <c r="I27" s="269">
        <v>70000</v>
      </c>
      <c r="J27" s="269">
        <v>0</v>
      </c>
      <c r="K27" s="273">
        <v>0</v>
      </c>
      <c r="L27" s="269">
        <v>77072</v>
      </c>
      <c r="M27" s="17"/>
    </row>
    <row r="28" spans="2:13" s="16" customFormat="1" ht="24.95" customHeight="1">
      <c r="B28" s="276" t="s">
        <v>139</v>
      </c>
      <c r="C28" s="264">
        <v>8693731</v>
      </c>
      <c r="D28" s="264">
        <v>8359078</v>
      </c>
      <c r="E28" s="264">
        <v>334653</v>
      </c>
      <c r="F28" s="264">
        <v>41376</v>
      </c>
      <c r="G28" s="264">
        <v>293277</v>
      </c>
      <c r="H28" s="264">
        <v>5231</v>
      </c>
      <c r="I28" s="264">
        <v>501127</v>
      </c>
      <c r="J28" s="264">
        <v>106379</v>
      </c>
      <c r="K28" s="274">
        <v>200000</v>
      </c>
      <c r="L28" s="264">
        <v>412737</v>
      </c>
      <c r="M28" s="17"/>
    </row>
    <row r="29" spans="2:13" s="16" customFormat="1" ht="24.95" customHeight="1">
      <c r="B29" s="271" t="s">
        <v>140</v>
      </c>
      <c r="C29" s="267">
        <v>6342514</v>
      </c>
      <c r="D29" s="268">
        <v>6172441</v>
      </c>
      <c r="E29" s="268">
        <v>170073</v>
      </c>
      <c r="F29" s="268">
        <v>88195</v>
      </c>
      <c r="G29" s="269">
        <v>81878</v>
      </c>
      <c r="H29" s="264">
        <v>15560</v>
      </c>
      <c r="I29" s="269">
        <v>554030</v>
      </c>
      <c r="J29" s="273">
        <v>0</v>
      </c>
      <c r="K29" s="273">
        <v>300000</v>
      </c>
      <c r="L29" s="269">
        <v>269590</v>
      </c>
      <c r="M29" s="17"/>
    </row>
    <row r="30" spans="2:13" s="16" customFormat="1" ht="24.95" customHeight="1">
      <c r="B30" s="271" t="s">
        <v>141</v>
      </c>
      <c r="C30" s="272">
        <v>7496339</v>
      </c>
      <c r="D30" s="264">
        <v>6951764</v>
      </c>
      <c r="E30" s="264">
        <v>544575</v>
      </c>
      <c r="F30" s="268">
        <v>39970</v>
      </c>
      <c r="G30" s="269">
        <v>504605</v>
      </c>
      <c r="H30" s="264">
        <v>250104</v>
      </c>
      <c r="I30" s="269">
        <v>466083</v>
      </c>
      <c r="J30" s="273">
        <v>0</v>
      </c>
      <c r="K30" s="273">
        <v>149000</v>
      </c>
      <c r="L30" s="269">
        <v>567187</v>
      </c>
      <c r="M30" s="17"/>
    </row>
    <row r="31" spans="2:13" s="16" customFormat="1" ht="24.95" customHeight="1">
      <c r="B31" s="277" t="s">
        <v>142</v>
      </c>
      <c r="C31" s="264">
        <v>10718482</v>
      </c>
      <c r="D31" s="268">
        <v>10334508</v>
      </c>
      <c r="E31" s="268">
        <v>383974</v>
      </c>
      <c r="F31" s="264">
        <v>188996</v>
      </c>
      <c r="G31" s="264">
        <v>194978</v>
      </c>
      <c r="H31" s="269">
        <v>-28353</v>
      </c>
      <c r="I31" s="273">
        <v>100000</v>
      </c>
      <c r="J31" s="273">
        <v>0</v>
      </c>
      <c r="K31" s="273">
        <v>0</v>
      </c>
      <c r="L31" s="269">
        <v>71647</v>
      </c>
      <c r="M31" s="17"/>
    </row>
    <row r="32" spans="2:13" s="16" customFormat="1" ht="24.95" customHeight="1">
      <c r="B32" s="271" t="s">
        <v>143</v>
      </c>
      <c r="C32" s="272">
        <v>6234059</v>
      </c>
      <c r="D32" s="268">
        <v>6033073</v>
      </c>
      <c r="E32" s="268">
        <v>200986</v>
      </c>
      <c r="F32" s="268">
        <v>33221</v>
      </c>
      <c r="G32" s="269">
        <v>167765</v>
      </c>
      <c r="H32" s="269">
        <v>-217193</v>
      </c>
      <c r="I32" s="269">
        <v>3890</v>
      </c>
      <c r="J32" s="273">
        <v>0</v>
      </c>
      <c r="K32" s="269">
        <v>21340</v>
      </c>
      <c r="L32" s="269">
        <v>-234643</v>
      </c>
      <c r="M32" s="17"/>
    </row>
    <row r="33" spans="2:13" s="16" customFormat="1" ht="24.95" customHeight="1">
      <c r="B33" s="271" t="s">
        <v>144</v>
      </c>
      <c r="C33" s="272">
        <v>5554657</v>
      </c>
      <c r="D33" s="264">
        <v>5194271</v>
      </c>
      <c r="E33" s="268">
        <v>360386</v>
      </c>
      <c r="F33" s="268">
        <v>139086</v>
      </c>
      <c r="G33" s="269">
        <v>221300</v>
      </c>
      <c r="H33" s="269">
        <v>88024</v>
      </c>
      <c r="I33" s="270">
        <v>153692</v>
      </c>
      <c r="J33" s="273">
        <v>0</v>
      </c>
      <c r="K33" s="273">
        <v>0</v>
      </c>
      <c r="L33" s="269">
        <v>241716</v>
      </c>
      <c r="M33" s="17"/>
    </row>
    <row r="34" spans="2:13" s="16" customFormat="1" ht="24.95" customHeight="1">
      <c r="B34" s="276" t="s">
        <v>145</v>
      </c>
      <c r="C34" s="264">
        <v>9592625</v>
      </c>
      <c r="D34" s="264">
        <v>9210561</v>
      </c>
      <c r="E34" s="264">
        <v>382064</v>
      </c>
      <c r="F34" s="264">
        <v>35209</v>
      </c>
      <c r="G34" s="264">
        <v>346855</v>
      </c>
      <c r="H34" s="280">
        <v>61903</v>
      </c>
      <c r="I34" s="264">
        <v>4579</v>
      </c>
      <c r="J34" s="269">
        <v>0</v>
      </c>
      <c r="K34" s="274">
        <v>0</v>
      </c>
      <c r="L34" s="264">
        <v>66482</v>
      </c>
      <c r="M34" s="17"/>
    </row>
    <row r="35" spans="2:13" s="16" customFormat="1" ht="24.95" customHeight="1" thickBot="1">
      <c r="B35" s="281" t="s">
        <v>146</v>
      </c>
      <c r="C35" s="282">
        <v>8634295</v>
      </c>
      <c r="D35" s="283">
        <v>7970108</v>
      </c>
      <c r="E35" s="283">
        <v>664187</v>
      </c>
      <c r="F35" s="283">
        <v>115940</v>
      </c>
      <c r="G35" s="284">
        <v>548247</v>
      </c>
      <c r="H35" s="283">
        <v>120189</v>
      </c>
      <c r="I35" s="283">
        <v>201656</v>
      </c>
      <c r="J35" s="283">
        <v>0</v>
      </c>
      <c r="K35" s="285">
        <v>0</v>
      </c>
      <c r="L35" s="283">
        <v>321845</v>
      </c>
      <c r="M35" s="17"/>
    </row>
    <row r="36" spans="2:13" s="16" customFormat="1" ht="16.5" customHeight="1">
      <c r="B36" s="286" t="s">
        <v>106</v>
      </c>
      <c r="C36" s="287"/>
      <c r="D36" s="287"/>
      <c r="E36" s="287"/>
      <c r="F36" s="287"/>
      <c r="G36" s="287"/>
      <c r="H36" s="287"/>
      <c r="I36" s="287"/>
      <c r="J36" s="287"/>
      <c r="K36" s="287"/>
      <c r="L36" s="287"/>
    </row>
    <row r="37" spans="2:13">
      <c r="B37" s="20"/>
      <c r="I37" s="20"/>
      <c r="J37" s="20"/>
      <c r="K37" s="20"/>
    </row>
    <row r="38" spans="2:13">
      <c r="B38" s="20"/>
      <c r="I38" s="20"/>
      <c r="J38" s="20"/>
      <c r="K38" s="20"/>
    </row>
    <row r="39" spans="2:13"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2:13"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2:13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2:13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2:13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2:13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2:13"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2:13"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2:13"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2:13"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2:11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2:11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1"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2:11"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2:11"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2:11"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2:11"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2:11"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2:11"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2:11"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2:11"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2:11"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2:11"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2:11"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2:11"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2:11"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2:11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2:11"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2:11"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2:11"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2:11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2:11"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2:11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2:11"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2:11"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2:11"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2:11"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2:11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1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11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2:11"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2:11"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2:11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2:11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2:11"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2:11"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2:11"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2:11"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2:11"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2:11"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2:11"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2:11"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2:11"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2:11"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2:11"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2:11"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2:11"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2:11"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2:11"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2:11"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2:11"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2:11"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2:11"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</sheetData>
  <mergeCells count="12">
    <mergeCell ref="L4:L5"/>
    <mergeCell ref="B5:B6"/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37"/>
  <sheetViews>
    <sheetView defaultGridColor="0" colorId="22"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6" sqref="M16"/>
    </sheetView>
  </sheetViews>
  <sheetFormatPr defaultColWidth="11.69921875" defaultRowHeight="13.5"/>
  <cols>
    <col min="1" max="1" width="11.69921875" style="21"/>
    <col min="2" max="2" width="7" style="21" customWidth="1"/>
    <col min="3" max="6" width="8.19921875" style="21" customWidth="1"/>
    <col min="7" max="10" width="7.3984375" style="21" customWidth="1"/>
    <col min="11" max="11" width="0.796875" style="25" customWidth="1"/>
    <col min="12" max="19" width="8.69921875" style="21" customWidth="1"/>
    <col min="20" max="21" width="2.19921875" style="21" bestFit="1" customWidth="1"/>
    <col min="22" max="22" width="9.69921875" style="21" customWidth="1"/>
    <col min="23" max="23" width="13.69921875" style="21" customWidth="1"/>
    <col min="24" max="257" width="11.69921875" style="21"/>
    <col min="258" max="258" width="7" style="21" customWidth="1"/>
    <col min="259" max="262" width="8.19921875" style="21" customWidth="1"/>
    <col min="263" max="266" width="7.3984375" style="21" customWidth="1"/>
    <col min="267" max="267" width="0.796875" style="21" customWidth="1"/>
    <col min="268" max="275" width="8.69921875" style="21" customWidth="1"/>
    <col min="276" max="277" width="2.19921875" style="21" bestFit="1" customWidth="1"/>
    <col min="278" max="278" width="9.69921875" style="21" customWidth="1"/>
    <col min="279" max="279" width="13.69921875" style="21" customWidth="1"/>
    <col min="280" max="513" width="11.69921875" style="21"/>
    <col min="514" max="514" width="7" style="21" customWidth="1"/>
    <col min="515" max="518" width="8.19921875" style="21" customWidth="1"/>
    <col min="519" max="522" width="7.3984375" style="21" customWidth="1"/>
    <col min="523" max="523" width="0.796875" style="21" customWidth="1"/>
    <col min="524" max="531" width="8.69921875" style="21" customWidth="1"/>
    <col min="532" max="533" width="2.19921875" style="21" bestFit="1" customWidth="1"/>
    <col min="534" max="534" width="9.69921875" style="21" customWidth="1"/>
    <col min="535" max="535" width="13.69921875" style="21" customWidth="1"/>
    <col min="536" max="769" width="11.69921875" style="21"/>
    <col min="770" max="770" width="7" style="21" customWidth="1"/>
    <col min="771" max="774" width="8.19921875" style="21" customWidth="1"/>
    <col min="775" max="778" width="7.3984375" style="21" customWidth="1"/>
    <col min="779" max="779" width="0.796875" style="21" customWidth="1"/>
    <col min="780" max="787" width="8.69921875" style="21" customWidth="1"/>
    <col min="788" max="789" width="2.19921875" style="21" bestFit="1" customWidth="1"/>
    <col min="790" max="790" width="9.69921875" style="21" customWidth="1"/>
    <col min="791" max="791" width="13.69921875" style="21" customWidth="1"/>
    <col min="792" max="1025" width="11.69921875" style="21"/>
    <col min="1026" max="1026" width="7" style="21" customWidth="1"/>
    <col min="1027" max="1030" width="8.19921875" style="21" customWidth="1"/>
    <col min="1031" max="1034" width="7.3984375" style="21" customWidth="1"/>
    <col min="1035" max="1035" width="0.796875" style="21" customWidth="1"/>
    <col min="1036" max="1043" width="8.69921875" style="21" customWidth="1"/>
    <col min="1044" max="1045" width="2.19921875" style="21" bestFit="1" customWidth="1"/>
    <col min="1046" max="1046" width="9.69921875" style="21" customWidth="1"/>
    <col min="1047" max="1047" width="13.69921875" style="21" customWidth="1"/>
    <col min="1048" max="1281" width="11.69921875" style="21"/>
    <col min="1282" max="1282" width="7" style="21" customWidth="1"/>
    <col min="1283" max="1286" width="8.19921875" style="21" customWidth="1"/>
    <col min="1287" max="1290" width="7.3984375" style="21" customWidth="1"/>
    <col min="1291" max="1291" width="0.796875" style="21" customWidth="1"/>
    <col min="1292" max="1299" width="8.69921875" style="21" customWidth="1"/>
    <col min="1300" max="1301" width="2.19921875" style="21" bestFit="1" customWidth="1"/>
    <col min="1302" max="1302" width="9.69921875" style="21" customWidth="1"/>
    <col min="1303" max="1303" width="13.69921875" style="21" customWidth="1"/>
    <col min="1304" max="1537" width="11.69921875" style="21"/>
    <col min="1538" max="1538" width="7" style="21" customWidth="1"/>
    <col min="1539" max="1542" width="8.19921875" style="21" customWidth="1"/>
    <col min="1543" max="1546" width="7.3984375" style="21" customWidth="1"/>
    <col min="1547" max="1547" width="0.796875" style="21" customWidth="1"/>
    <col min="1548" max="1555" width="8.69921875" style="21" customWidth="1"/>
    <col min="1556" max="1557" width="2.19921875" style="21" bestFit="1" customWidth="1"/>
    <col min="1558" max="1558" width="9.69921875" style="21" customWidth="1"/>
    <col min="1559" max="1559" width="13.69921875" style="21" customWidth="1"/>
    <col min="1560" max="1793" width="11.69921875" style="21"/>
    <col min="1794" max="1794" width="7" style="21" customWidth="1"/>
    <col min="1795" max="1798" width="8.19921875" style="21" customWidth="1"/>
    <col min="1799" max="1802" width="7.3984375" style="21" customWidth="1"/>
    <col min="1803" max="1803" width="0.796875" style="21" customWidth="1"/>
    <col min="1804" max="1811" width="8.69921875" style="21" customWidth="1"/>
    <col min="1812" max="1813" width="2.19921875" style="21" bestFit="1" customWidth="1"/>
    <col min="1814" max="1814" width="9.69921875" style="21" customWidth="1"/>
    <col min="1815" max="1815" width="13.69921875" style="21" customWidth="1"/>
    <col min="1816" max="2049" width="11.69921875" style="21"/>
    <col min="2050" max="2050" width="7" style="21" customWidth="1"/>
    <col min="2051" max="2054" width="8.19921875" style="21" customWidth="1"/>
    <col min="2055" max="2058" width="7.3984375" style="21" customWidth="1"/>
    <col min="2059" max="2059" width="0.796875" style="21" customWidth="1"/>
    <col min="2060" max="2067" width="8.69921875" style="21" customWidth="1"/>
    <col min="2068" max="2069" width="2.19921875" style="21" bestFit="1" customWidth="1"/>
    <col min="2070" max="2070" width="9.69921875" style="21" customWidth="1"/>
    <col min="2071" max="2071" width="13.69921875" style="21" customWidth="1"/>
    <col min="2072" max="2305" width="11.69921875" style="21"/>
    <col min="2306" max="2306" width="7" style="21" customWidth="1"/>
    <col min="2307" max="2310" width="8.19921875" style="21" customWidth="1"/>
    <col min="2311" max="2314" width="7.3984375" style="21" customWidth="1"/>
    <col min="2315" max="2315" width="0.796875" style="21" customWidth="1"/>
    <col min="2316" max="2323" width="8.69921875" style="21" customWidth="1"/>
    <col min="2324" max="2325" width="2.19921875" style="21" bestFit="1" customWidth="1"/>
    <col min="2326" max="2326" width="9.69921875" style="21" customWidth="1"/>
    <col min="2327" max="2327" width="13.69921875" style="21" customWidth="1"/>
    <col min="2328" max="2561" width="11.69921875" style="21"/>
    <col min="2562" max="2562" width="7" style="21" customWidth="1"/>
    <col min="2563" max="2566" width="8.19921875" style="21" customWidth="1"/>
    <col min="2567" max="2570" width="7.3984375" style="21" customWidth="1"/>
    <col min="2571" max="2571" width="0.796875" style="21" customWidth="1"/>
    <col min="2572" max="2579" width="8.69921875" style="21" customWidth="1"/>
    <col min="2580" max="2581" width="2.19921875" style="21" bestFit="1" customWidth="1"/>
    <col min="2582" max="2582" width="9.69921875" style="21" customWidth="1"/>
    <col min="2583" max="2583" width="13.69921875" style="21" customWidth="1"/>
    <col min="2584" max="2817" width="11.69921875" style="21"/>
    <col min="2818" max="2818" width="7" style="21" customWidth="1"/>
    <col min="2819" max="2822" width="8.19921875" style="21" customWidth="1"/>
    <col min="2823" max="2826" width="7.3984375" style="21" customWidth="1"/>
    <col min="2827" max="2827" width="0.796875" style="21" customWidth="1"/>
    <col min="2828" max="2835" width="8.69921875" style="21" customWidth="1"/>
    <col min="2836" max="2837" width="2.19921875" style="21" bestFit="1" customWidth="1"/>
    <col min="2838" max="2838" width="9.69921875" style="21" customWidth="1"/>
    <col min="2839" max="2839" width="13.69921875" style="21" customWidth="1"/>
    <col min="2840" max="3073" width="11.69921875" style="21"/>
    <col min="3074" max="3074" width="7" style="21" customWidth="1"/>
    <col min="3075" max="3078" width="8.19921875" style="21" customWidth="1"/>
    <col min="3079" max="3082" width="7.3984375" style="21" customWidth="1"/>
    <col min="3083" max="3083" width="0.796875" style="21" customWidth="1"/>
    <col min="3084" max="3091" width="8.69921875" style="21" customWidth="1"/>
    <col min="3092" max="3093" width="2.19921875" style="21" bestFit="1" customWidth="1"/>
    <col min="3094" max="3094" width="9.69921875" style="21" customWidth="1"/>
    <col min="3095" max="3095" width="13.69921875" style="21" customWidth="1"/>
    <col min="3096" max="3329" width="11.69921875" style="21"/>
    <col min="3330" max="3330" width="7" style="21" customWidth="1"/>
    <col min="3331" max="3334" width="8.19921875" style="21" customWidth="1"/>
    <col min="3335" max="3338" width="7.3984375" style="21" customWidth="1"/>
    <col min="3339" max="3339" width="0.796875" style="21" customWidth="1"/>
    <col min="3340" max="3347" width="8.69921875" style="21" customWidth="1"/>
    <col min="3348" max="3349" width="2.19921875" style="21" bestFit="1" customWidth="1"/>
    <col min="3350" max="3350" width="9.69921875" style="21" customWidth="1"/>
    <col min="3351" max="3351" width="13.69921875" style="21" customWidth="1"/>
    <col min="3352" max="3585" width="11.69921875" style="21"/>
    <col min="3586" max="3586" width="7" style="21" customWidth="1"/>
    <col min="3587" max="3590" width="8.19921875" style="21" customWidth="1"/>
    <col min="3591" max="3594" width="7.3984375" style="21" customWidth="1"/>
    <col min="3595" max="3595" width="0.796875" style="21" customWidth="1"/>
    <col min="3596" max="3603" width="8.69921875" style="21" customWidth="1"/>
    <col min="3604" max="3605" width="2.19921875" style="21" bestFit="1" customWidth="1"/>
    <col min="3606" max="3606" width="9.69921875" style="21" customWidth="1"/>
    <col min="3607" max="3607" width="13.69921875" style="21" customWidth="1"/>
    <col min="3608" max="3841" width="11.69921875" style="21"/>
    <col min="3842" max="3842" width="7" style="21" customWidth="1"/>
    <col min="3843" max="3846" width="8.19921875" style="21" customWidth="1"/>
    <col min="3847" max="3850" width="7.3984375" style="21" customWidth="1"/>
    <col min="3851" max="3851" width="0.796875" style="21" customWidth="1"/>
    <col min="3852" max="3859" width="8.69921875" style="21" customWidth="1"/>
    <col min="3860" max="3861" width="2.19921875" style="21" bestFit="1" customWidth="1"/>
    <col min="3862" max="3862" width="9.69921875" style="21" customWidth="1"/>
    <col min="3863" max="3863" width="13.69921875" style="21" customWidth="1"/>
    <col min="3864" max="4097" width="11.69921875" style="21"/>
    <col min="4098" max="4098" width="7" style="21" customWidth="1"/>
    <col min="4099" max="4102" width="8.19921875" style="21" customWidth="1"/>
    <col min="4103" max="4106" width="7.3984375" style="21" customWidth="1"/>
    <col min="4107" max="4107" width="0.796875" style="21" customWidth="1"/>
    <col min="4108" max="4115" width="8.69921875" style="21" customWidth="1"/>
    <col min="4116" max="4117" width="2.19921875" style="21" bestFit="1" customWidth="1"/>
    <col min="4118" max="4118" width="9.69921875" style="21" customWidth="1"/>
    <col min="4119" max="4119" width="13.69921875" style="21" customWidth="1"/>
    <col min="4120" max="4353" width="11.69921875" style="21"/>
    <col min="4354" max="4354" width="7" style="21" customWidth="1"/>
    <col min="4355" max="4358" width="8.19921875" style="21" customWidth="1"/>
    <col min="4359" max="4362" width="7.3984375" style="21" customWidth="1"/>
    <col min="4363" max="4363" width="0.796875" style="21" customWidth="1"/>
    <col min="4364" max="4371" width="8.69921875" style="21" customWidth="1"/>
    <col min="4372" max="4373" width="2.19921875" style="21" bestFit="1" customWidth="1"/>
    <col min="4374" max="4374" width="9.69921875" style="21" customWidth="1"/>
    <col min="4375" max="4375" width="13.69921875" style="21" customWidth="1"/>
    <col min="4376" max="4609" width="11.69921875" style="21"/>
    <col min="4610" max="4610" width="7" style="21" customWidth="1"/>
    <col min="4611" max="4614" width="8.19921875" style="21" customWidth="1"/>
    <col min="4615" max="4618" width="7.3984375" style="21" customWidth="1"/>
    <col min="4619" max="4619" width="0.796875" style="21" customWidth="1"/>
    <col min="4620" max="4627" width="8.69921875" style="21" customWidth="1"/>
    <col min="4628" max="4629" width="2.19921875" style="21" bestFit="1" customWidth="1"/>
    <col min="4630" max="4630" width="9.69921875" style="21" customWidth="1"/>
    <col min="4631" max="4631" width="13.69921875" style="21" customWidth="1"/>
    <col min="4632" max="4865" width="11.69921875" style="21"/>
    <col min="4866" max="4866" width="7" style="21" customWidth="1"/>
    <col min="4867" max="4870" width="8.19921875" style="21" customWidth="1"/>
    <col min="4871" max="4874" width="7.3984375" style="21" customWidth="1"/>
    <col min="4875" max="4875" width="0.796875" style="21" customWidth="1"/>
    <col min="4876" max="4883" width="8.69921875" style="21" customWidth="1"/>
    <col min="4884" max="4885" width="2.19921875" style="21" bestFit="1" customWidth="1"/>
    <col min="4886" max="4886" width="9.69921875" style="21" customWidth="1"/>
    <col min="4887" max="4887" width="13.69921875" style="21" customWidth="1"/>
    <col min="4888" max="5121" width="11.69921875" style="21"/>
    <col min="5122" max="5122" width="7" style="21" customWidth="1"/>
    <col min="5123" max="5126" width="8.19921875" style="21" customWidth="1"/>
    <col min="5127" max="5130" width="7.3984375" style="21" customWidth="1"/>
    <col min="5131" max="5131" width="0.796875" style="21" customWidth="1"/>
    <col min="5132" max="5139" width="8.69921875" style="21" customWidth="1"/>
    <col min="5140" max="5141" width="2.19921875" style="21" bestFit="1" customWidth="1"/>
    <col min="5142" max="5142" width="9.69921875" style="21" customWidth="1"/>
    <col min="5143" max="5143" width="13.69921875" style="21" customWidth="1"/>
    <col min="5144" max="5377" width="11.69921875" style="21"/>
    <col min="5378" max="5378" width="7" style="21" customWidth="1"/>
    <col min="5379" max="5382" width="8.19921875" style="21" customWidth="1"/>
    <col min="5383" max="5386" width="7.3984375" style="21" customWidth="1"/>
    <col min="5387" max="5387" width="0.796875" style="21" customWidth="1"/>
    <col min="5388" max="5395" width="8.69921875" style="21" customWidth="1"/>
    <col min="5396" max="5397" width="2.19921875" style="21" bestFit="1" customWidth="1"/>
    <col min="5398" max="5398" width="9.69921875" style="21" customWidth="1"/>
    <col min="5399" max="5399" width="13.69921875" style="21" customWidth="1"/>
    <col min="5400" max="5633" width="11.69921875" style="21"/>
    <col min="5634" max="5634" width="7" style="21" customWidth="1"/>
    <col min="5635" max="5638" width="8.19921875" style="21" customWidth="1"/>
    <col min="5639" max="5642" width="7.3984375" style="21" customWidth="1"/>
    <col min="5643" max="5643" width="0.796875" style="21" customWidth="1"/>
    <col min="5644" max="5651" width="8.69921875" style="21" customWidth="1"/>
    <col min="5652" max="5653" width="2.19921875" style="21" bestFit="1" customWidth="1"/>
    <col min="5654" max="5654" width="9.69921875" style="21" customWidth="1"/>
    <col min="5655" max="5655" width="13.69921875" style="21" customWidth="1"/>
    <col min="5656" max="5889" width="11.69921875" style="21"/>
    <col min="5890" max="5890" width="7" style="21" customWidth="1"/>
    <col min="5891" max="5894" width="8.19921875" style="21" customWidth="1"/>
    <col min="5895" max="5898" width="7.3984375" style="21" customWidth="1"/>
    <col min="5899" max="5899" width="0.796875" style="21" customWidth="1"/>
    <col min="5900" max="5907" width="8.69921875" style="21" customWidth="1"/>
    <col min="5908" max="5909" width="2.19921875" style="21" bestFit="1" customWidth="1"/>
    <col min="5910" max="5910" width="9.69921875" style="21" customWidth="1"/>
    <col min="5911" max="5911" width="13.69921875" style="21" customWidth="1"/>
    <col min="5912" max="6145" width="11.69921875" style="21"/>
    <col min="6146" max="6146" width="7" style="21" customWidth="1"/>
    <col min="6147" max="6150" width="8.19921875" style="21" customWidth="1"/>
    <col min="6151" max="6154" width="7.3984375" style="21" customWidth="1"/>
    <col min="6155" max="6155" width="0.796875" style="21" customWidth="1"/>
    <col min="6156" max="6163" width="8.69921875" style="21" customWidth="1"/>
    <col min="6164" max="6165" width="2.19921875" style="21" bestFit="1" customWidth="1"/>
    <col min="6166" max="6166" width="9.69921875" style="21" customWidth="1"/>
    <col min="6167" max="6167" width="13.69921875" style="21" customWidth="1"/>
    <col min="6168" max="6401" width="11.69921875" style="21"/>
    <col min="6402" max="6402" width="7" style="21" customWidth="1"/>
    <col min="6403" max="6406" width="8.19921875" style="21" customWidth="1"/>
    <col min="6407" max="6410" width="7.3984375" style="21" customWidth="1"/>
    <col min="6411" max="6411" width="0.796875" style="21" customWidth="1"/>
    <col min="6412" max="6419" width="8.69921875" style="21" customWidth="1"/>
    <col min="6420" max="6421" width="2.19921875" style="21" bestFit="1" customWidth="1"/>
    <col min="6422" max="6422" width="9.69921875" style="21" customWidth="1"/>
    <col min="6423" max="6423" width="13.69921875" style="21" customWidth="1"/>
    <col min="6424" max="6657" width="11.69921875" style="21"/>
    <col min="6658" max="6658" width="7" style="21" customWidth="1"/>
    <col min="6659" max="6662" width="8.19921875" style="21" customWidth="1"/>
    <col min="6663" max="6666" width="7.3984375" style="21" customWidth="1"/>
    <col min="6667" max="6667" width="0.796875" style="21" customWidth="1"/>
    <col min="6668" max="6675" width="8.69921875" style="21" customWidth="1"/>
    <col min="6676" max="6677" width="2.19921875" style="21" bestFit="1" customWidth="1"/>
    <col min="6678" max="6678" width="9.69921875" style="21" customWidth="1"/>
    <col min="6679" max="6679" width="13.69921875" style="21" customWidth="1"/>
    <col min="6680" max="6913" width="11.69921875" style="21"/>
    <col min="6914" max="6914" width="7" style="21" customWidth="1"/>
    <col min="6915" max="6918" width="8.19921875" style="21" customWidth="1"/>
    <col min="6919" max="6922" width="7.3984375" style="21" customWidth="1"/>
    <col min="6923" max="6923" width="0.796875" style="21" customWidth="1"/>
    <col min="6924" max="6931" width="8.69921875" style="21" customWidth="1"/>
    <col min="6932" max="6933" width="2.19921875" style="21" bestFit="1" customWidth="1"/>
    <col min="6934" max="6934" width="9.69921875" style="21" customWidth="1"/>
    <col min="6935" max="6935" width="13.69921875" style="21" customWidth="1"/>
    <col min="6936" max="7169" width="11.69921875" style="21"/>
    <col min="7170" max="7170" width="7" style="21" customWidth="1"/>
    <col min="7171" max="7174" width="8.19921875" style="21" customWidth="1"/>
    <col min="7175" max="7178" width="7.3984375" style="21" customWidth="1"/>
    <col min="7179" max="7179" width="0.796875" style="21" customWidth="1"/>
    <col min="7180" max="7187" width="8.69921875" style="21" customWidth="1"/>
    <col min="7188" max="7189" width="2.19921875" style="21" bestFit="1" customWidth="1"/>
    <col min="7190" max="7190" width="9.69921875" style="21" customWidth="1"/>
    <col min="7191" max="7191" width="13.69921875" style="21" customWidth="1"/>
    <col min="7192" max="7425" width="11.69921875" style="21"/>
    <col min="7426" max="7426" width="7" style="21" customWidth="1"/>
    <col min="7427" max="7430" width="8.19921875" style="21" customWidth="1"/>
    <col min="7431" max="7434" width="7.3984375" style="21" customWidth="1"/>
    <col min="7435" max="7435" width="0.796875" style="21" customWidth="1"/>
    <col min="7436" max="7443" width="8.69921875" style="21" customWidth="1"/>
    <col min="7444" max="7445" width="2.19921875" style="21" bestFit="1" customWidth="1"/>
    <col min="7446" max="7446" width="9.69921875" style="21" customWidth="1"/>
    <col min="7447" max="7447" width="13.69921875" style="21" customWidth="1"/>
    <col min="7448" max="7681" width="11.69921875" style="21"/>
    <col min="7682" max="7682" width="7" style="21" customWidth="1"/>
    <col min="7683" max="7686" width="8.19921875" style="21" customWidth="1"/>
    <col min="7687" max="7690" width="7.3984375" style="21" customWidth="1"/>
    <col min="7691" max="7691" width="0.796875" style="21" customWidth="1"/>
    <col min="7692" max="7699" width="8.69921875" style="21" customWidth="1"/>
    <col min="7700" max="7701" width="2.19921875" style="21" bestFit="1" customWidth="1"/>
    <col min="7702" max="7702" width="9.69921875" style="21" customWidth="1"/>
    <col min="7703" max="7703" width="13.69921875" style="21" customWidth="1"/>
    <col min="7704" max="7937" width="11.69921875" style="21"/>
    <col min="7938" max="7938" width="7" style="21" customWidth="1"/>
    <col min="7939" max="7942" width="8.19921875" style="21" customWidth="1"/>
    <col min="7943" max="7946" width="7.3984375" style="21" customWidth="1"/>
    <col min="7947" max="7947" width="0.796875" style="21" customWidth="1"/>
    <col min="7948" max="7955" width="8.69921875" style="21" customWidth="1"/>
    <col min="7956" max="7957" width="2.19921875" style="21" bestFit="1" customWidth="1"/>
    <col min="7958" max="7958" width="9.69921875" style="21" customWidth="1"/>
    <col min="7959" max="7959" width="13.69921875" style="21" customWidth="1"/>
    <col min="7960" max="8193" width="11.69921875" style="21"/>
    <col min="8194" max="8194" width="7" style="21" customWidth="1"/>
    <col min="8195" max="8198" width="8.19921875" style="21" customWidth="1"/>
    <col min="8199" max="8202" width="7.3984375" style="21" customWidth="1"/>
    <col min="8203" max="8203" width="0.796875" style="21" customWidth="1"/>
    <col min="8204" max="8211" width="8.69921875" style="21" customWidth="1"/>
    <col min="8212" max="8213" width="2.19921875" style="21" bestFit="1" customWidth="1"/>
    <col min="8214" max="8214" width="9.69921875" style="21" customWidth="1"/>
    <col min="8215" max="8215" width="13.69921875" style="21" customWidth="1"/>
    <col min="8216" max="8449" width="11.69921875" style="21"/>
    <col min="8450" max="8450" width="7" style="21" customWidth="1"/>
    <col min="8451" max="8454" width="8.19921875" style="21" customWidth="1"/>
    <col min="8455" max="8458" width="7.3984375" style="21" customWidth="1"/>
    <col min="8459" max="8459" width="0.796875" style="21" customWidth="1"/>
    <col min="8460" max="8467" width="8.69921875" style="21" customWidth="1"/>
    <col min="8468" max="8469" width="2.19921875" style="21" bestFit="1" customWidth="1"/>
    <col min="8470" max="8470" width="9.69921875" style="21" customWidth="1"/>
    <col min="8471" max="8471" width="13.69921875" style="21" customWidth="1"/>
    <col min="8472" max="8705" width="11.69921875" style="21"/>
    <col min="8706" max="8706" width="7" style="21" customWidth="1"/>
    <col min="8707" max="8710" width="8.19921875" style="21" customWidth="1"/>
    <col min="8711" max="8714" width="7.3984375" style="21" customWidth="1"/>
    <col min="8715" max="8715" width="0.796875" style="21" customWidth="1"/>
    <col min="8716" max="8723" width="8.69921875" style="21" customWidth="1"/>
    <col min="8724" max="8725" width="2.19921875" style="21" bestFit="1" customWidth="1"/>
    <col min="8726" max="8726" width="9.69921875" style="21" customWidth="1"/>
    <col min="8727" max="8727" width="13.69921875" style="21" customWidth="1"/>
    <col min="8728" max="8961" width="11.69921875" style="21"/>
    <col min="8962" max="8962" width="7" style="21" customWidth="1"/>
    <col min="8963" max="8966" width="8.19921875" style="21" customWidth="1"/>
    <col min="8967" max="8970" width="7.3984375" style="21" customWidth="1"/>
    <col min="8971" max="8971" width="0.796875" style="21" customWidth="1"/>
    <col min="8972" max="8979" width="8.69921875" style="21" customWidth="1"/>
    <col min="8980" max="8981" width="2.19921875" style="21" bestFit="1" customWidth="1"/>
    <col min="8982" max="8982" width="9.69921875" style="21" customWidth="1"/>
    <col min="8983" max="8983" width="13.69921875" style="21" customWidth="1"/>
    <col min="8984" max="9217" width="11.69921875" style="21"/>
    <col min="9218" max="9218" width="7" style="21" customWidth="1"/>
    <col min="9219" max="9222" width="8.19921875" style="21" customWidth="1"/>
    <col min="9223" max="9226" width="7.3984375" style="21" customWidth="1"/>
    <col min="9227" max="9227" width="0.796875" style="21" customWidth="1"/>
    <col min="9228" max="9235" width="8.69921875" style="21" customWidth="1"/>
    <col min="9236" max="9237" width="2.19921875" style="21" bestFit="1" customWidth="1"/>
    <col min="9238" max="9238" width="9.69921875" style="21" customWidth="1"/>
    <col min="9239" max="9239" width="13.69921875" style="21" customWidth="1"/>
    <col min="9240" max="9473" width="11.69921875" style="21"/>
    <col min="9474" max="9474" width="7" style="21" customWidth="1"/>
    <col min="9475" max="9478" width="8.19921875" style="21" customWidth="1"/>
    <col min="9479" max="9482" width="7.3984375" style="21" customWidth="1"/>
    <col min="9483" max="9483" width="0.796875" style="21" customWidth="1"/>
    <col min="9484" max="9491" width="8.69921875" style="21" customWidth="1"/>
    <col min="9492" max="9493" width="2.19921875" style="21" bestFit="1" customWidth="1"/>
    <col min="9494" max="9494" width="9.69921875" style="21" customWidth="1"/>
    <col min="9495" max="9495" width="13.69921875" style="21" customWidth="1"/>
    <col min="9496" max="9729" width="11.69921875" style="21"/>
    <col min="9730" max="9730" width="7" style="21" customWidth="1"/>
    <col min="9731" max="9734" width="8.19921875" style="21" customWidth="1"/>
    <col min="9735" max="9738" width="7.3984375" style="21" customWidth="1"/>
    <col min="9739" max="9739" width="0.796875" style="21" customWidth="1"/>
    <col min="9740" max="9747" width="8.69921875" style="21" customWidth="1"/>
    <col min="9748" max="9749" width="2.19921875" style="21" bestFit="1" customWidth="1"/>
    <col min="9750" max="9750" width="9.69921875" style="21" customWidth="1"/>
    <col min="9751" max="9751" width="13.69921875" style="21" customWidth="1"/>
    <col min="9752" max="9985" width="11.69921875" style="21"/>
    <col min="9986" max="9986" width="7" style="21" customWidth="1"/>
    <col min="9987" max="9990" width="8.19921875" style="21" customWidth="1"/>
    <col min="9991" max="9994" width="7.3984375" style="21" customWidth="1"/>
    <col min="9995" max="9995" width="0.796875" style="21" customWidth="1"/>
    <col min="9996" max="10003" width="8.69921875" style="21" customWidth="1"/>
    <col min="10004" max="10005" width="2.19921875" style="21" bestFit="1" customWidth="1"/>
    <col min="10006" max="10006" width="9.69921875" style="21" customWidth="1"/>
    <col min="10007" max="10007" width="13.69921875" style="21" customWidth="1"/>
    <col min="10008" max="10241" width="11.69921875" style="21"/>
    <col min="10242" max="10242" width="7" style="21" customWidth="1"/>
    <col min="10243" max="10246" width="8.19921875" style="21" customWidth="1"/>
    <col min="10247" max="10250" width="7.3984375" style="21" customWidth="1"/>
    <col min="10251" max="10251" width="0.796875" style="21" customWidth="1"/>
    <col min="10252" max="10259" width="8.69921875" style="21" customWidth="1"/>
    <col min="10260" max="10261" width="2.19921875" style="21" bestFit="1" customWidth="1"/>
    <col min="10262" max="10262" width="9.69921875" style="21" customWidth="1"/>
    <col min="10263" max="10263" width="13.69921875" style="21" customWidth="1"/>
    <col min="10264" max="10497" width="11.69921875" style="21"/>
    <col min="10498" max="10498" width="7" style="21" customWidth="1"/>
    <col min="10499" max="10502" width="8.19921875" style="21" customWidth="1"/>
    <col min="10503" max="10506" width="7.3984375" style="21" customWidth="1"/>
    <col min="10507" max="10507" width="0.796875" style="21" customWidth="1"/>
    <col min="10508" max="10515" width="8.69921875" style="21" customWidth="1"/>
    <col min="10516" max="10517" width="2.19921875" style="21" bestFit="1" customWidth="1"/>
    <col min="10518" max="10518" width="9.69921875" style="21" customWidth="1"/>
    <col min="10519" max="10519" width="13.69921875" style="21" customWidth="1"/>
    <col min="10520" max="10753" width="11.69921875" style="21"/>
    <col min="10754" max="10754" width="7" style="21" customWidth="1"/>
    <col min="10755" max="10758" width="8.19921875" style="21" customWidth="1"/>
    <col min="10759" max="10762" width="7.3984375" style="21" customWidth="1"/>
    <col min="10763" max="10763" width="0.796875" style="21" customWidth="1"/>
    <col min="10764" max="10771" width="8.69921875" style="21" customWidth="1"/>
    <col min="10772" max="10773" width="2.19921875" style="21" bestFit="1" customWidth="1"/>
    <col min="10774" max="10774" width="9.69921875" style="21" customWidth="1"/>
    <col min="10775" max="10775" width="13.69921875" style="21" customWidth="1"/>
    <col min="10776" max="11009" width="11.69921875" style="21"/>
    <col min="11010" max="11010" width="7" style="21" customWidth="1"/>
    <col min="11011" max="11014" width="8.19921875" style="21" customWidth="1"/>
    <col min="11015" max="11018" width="7.3984375" style="21" customWidth="1"/>
    <col min="11019" max="11019" width="0.796875" style="21" customWidth="1"/>
    <col min="11020" max="11027" width="8.69921875" style="21" customWidth="1"/>
    <col min="11028" max="11029" width="2.19921875" style="21" bestFit="1" customWidth="1"/>
    <col min="11030" max="11030" width="9.69921875" style="21" customWidth="1"/>
    <col min="11031" max="11031" width="13.69921875" style="21" customWidth="1"/>
    <col min="11032" max="11265" width="11.69921875" style="21"/>
    <col min="11266" max="11266" width="7" style="21" customWidth="1"/>
    <col min="11267" max="11270" width="8.19921875" style="21" customWidth="1"/>
    <col min="11271" max="11274" width="7.3984375" style="21" customWidth="1"/>
    <col min="11275" max="11275" width="0.796875" style="21" customWidth="1"/>
    <col min="11276" max="11283" width="8.69921875" style="21" customWidth="1"/>
    <col min="11284" max="11285" width="2.19921875" style="21" bestFit="1" customWidth="1"/>
    <col min="11286" max="11286" width="9.69921875" style="21" customWidth="1"/>
    <col min="11287" max="11287" width="13.69921875" style="21" customWidth="1"/>
    <col min="11288" max="11521" width="11.69921875" style="21"/>
    <col min="11522" max="11522" width="7" style="21" customWidth="1"/>
    <col min="11523" max="11526" width="8.19921875" style="21" customWidth="1"/>
    <col min="11527" max="11530" width="7.3984375" style="21" customWidth="1"/>
    <col min="11531" max="11531" width="0.796875" style="21" customWidth="1"/>
    <col min="11532" max="11539" width="8.69921875" style="21" customWidth="1"/>
    <col min="11540" max="11541" width="2.19921875" style="21" bestFit="1" customWidth="1"/>
    <col min="11542" max="11542" width="9.69921875" style="21" customWidth="1"/>
    <col min="11543" max="11543" width="13.69921875" style="21" customWidth="1"/>
    <col min="11544" max="11777" width="11.69921875" style="21"/>
    <col min="11778" max="11778" width="7" style="21" customWidth="1"/>
    <col min="11779" max="11782" width="8.19921875" style="21" customWidth="1"/>
    <col min="11783" max="11786" width="7.3984375" style="21" customWidth="1"/>
    <col min="11787" max="11787" width="0.796875" style="21" customWidth="1"/>
    <col min="11788" max="11795" width="8.69921875" style="21" customWidth="1"/>
    <col min="11796" max="11797" width="2.19921875" style="21" bestFit="1" customWidth="1"/>
    <col min="11798" max="11798" width="9.69921875" style="21" customWidth="1"/>
    <col min="11799" max="11799" width="13.69921875" style="21" customWidth="1"/>
    <col min="11800" max="12033" width="11.69921875" style="21"/>
    <col min="12034" max="12034" width="7" style="21" customWidth="1"/>
    <col min="12035" max="12038" width="8.19921875" style="21" customWidth="1"/>
    <col min="12039" max="12042" width="7.3984375" style="21" customWidth="1"/>
    <col min="12043" max="12043" width="0.796875" style="21" customWidth="1"/>
    <col min="12044" max="12051" width="8.69921875" style="21" customWidth="1"/>
    <col min="12052" max="12053" width="2.19921875" style="21" bestFit="1" customWidth="1"/>
    <col min="12054" max="12054" width="9.69921875" style="21" customWidth="1"/>
    <col min="12055" max="12055" width="13.69921875" style="21" customWidth="1"/>
    <col min="12056" max="12289" width="11.69921875" style="21"/>
    <col min="12290" max="12290" width="7" style="21" customWidth="1"/>
    <col min="12291" max="12294" width="8.19921875" style="21" customWidth="1"/>
    <col min="12295" max="12298" width="7.3984375" style="21" customWidth="1"/>
    <col min="12299" max="12299" width="0.796875" style="21" customWidth="1"/>
    <col min="12300" max="12307" width="8.69921875" style="21" customWidth="1"/>
    <col min="12308" max="12309" width="2.19921875" style="21" bestFit="1" customWidth="1"/>
    <col min="12310" max="12310" width="9.69921875" style="21" customWidth="1"/>
    <col min="12311" max="12311" width="13.69921875" style="21" customWidth="1"/>
    <col min="12312" max="12545" width="11.69921875" style="21"/>
    <col min="12546" max="12546" width="7" style="21" customWidth="1"/>
    <col min="12547" max="12550" width="8.19921875" style="21" customWidth="1"/>
    <col min="12551" max="12554" width="7.3984375" style="21" customWidth="1"/>
    <col min="12555" max="12555" width="0.796875" style="21" customWidth="1"/>
    <col min="12556" max="12563" width="8.69921875" style="21" customWidth="1"/>
    <col min="12564" max="12565" width="2.19921875" style="21" bestFit="1" customWidth="1"/>
    <col min="12566" max="12566" width="9.69921875" style="21" customWidth="1"/>
    <col min="12567" max="12567" width="13.69921875" style="21" customWidth="1"/>
    <col min="12568" max="12801" width="11.69921875" style="21"/>
    <col min="12802" max="12802" width="7" style="21" customWidth="1"/>
    <col min="12803" max="12806" width="8.19921875" style="21" customWidth="1"/>
    <col min="12807" max="12810" width="7.3984375" style="21" customWidth="1"/>
    <col min="12811" max="12811" width="0.796875" style="21" customWidth="1"/>
    <col min="12812" max="12819" width="8.69921875" style="21" customWidth="1"/>
    <col min="12820" max="12821" width="2.19921875" style="21" bestFit="1" customWidth="1"/>
    <col min="12822" max="12822" width="9.69921875" style="21" customWidth="1"/>
    <col min="12823" max="12823" width="13.69921875" style="21" customWidth="1"/>
    <col min="12824" max="13057" width="11.69921875" style="21"/>
    <col min="13058" max="13058" width="7" style="21" customWidth="1"/>
    <col min="13059" max="13062" width="8.19921875" style="21" customWidth="1"/>
    <col min="13063" max="13066" width="7.3984375" style="21" customWidth="1"/>
    <col min="13067" max="13067" width="0.796875" style="21" customWidth="1"/>
    <col min="13068" max="13075" width="8.69921875" style="21" customWidth="1"/>
    <col min="13076" max="13077" width="2.19921875" style="21" bestFit="1" customWidth="1"/>
    <col min="13078" max="13078" width="9.69921875" style="21" customWidth="1"/>
    <col min="13079" max="13079" width="13.69921875" style="21" customWidth="1"/>
    <col min="13080" max="13313" width="11.69921875" style="21"/>
    <col min="13314" max="13314" width="7" style="21" customWidth="1"/>
    <col min="13315" max="13318" width="8.19921875" style="21" customWidth="1"/>
    <col min="13319" max="13322" width="7.3984375" style="21" customWidth="1"/>
    <col min="13323" max="13323" width="0.796875" style="21" customWidth="1"/>
    <col min="13324" max="13331" width="8.69921875" style="21" customWidth="1"/>
    <col min="13332" max="13333" width="2.19921875" style="21" bestFit="1" customWidth="1"/>
    <col min="13334" max="13334" width="9.69921875" style="21" customWidth="1"/>
    <col min="13335" max="13335" width="13.69921875" style="21" customWidth="1"/>
    <col min="13336" max="13569" width="11.69921875" style="21"/>
    <col min="13570" max="13570" width="7" style="21" customWidth="1"/>
    <col min="13571" max="13574" width="8.19921875" style="21" customWidth="1"/>
    <col min="13575" max="13578" width="7.3984375" style="21" customWidth="1"/>
    <col min="13579" max="13579" width="0.796875" style="21" customWidth="1"/>
    <col min="13580" max="13587" width="8.69921875" style="21" customWidth="1"/>
    <col min="13588" max="13589" width="2.19921875" style="21" bestFit="1" customWidth="1"/>
    <col min="13590" max="13590" width="9.69921875" style="21" customWidth="1"/>
    <col min="13591" max="13591" width="13.69921875" style="21" customWidth="1"/>
    <col min="13592" max="13825" width="11.69921875" style="21"/>
    <col min="13826" max="13826" width="7" style="21" customWidth="1"/>
    <col min="13827" max="13830" width="8.19921875" style="21" customWidth="1"/>
    <col min="13831" max="13834" width="7.3984375" style="21" customWidth="1"/>
    <col min="13835" max="13835" width="0.796875" style="21" customWidth="1"/>
    <col min="13836" max="13843" width="8.69921875" style="21" customWidth="1"/>
    <col min="13844" max="13845" width="2.19921875" style="21" bestFit="1" customWidth="1"/>
    <col min="13846" max="13846" width="9.69921875" style="21" customWidth="1"/>
    <col min="13847" max="13847" width="13.69921875" style="21" customWidth="1"/>
    <col min="13848" max="14081" width="11.69921875" style="21"/>
    <col min="14082" max="14082" width="7" style="21" customWidth="1"/>
    <col min="14083" max="14086" width="8.19921875" style="21" customWidth="1"/>
    <col min="14087" max="14090" width="7.3984375" style="21" customWidth="1"/>
    <col min="14091" max="14091" width="0.796875" style="21" customWidth="1"/>
    <col min="14092" max="14099" width="8.69921875" style="21" customWidth="1"/>
    <col min="14100" max="14101" width="2.19921875" style="21" bestFit="1" customWidth="1"/>
    <col min="14102" max="14102" width="9.69921875" style="21" customWidth="1"/>
    <col min="14103" max="14103" width="13.69921875" style="21" customWidth="1"/>
    <col min="14104" max="14337" width="11.69921875" style="21"/>
    <col min="14338" max="14338" width="7" style="21" customWidth="1"/>
    <col min="14339" max="14342" width="8.19921875" style="21" customWidth="1"/>
    <col min="14343" max="14346" width="7.3984375" style="21" customWidth="1"/>
    <col min="14347" max="14347" width="0.796875" style="21" customWidth="1"/>
    <col min="14348" max="14355" width="8.69921875" style="21" customWidth="1"/>
    <col min="14356" max="14357" width="2.19921875" style="21" bestFit="1" customWidth="1"/>
    <col min="14358" max="14358" width="9.69921875" style="21" customWidth="1"/>
    <col min="14359" max="14359" width="13.69921875" style="21" customWidth="1"/>
    <col min="14360" max="14593" width="11.69921875" style="21"/>
    <col min="14594" max="14594" width="7" style="21" customWidth="1"/>
    <col min="14595" max="14598" width="8.19921875" style="21" customWidth="1"/>
    <col min="14599" max="14602" width="7.3984375" style="21" customWidth="1"/>
    <col min="14603" max="14603" width="0.796875" style="21" customWidth="1"/>
    <col min="14604" max="14611" width="8.69921875" style="21" customWidth="1"/>
    <col min="14612" max="14613" width="2.19921875" style="21" bestFit="1" customWidth="1"/>
    <col min="14614" max="14614" width="9.69921875" style="21" customWidth="1"/>
    <col min="14615" max="14615" width="13.69921875" style="21" customWidth="1"/>
    <col min="14616" max="14849" width="11.69921875" style="21"/>
    <col min="14850" max="14850" width="7" style="21" customWidth="1"/>
    <col min="14851" max="14854" width="8.19921875" style="21" customWidth="1"/>
    <col min="14855" max="14858" width="7.3984375" style="21" customWidth="1"/>
    <col min="14859" max="14859" width="0.796875" style="21" customWidth="1"/>
    <col min="14860" max="14867" width="8.69921875" style="21" customWidth="1"/>
    <col min="14868" max="14869" width="2.19921875" style="21" bestFit="1" customWidth="1"/>
    <col min="14870" max="14870" width="9.69921875" style="21" customWidth="1"/>
    <col min="14871" max="14871" width="13.69921875" style="21" customWidth="1"/>
    <col min="14872" max="15105" width="11.69921875" style="21"/>
    <col min="15106" max="15106" width="7" style="21" customWidth="1"/>
    <col min="15107" max="15110" width="8.19921875" style="21" customWidth="1"/>
    <col min="15111" max="15114" width="7.3984375" style="21" customWidth="1"/>
    <col min="15115" max="15115" width="0.796875" style="21" customWidth="1"/>
    <col min="15116" max="15123" width="8.69921875" style="21" customWidth="1"/>
    <col min="15124" max="15125" width="2.19921875" style="21" bestFit="1" customWidth="1"/>
    <col min="15126" max="15126" width="9.69921875" style="21" customWidth="1"/>
    <col min="15127" max="15127" width="13.69921875" style="21" customWidth="1"/>
    <col min="15128" max="15361" width="11.69921875" style="21"/>
    <col min="15362" max="15362" width="7" style="21" customWidth="1"/>
    <col min="15363" max="15366" width="8.19921875" style="21" customWidth="1"/>
    <col min="15367" max="15370" width="7.3984375" style="21" customWidth="1"/>
    <col min="15371" max="15371" width="0.796875" style="21" customWidth="1"/>
    <col min="15372" max="15379" width="8.69921875" style="21" customWidth="1"/>
    <col min="15380" max="15381" width="2.19921875" style="21" bestFit="1" customWidth="1"/>
    <col min="15382" max="15382" width="9.69921875" style="21" customWidth="1"/>
    <col min="15383" max="15383" width="13.69921875" style="21" customWidth="1"/>
    <col min="15384" max="15617" width="11.69921875" style="21"/>
    <col min="15618" max="15618" width="7" style="21" customWidth="1"/>
    <col min="15619" max="15622" width="8.19921875" style="21" customWidth="1"/>
    <col min="15623" max="15626" width="7.3984375" style="21" customWidth="1"/>
    <col min="15627" max="15627" width="0.796875" style="21" customWidth="1"/>
    <col min="15628" max="15635" width="8.69921875" style="21" customWidth="1"/>
    <col min="15636" max="15637" width="2.19921875" style="21" bestFit="1" customWidth="1"/>
    <col min="15638" max="15638" width="9.69921875" style="21" customWidth="1"/>
    <col min="15639" max="15639" width="13.69921875" style="21" customWidth="1"/>
    <col min="15640" max="15873" width="11.69921875" style="21"/>
    <col min="15874" max="15874" width="7" style="21" customWidth="1"/>
    <col min="15875" max="15878" width="8.19921875" style="21" customWidth="1"/>
    <col min="15879" max="15882" width="7.3984375" style="21" customWidth="1"/>
    <col min="15883" max="15883" width="0.796875" style="21" customWidth="1"/>
    <col min="15884" max="15891" width="8.69921875" style="21" customWidth="1"/>
    <col min="15892" max="15893" width="2.19921875" style="21" bestFit="1" customWidth="1"/>
    <col min="15894" max="15894" width="9.69921875" style="21" customWidth="1"/>
    <col min="15895" max="15895" width="13.69921875" style="21" customWidth="1"/>
    <col min="15896" max="16129" width="11.69921875" style="21"/>
    <col min="16130" max="16130" width="7" style="21" customWidth="1"/>
    <col min="16131" max="16134" width="8.19921875" style="21" customWidth="1"/>
    <col min="16135" max="16138" width="7.3984375" style="21" customWidth="1"/>
    <col min="16139" max="16139" width="0.796875" style="21" customWidth="1"/>
    <col min="16140" max="16147" width="8.69921875" style="21" customWidth="1"/>
    <col min="16148" max="16149" width="2.19921875" style="21" bestFit="1" customWidth="1"/>
    <col min="16150" max="16150" width="9.69921875" style="21" customWidth="1"/>
    <col min="16151" max="16151" width="13.69921875" style="21" customWidth="1"/>
    <col min="16152" max="16384" width="11.69921875" style="21"/>
  </cols>
  <sheetData>
    <row r="1" spans="1:25">
      <c r="B1" s="22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5" s="24" customFormat="1" ht="28.5" customHeight="1">
      <c r="A2" s="107"/>
      <c r="B2" s="427" t="s">
        <v>345</v>
      </c>
      <c r="C2" s="427"/>
      <c r="D2" s="427"/>
      <c r="E2" s="427"/>
      <c r="F2" s="427"/>
      <c r="G2" s="427"/>
      <c r="H2" s="427"/>
      <c r="I2" s="427"/>
      <c r="J2" s="427"/>
      <c r="K2" s="288"/>
      <c r="L2" s="289"/>
      <c r="M2" s="289"/>
      <c r="N2" s="290"/>
      <c r="O2" s="290"/>
      <c r="P2" s="290"/>
      <c r="Q2" s="290"/>
      <c r="R2" s="291"/>
      <c r="S2" s="291"/>
      <c r="V2" s="107"/>
    </row>
    <row r="3" spans="1:25" ht="19.5" customHeight="1" thickBot="1">
      <c r="B3" s="292"/>
      <c r="C3" s="292"/>
      <c r="D3" s="292"/>
      <c r="E3" s="292"/>
      <c r="F3" s="292"/>
      <c r="G3" s="292"/>
      <c r="H3" s="292"/>
      <c r="I3" s="292"/>
      <c r="J3" s="292"/>
      <c r="K3" s="293"/>
      <c r="L3" s="292"/>
      <c r="M3" s="292"/>
      <c r="N3" s="292"/>
      <c r="O3" s="292"/>
      <c r="P3" s="292"/>
      <c r="Q3" s="292"/>
      <c r="R3" s="428" t="s">
        <v>346</v>
      </c>
      <c r="S3" s="428"/>
      <c r="T3" s="25"/>
      <c r="U3" s="25"/>
      <c r="W3" s="26"/>
    </row>
    <row r="4" spans="1:25" s="27" customFormat="1" ht="24.95" customHeight="1">
      <c r="B4" s="294"/>
      <c r="C4" s="429" t="s">
        <v>257</v>
      </c>
      <c r="D4" s="430"/>
      <c r="E4" s="295"/>
      <c r="F4" s="296"/>
      <c r="G4" s="433" t="s">
        <v>167</v>
      </c>
      <c r="H4" s="433"/>
      <c r="I4" s="433"/>
      <c r="J4" s="433"/>
      <c r="K4" s="297"/>
      <c r="L4" s="296"/>
      <c r="M4" s="296"/>
      <c r="N4" s="296" t="s">
        <v>107</v>
      </c>
      <c r="O4" s="296"/>
      <c r="P4" s="296"/>
      <c r="Q4" s="296"/>
      <c r="R4" s="429" t="s">
        <v>168</v>
      </c>
      <c r="S4" s="434"/>
      <c r="T4" s="28"/>
      <c r="U4" s="28"/>
    </row>
    <row r="5" spans="1:25" s="27" customFormat="1" ht="24.95" customHeight="1">
      <c r="B5" s="298" t="s">
        <v>108</v>
      </c>
      <c r="C5" s="431"/>
      <c r="D5" s="432"/>
      <c r="E5" s="425" t="s">
        <v>3</v>
      </c>
      <c r="F5" s="426"/>
      <c r="G5" s="425" t="s">
        <v>169</v>
      </c>
      <c r="H5" s="426"/>
      <c r="I5" s="425" t="s">
        <v>170</v>
      </c>
      <c r="J5" s="436"/>
      <c r="K5" s="297"/>
      <c r="L5" s="436" t="s">
        <v>171</v>
      </c>
      <c r="M5" s="426"/>
      <c r="N5" s="425" t="s">
        <v>109</v>
      </c>
      <c r="O5" s="426"/>
      <c r="P5" s="425" t="s">
        <v>172</v>
      </c>
      <c r="Q5" s="426"/>
      <c r="R5" s="435"/>
      <c r="S5" s="345"/>
      <c r="T5" s="28"/>
      <c r="U5" s="28"/>
    </row>
    <row r="6" spans="1:25" s="27" customFormat="1" ht="24.95" customHeight="1">
      <c r="B6" s="296"/>
      <c r="C6" s="299" t="s">
        <v>258</v>
      </c>
      <c r="D6" s="299" t="s">
        <v>243</v>
      </c>
      <c r="E6" s="299" t="s">
        <v>258</v>
      </c>
      <c r="F6" s="299" t="s">
        <v>243</v>
      </c>
      <c r="G6" s="299" t="s">
        <v>258</v>
      </c>
      <c r="H6" s="299" t="s">
        <v>243</v>
      </c>
      <c r="I6" s="299" t="s">
        <v>258</v>
      </c>
      <c r="J6" s="300" t="s">
        <v>243</v>
      </c>
      <c r="K6" s="297"/>
      <c r="L6" s="301" t="s">
        <v>110</v>
      </c>
      <c r="M6" s="299" t="s">
        <v>111</v>
      </c>
      <c r="N6" s="299" t="s">
        <v>110</v>
      </c>
      <c r="O6" s="299" t="s">
        <v>111</v>
      </c>
      <c r="P6" s="299" t="s">
        <v>110</v>
      </c>
      <c r="Q6" s="299" t="s">
        <v>111</v>
      </c>
      <c r="R6" s="299" t="s">
        <v>110</v>
      </c>
      <c r="S6" s="299" t="s">
        <v>111</v>
      </c>
      <c r="T6" s="29"/>
      <c r="U6" s="29"/>
    </row>
    <row r="7" spans="1:25" s="30" customFormat="1" ht="24.95" customHeight="1">
      <c r="B7" s="302" t="s">
        <v>347</v>
      </c>
      <c r="C7" s="294">
        <v>109787945</v>
      </c>
      <c r="D7" s="294">
        <v>101587026</v>
      </c>
      <c r="E7" s="294">
        <v>106667843</v>
      </c>
      <c r="F7" s="294">
        <v>98862700</v>
      </c>
      <c r="G7" s="294">
        <v>46021027</v>
      </c>
      <c r="H7" s="294">
        <v>43727909</v>
      </c>
      <c r="I7" s="294">
        <v>52707596</v>
      </c>
      <c r="J7" s="294">
        <v>47495472</v>
      </c>
      <c r="K7" s="303">
        <v>0</v>
      </c>
      <c r="L7" s="294">
        <v>2156088</v>
      </c>
      <c r="M7" s="294">
        <v>1902480</v>
      </c>
      <c r="N7" s="294">
        <v>5731674</v>
      </c>
      <c r="O7" s="294">
        <v>5731674</v>
      </c>
      <c r="P7" s="294">
        <v>51458</v>
      </c>
      <c r="Q7" s="294">
        <v>5165</v>
      </c>
      <c r="R7" s="294">
        <v>3120102</v>
      </c>
      <c r="S7" s="294">
        <v>2724326</v>
      </c>
      <c r="T7" s="31"/>
      <c r="U7" s="31"/>
    </row>
    <row r="8" spans="1:25" s="30" customFormat="1" ht="24.95" customHeight="1">
      <c r="B8" s="302">
        <v>26</v>
      </c>
      <c r="C8" s="294">
        <v>111747682</v>
      </c>
      <c r="D8" s="294">
        <v>104164358</v>
      </c>
      <c r="E8" s="294">
        <v>108679200</v>
      </c>
      <c r="F8" s="294">
        <v>101465041</v>
      </c>
      <c r="G8" s="304">
        <v>48951777</v>
      </c>
      <c r="H8" s="304">
        <v>46864274</v>
      </c>
      <c r="I8" s="304">
        <v>52003665</v>
      </c>
      <c r="J8" s="304">
        <v>47163463</v>
      </c>
      <c r="K8" s="297">
        <v>0</v>
      </c>
      <c r="L8" s="304">
        <v>2191450</v>
      </c>
      <c r="M8" s="304">
        <v>1945778</v>
      </c>
      <c r="N8" s="304">
        <v>5487293</v>
      </c>
      <c r="O8" s="304">
        <v>5487293</v>
      </c>
      <c r="P8" s="304">
        <v>45015</v>
      </c>
      <c r="Q8" s="304">
        <v>4233</v>
      </c>
      <c r="R8" s="304">
        <v>3068482</v>
      </c>
      <c r="S8" s="304">
        <v>2699317</v>
      </c>
      <c r="T8" s="32"/>
      <c r="U8" s="32"/>
      <c r="V8" s="33"/>
      <c r="W8" s="33"/>
      <c r="X8" s="33"/>
      <c r="Y8" s="33"/>
    </row>
    <row r="9" spans="1:25" s="30" customFormat="1" ht="24.95" customHeight="1">
      <c r="B9" s="302">
        <v>27</v>
      </c>
      <c r="C9" s="294">
        <f t="shared" ref="C9:S9" si="0">SUM(C11:C34)</f>
        <v>105805354</v>
      </c>
      <c r="D9" s="294">
        <f>SUM(D11:D34)</f>
        <v>99092166</v>
      </c>
      <c r="E9" s="294">
        <f t="shared" si="0"/>
        <v>102813459</v>
      </c>
      <c r="F9" s="294">
        <f t="shared" si="0"/>
        <v>96423339</v>
      </c>
      <c r="G9" s="294">
        <f t="shared" si="0"/>
        <v>44775404</v>
      </c>
      <c r="H9" s="294">
        <f t="shared" si="0"/>
        <v>42883018</v>
      </c>
      <c r="I9" s="304">
        <f t="shared" si="0"/>
        <v>50415523</v>
      </c>
      <c r="J9" s="304">
        <f t="shared" si="0"/>
        <v>46186146</v>
      </c>
      <c r="K9" s="297">
        <f t="shared" si="0"/>
        <v>0</v>
      </c>
      <c r="L9" s="304">
        <f t="shared" si="0"/>
        <v>2231307</v>
      </c>
      <c r="M9" s="304">
        <f t="shared" si="0"/>
        <v>2001432</v>
      </c>
      <c r="N9" s="304">
        <f t="shared" si="0"/>
        <v>5348849</v>
      </c>
      <c r="O9" s="304">
        <f t="shared" si="0"/>
        <v>5348849</v>
      </c>
      <c r="P9" s="304">
        <f t="shared" si="0"/>
        <v>42376</v>
      </c>
      <c r="Q9" s="304">
        <f t="shared" si="0"/>
        <v>3894</v>
      </c>
      <c r="R9" s="304">
        <f t="shared" si="0"/>
        <v>2991895</v>
      </c>
      <c r="S9" s="304">
        <f t="shared" si="0"/>
        <v>2668827</v>
      </c>
      <c r="T9" s="32"/>
      <c r="U9" s="32"/>
      <c r="V9" s="33"/>
      <c r="W9" s="33"/>
      <c r="X9" s="33"/>
      <c r="Y9" s="33"/>
    </row>
    <row r="10" spans="1:25" s="30" customFormat="1" ht="24.95" customHeight="1">
      <c r="B10" s="302"/>
      <c r="C10" s="294"/>
      <c r="D10" s="294"/>
      <c r="E10" s="294"/>
      <c r="F10" s="294"/>
      <c r="G10" s="294"/>
      <c r="H10" s="294"/>
      <c r="I10" s="304"/>
      <c r="J10" s="304"/>
      <c r="K10" s="297"/>
      <c r="L10" s="304"/>
      <c r="M10" s="304"/>
      <c r="N10" s="304"/>
      <c r="O10" s="304"/>
      <c r="P10" s="304"/>
      <c r="Q10" s="304"/>
      <c r="R10" s="304"/>
      <c r="S10" s="304"/>
      <c r="T10" s="32"/>
      <c r="U10" s="31"/>
      <c r="V10" s="33"/>
    </row>
    <row r="11" spans="1:25" s="30" customFormat="1" ht="24.95" customHeight="1">
      <c r="B11" s="305" t="s">
        <v>102</v>
      </c>
      <c r="C11" s="294">
        <v>42423995</v>
      </c>
      <c r="D11" s="294">
        <v>39314566</v>
      </c>
      <c r="E11" s="294">
        <v>39516178</v>
      </c>
      <c r="F11" s="294">
        <v>36727406</v>
      </c>
      <c r="G11" s="294">
        <v>18725765</v>
      </c>
      <c r="H11" s="304">
        <v>17801773</v>
      </c>
      <c r="I11" s="306">
        <v>18238928</v>
      </c>
      <c r="J11" s="307">
        <v>16437332</v>
      </c>
      <c r="K11" s="297"/>
      <c r="L11" s="304">
        <v>662389</v>
      </c>
      <c r="M11" s="304">
        <v>599205</v>
      </c>
      <c r="N11" s="304">
        <v>1889096</v>
      </c>
      <c r="O11" s="304">
        <v>1889096</v>
      </c>
      <c r="P11" s="306">
        <v>0</v>
      </c>
      <c r="Q11" s="304">
        <v>0</v>
      </c>
      <c r="R11" s="308">
        <v>2907817</v>
      </c>
      <c r="S11" s="309">
        <v>2587160</v>
      </c>
      <c r="T11" s="31"/>
      <c r="U11" s="31"/>
      <c r="V11" s="33"/>
    </row>
    <row r="12" spans="1:25" s="30" customFormat="1" ht="24.95" customHeight="1">
      <c r="B12" s="305" t="s">
        <v>103</v>
      </c>
      <c r="C12" s="294">
        <v>7941059</v>
      </c>
      <c r="D12" s="294">
        <v>7465414</v>
      </c>
      <c r="E12" s="294">
        <v>7919395</v>
      </c>
      <c r="F12" s="294">
        <v>7443750</v>
      </c>
      <c r="G12" s="294">
        <v>3482355</v>
      </c>
      <c r="H12" s="304">
        <v>3386518</v>
      </c>
      <c r="I12" s="306">
        <v>3848210</v>
      </c>
      <c r="J12" s="307">
        <v>3525444</v>
      </c>
      <c r="K12" s="297"/>
      <c r="L12" s="304">
        <v>187837</v>
      </c>
      <c r="M12" s="304">
        <v>169124</v>
      </c>
      <c r="N12" s="304">
        <v>360364</v>
      </c>
      <c r="O12" s="304">
        <v>360364</v>
      </c>
      <c r="P12" s="306">
        <v>40629</v>
      </c>
      <c r="Q12" s="304">
        <v>2300</v>
      </c>
      <c r="R12" s="308">
        <v>21664</v>
      </c>
      <c r="S12" s="309">
        <v>21664</v>
      </c>
      <c r="T12" s="31"/>
      <c r="U12" s="31"/>
      <c r="V12" s="33"/>
    </row>
    <row r="13" spans="1:25" s="30" customFormat="1" ht="24.95" customHeight="1">
      <c r="B13" s="305" t="s">
        <v>104</v>
      </c>
      <c r="C13" s="294">
        <v>4538496</v>
      </c>
      <c r="D13" s="294">
        <v>4269055</v>
      </c>
      <c r="E13" s="294">
        <v>4538496</v>
      </c>
      <c r="F13" s="294">
        <v>4269055</v>
      </c>
      <c r="G13" s="294">
        <v>1954004</v>
      </c>
      <c r="H13" s="304">
        <v>1877281</v>
      </c>
      <c r="I13" s="306">
        <v>2154492</v>
      </c>
      <c r="J13" s="307">
        <v>1978423</v>
      </c>
      <c r="K13" s="297"/>
      <c r="L13" s="304">
        <v>135655</v>
      </c>
      <c r="M13" s="304">
        <v>119006</v>
      </c>
      <c r="N13" s="304">
        <v>294345</v>
      </c>
      <c r="O13" s="304">
        <v>294345</v>
      </c>
      <c r="P13" s="306">
        <v>0</v>
      </c>
      <c r="Q13" s="304">
        <v>0</v>
      </c>
      <c r="R13" s="310">
        <v>0</v>
      </c>
      <c r="S13" s="311">
        <v>0</v>
      </c>
      <c r="T13" s="31"/>
      <c r="U13" s="31"/>
      <c r="V13" s="33"/>
    </row>
    <row r="14" spans="1:25" s="30" customFormat="1" ht="24.95" customHeight="1">
      <c r="B14" s="305" t="s">
        <v>105</v>
      </c>
      <c r="C14" s="294">
        <v>14957658</v>
      </c>
      <c r="D14" s="294">
        <v>14101622</v>
      </c>
      <c r="E14" s="294">
        <v>14957658</v>
      </c>
      <c r="F14" s="294">
        <v>14101622</v>
      </c>
      <c r="G14" s="294">
        <v>5613384</v>
      </c>
      <c r="H14" s="304">
        <v>5356437</v>
      </c>
      <c r="I14" s="306">
        <v>8592682</v>
      </c>
      <c r="J14" s="307">
        <v>8020422</v>
      </c>
      <c r="K14" s="297"/>
      <c r="L14" s="304">
        <v>228195</v>
      </c>
      <c r="M14" s="304">
        <v>201519</v>
      </c>
      <c r="N14" s="304">
        <v>523157</v>
      </c>
      <c r="O14" s="304">
        <v>523157</v>
      </c>
      <c r="P14" s="306">
        <v>240</v>
      </c>
      <c r="Q14" s="304">
        <v>87</v>
      </c>
      <c r="R14" s="310">
        <v>0</v>
      </c>
      <c r="S14" s="311">
        <v>0</v>
      </c>
      <c r="T14" s="31"/>
      <c r="U14" s="32"/>
      <c r="V14" s="33"/>
    </row>
    <row r="15" spans="1:25" s="30" customFormat="1" ht="24.95" customHeight="1">
      <c r="B15" s="305" t="s">
        <v>150</v>
      </c>
      <c r="C15" s="294">
        <v>4246847</v>
      </c>
      <c r="D15" s="294">
        <v>3971695</v>
      </c>
      <c r="E15" s="294">
        <v>4246661</v>
      </c>
      <c r="F15" s="294">
        <v>3971509</v>
      </c>
      <c r="G15" s="294">
        <v>1736407</v>
      </c>
      <c r="H15" s="294">
        <v>1661847</v>
      </c>
      <c r="I15" s="307">
        <v>2101074</v>
      </c>
      <c r="J15" s="307">
        <v>1912892</v>
      </c>
      <c r="K15" s="297"/>
      <c r="L15" s="294">
        <v>122780</v>
      </c>
      <c r="M15" s="294">
        <v>110370</v>
      </c>
      <c r="N15" s="294">
        <v>286400</v>
      </c>
      <c r="O15" s="294">
        <v>286400</v>
      </c>
      <c r="P15" s="306">
        <v>0</v>
      </c>
      <c r="Q15" s="304">
        <v>0</v>
      </c>
      <c r="R15" s="306">
        <v>186</v>
      </c>
      <c r="S15" s="309">
        <v>186</v>
      </c>
      <c r="T15" s="32"/>
      <c r="U15" s="31"/>
      <c r="V15" s="33"/>
    </row>
    <row r="16" spans="1:25" s="30" customFormat="1" ht="24.95" customHeight="1">
      <c r="B16" s="305" t="s">
        <v>151</v>
      </c>
      <c r="C16" s="294">
        <v>3808311</v>
      </c>
      <c r="D16" s="294">
        <v>3502263</v>
      </c>
      <c r="E16" s="294">
        <v>3808238</v>
      </c>
      <c r="F16" s="294">
        <v>3502190</v>
      </c>
      <c r="G16" s="294">
        <v>1487177</v>
      </c>
      <c r="H16" s="304">
        <v>1420260</v>
      </c>
      <c r="I16" s="306">
        <v>1940136</v>
      </c>
      <c r="J16" s="307">
        <v>1722461</v>
      </c>
      <c r="K16" s="297"/>
      <c r="L16" s="304">
        <v>133657</v>
      </c>
      <c r="M16" s="304">
        <v>112201</v>
      </c>
      <c r="N16" s="304">
        <v>247268</v>
      </c>
      <c r="O16" s="304">
        <v>247268</v>
      </c>
      <c r="P16" s="306">
        <v>0</v>
      </c>
      <c r="Q16" s="304">
        <v>0</v>
      </c>
      <c r="R16" s="310">
        <v>73</v>
      </c>
      <c r="S16" s="311">
        <v>73</v>
      </c>
      <c r="T16" s="31"/>
      <c r="U16" s="31"/>
      <c r="V16" s="33"/>
    </row>
    <row r="17" spans="2:22" s="30" customFormat="1" ht="24.95" customHeight="1">
      <c r="B17" s="305" t="s">
        <v>152</v>
      </c>
      <c r="C17" s="294">
        <v>3219942</v>
      </c>
      <c r="D17" s="294">
        <v>3082919</v>
      </c>
      <c r="E17" s="294">
        <v>3219942</v>
      </c>
      <c r="F17" s="294">
        <v>3082919</v>
      </c>
      <c r="G17" s="294">
        <v>1433418</v>
      </c>
      <c r="H17" s="304">
        <v>1402965</v>
      </c>
      <c r="I17" s="306">
        <v>1464486</v>
      </c>
      <c r="J17" s="307">
        <v>1365773</v>
      </c>
      <c r="K17" s="297"/>
      <c r="L17" s="304">
        <v>97280</v>
      </c>
      <c r="M17" s="304">
        <v>89423</v>
      </c>
      <c r="N17" s="304">
        <v>224758</v>
      </c>
      <c r="O17" s="304">
        <v>224758</v>
      </c>
      <c r="P17" s="306">
        <v>0</v>
      </c>
      <c r="Q17" s="304">
        <v>0</v>
      </c>
      <c r="R17" s="310">
        <v>0</v>
      </c>
      <c r="S17" s="311">
        <v>0</v>
      </c>
      <c r="T17" s="31"/>
      <c r="U17" s="31"/>
      <c r="V17" s="33"/>
    </row>
    <row r="18" spans="2:22" s="30" customFormat="1" ht="24.95" customHeight="1">
      <c r="B18" s="305" t="s">
        <v>153</v>
      </c>
      <c r="C18" s="294">
        <v>2795987</v>
      </c>
      <c r="D18" s="294">
        <v>2605986</v>
      </c>
      <c r="E18" s="294">
        <v>2779220</v>
      </c>
      <c r="F18" s="294">
        <v>2589219</v>
      </c>
      <c r="G18" s="294">
        <v>1108606</v>
      </c>
      <c r="H18" s="304">
        <v>1057519</v>
      </c>
      <c r="I18" s="306">
        <v>1393275</v>
      </c>
      <c r="J18" s="307">
        <v>1260693</v>
      </c>
      <c r="K18" s="297"/>
      <c r="L18" s="304">
        <v>85491</v>
      </c>
      <c r="M18" s="304">
        <v>79159</v>
      </c>
      <c r="N18" s="304">
        <v>191848</v>
      </c>
      <c r="O18" s="304">
        <v>191848</v>
      </c>
      <c r="P18" s="306">
        <v>0</v>
      </c>
      <c r="Q18" s="304">
        <v>0</v>
      </c>
      <c r="R18" s="310">
        <v>16767</v>
      </c>
      <c r="S18" s="311">
        <v>16767</v>
      </c>
      <c r="T18" s="31"/>
      <c r="U18" s="31"/>
      <c r="V18" s="33"/>
    </row>
    <row r="19" spans="2:22" s="30" customFormat="1" ht="24.95" customHeight="1">
      <c r="B19" s="305" t="s">
        <v>154</v>
      </c>
      <c r="C19" s="294">
        <v>508966</v>
      </c>
      <c r="D19" s="294">
        <v>491358</v>
      </c>
      <c r="E19" s="294">
        <v>508966</v>
      </c>
      <c r="F19" s="294">
        <v>491358</v>
      </c>
      <c r="G19" s="294">
        <v>205062</v>
      </c>
      <c r="H19" s="304">
        <v>199467</v>
      </c>
      <c r="I19" s="306">
        <v>244963</v>
      </c>
      <c r="J19" s="307">
        <v>233887</v>
      </c>
      <c r="K19" s="297"/>
      <c r="L19" s="304">
        <v>19786</v>
      </c>
      <c r="M19" s="304">
        <v>18849</v>
      </c>
      <c r="N19" s="304">
        <v>37648</v>
      </c>
      <c r="O19" s="304">
        <v>37648</v>
      </c>
      <c r="P19" s="306">
        <v>1507</v>
      </c>
      <c r="Q19" s="304">
        <v>1507</v>
      </c>
      <c r="R19" s="310">
        <v>0</v>
      </c>
      <c r="S19" s="311">
        <v>0</v>
      </c>
      <c r="T19" s="31"/>
      <c r="U19" s="31"/>
      <c r="V19" s="33"/>
    </row>
    <row r="20" spans="2:22" s="30" customFormat="1" ht="24.95" customHeight="1">
      <c r="B20" s="305" t="s">
        <v>155</v>
      </c>
      <c r="C20" s="294">
        <v>141125</v>
      </c>
      <c r="D20" s="294">
        <v>137446</v>
      </c>
      <c r="E20" s="294">
        <v>139274</v>
      </c>
      <c r="F20" s="294">
        <v>135595</v>
      </c>
      <c r="G20" s="294">
        <v>48489</v>
      </c>
      <c r="H20" s="304">
        <v>47010</v>
      </c>
      <c r="I20" s="306">
        <v>80948</v>
      </c>
      <c r="J20" s="307">
        <v>79158</v>
      </c>
      <c r="K20" s="297"/>
      <c r="L20" s="294">
        <v>6128</v>
      </c>
      <c r="M20" s="294">
        <v>5718</v>
      </c>
      <c r="N20" s="304">
        <v>3709</v>
      </c>
      <c r="O20" s="304">
        <v>3709</v>
      </c>
      <c r="P20" s="306">
        <v>0</v>
      </c>
      <c r="Q20" s="304">
        <v>0</v>
      </c>
      <c r="R20" s="310">
        <v>1851</v>
      </c>
      <c r="S20" s="311">
        <v>1851</v>
      </c>
      <c r="T20" s="31"/>
      <c r="U20" s="32"/>
      <c r="V20" s="33"/>
    </row>
    <row r="21" spans="2:22" s="30" customFormat="1" ht="24.95" customHeight="1">
      <c r="B21" s="305" t="s">
        <v>147</v>
      </c>
      <c r="C21" s="294">
        <v>207884</v>
      </c>
      <c r="D21" s="294">
        <v>204089</v>
      </c>
      <c r="E21" s="294">
        <v>207884</v>
      </c>
      <c r="F21" s="294">
        <v>204089</v>
      </c>
      <c r="G21" s="294">
        <v>90870</v>
      </c>
      <c r="H21" s="294">
        <v>89292</v>
      </c>
      <c r="I21" s="307">
        <v>96921</v>
      </c>
      <c r="J21" s="307">
        <v>94868</v>
      </c>
      <c r="K21" s="297"/>
      <c r="L21" s="294">
        <v>9350</v>
      </c>
      <c r="M21" s="294">
        <v>9186</v>
      </c>
      <c r="N21" s="294">
        <v>10743</v>
      </c>
      <c r="O21" s="294">
        <v>10743</v>
      </c>
      <c r="P21" s="306">
        <v>0</v>
      </c>
      <c r="Q21" s="304">
        <v>0</v>
      </c>
      <c r="R21" s="306">
        <v>0</v>
      </c>
      <c r="S21" s="309">
        <v>0</v>
      </c>
      <c r="T21" s="32"/>
      <c r="U21" s="31"/>
      <c r="V21" s="33"/>
    </row>
    <row r="22" spans="2:22" s="30" customFormat="1" ht="24.95" customHeight="1">
      <c r="B22" s="305" t="s">
        <v>156</v>
      </c>
      <c r="C22" s="294">
        <v>2671422</v>
      </c>
      <c r="D22" s="294">
        <v>2528240</v>
      </c>
      <c r="E22" s="294">
        <v>2671422</v>
      </c>
      <c r="F22" s="294">
        <v>2528240</v>
      </c>
      <c r="G22" s="294">
        <v>1208624</v>
      </c>
      <c r="H22" s="294">
        <v>1162463</v>
      </c>
      <c r="I22" s="307">
        <v>1231627</v>
      </c>
      <c r="J22" s="307">
        <v>1141191</v>
      </c>
      <c r="K22" s="297"/>
      <c r="L22" s="304">
        <v>73562</v>
      </c>
      <c r="M22" s="304">
        <v>66977</v>
      </c>
      <c r="N22" s="294">
        <v>157609</v>
      </c>
      <c r="O22" s="294">
        <v>157609</v>
      </c>
      <c r="P22" s="306">
        <v>0</v>
      </c>
      <c r="Q22" s="304">
        <v>0</v>
      </c>
      <c r="R22" s="310">
        <v>0</v>
      </c>
      <c r="S22" s="311">
        <v>0</v>
      </c>
      <c r="T22" s="31"/>
      <c r="U22" s="31"/>
      <c r="V22" s="33"/>
    </row>
    <row r="23" spans="2:22" s="30" customFormat="1" ht="24.95" customHeight="1">
      <c r="B23" s="305" t="s">
        <v>157</v>
      </c>
      <c r="C23" s="294">
        <v>531856</v>
      </c>
      <c r="D23" s="294">
        <v>501197</v>
      </c>
      <c r="E23" s="294">
        <v>531856</v>
      </c>
      <c r="F23" s="294">
        <v>501197</v>
      </c>
      <c r="G23" s="294">
        <v>151547</v>
      </c>
      <c r="H23" s="304">
        <v>148920</v>
      </c>
      <c r="I23" s="306">
        <v>338660</v>
      </c>
      <c r="J23" s="306">
        <v>311634</v>
      </c>
      <c r="K23" s="297"/>
      <c r="L23" s="304">
        <v>20575</v>
      </c>
      <c r="M23" s="304">
        <v>19569</v>
      </c>
      <c r="N23" s="304">
        <v>21074</v>
      </c>
      <c r="O23" s="304">
        <v>21074</v>
      </c>
      <c r="P23" s="306">
        <v>0</v>
      </c>
      <c r="Q23" s="304">
        <v>0</v>
      </c>
      <c r="R23" s="310">
        <v>0</v>
      </c>
      <c r="S23" s="311">
        <v>0</v>
      </c>
      <c r="T23" s="31"/>
      <c r="U23" s="31"/>
      <c r="V23" s="33"/>
    </row>
    <row r="24" spans="2:22" s="30" customFormat="1" ht="24.95" customHeight="1">
      <c r="B24" s="305" t="s">
        <v>158</v>
      </c>
      <c r="C24" s="294">
        <v>945326</v>
      </c>
      <c r="D24" s="294">
        <v>911230</v>
      </c>
      <c r="E24" s="294">
        <v>944730</v>
      </c>
      <c r="F24" s="294">
        <v>910634</v>
      </c>
      <c r="G24" s="294">
        <v>328204</v>
      </c>
      <c r="H24" s="304">
        <v>318646</v>
      </c>
      <c r="I24" s="306">
        <v>545019</v>
      </c>
      <c r="J24" s="307">
        <v>521912</v>
      </c>
      <c r="K24" s="297"/>
      <c r="L24" s="304">
        <v>28970</v>
      </c>
      <c r="M24" s="304">
        <v>27539</v>
      </c>
      <c r="N24" s="304">
        <v>42537</v>
      </c>
      <c r="O24" s="304">
        <v>42537</v>
      </c>
      <c r="P24" s="306">
        <v>0</v>
      </c>
      <c r="Q24" s="304">
        <v>0</v>
      </c>
      <c r="R24" s="310">
        <v>596</v>
      </c>
      <c r="S24" s="311">
        <v>596</v>
      </c>
      <c r="T24" s="31"/>
      <c r="U24" s="31"/>
      <c r="V24" s="33"/>
    </row>
    <row r="25" spans="2:22" s="30" customFormat="1" ht="24.95" customHeight="1">
      <c r="B25" s="305" t="s">
        <v>159</v>
      </c>
      <c r="C25" s="294">
        <v>343033</v>
      </c>
      <c r="D25" s="294">
        <v>324287</v>
      </c>
      <c r="E25" s="294">
        <v>343033</v>
      </c>
      <c r="F25" s="294">
        <v>324287</v>
      </c>
      <c r="G25" s="294">
        <v>151560</v>
      </c>
      <c r="H25" s="304">
        <v>144366</v>
      </c>
      <c r="I25" s="306">
        <v>152538</v>
      </c>
      <c r="J25" s="307">
        <v>141641</v>
      </c>
      <c r="K25" s="297"/>
      <c r="L25" s="304">
        <v>11127</v>
      </c>
      <c r="M25" s="304">
        <v>10472</v>
      </c>
      <c r="N25" s="304">
        <v>27808</v>
      </c>
      <c r="O25" s="304">
        <v>27808</v>
      </c>
      <c r="P25" s="306">
        <v>0</v>
      </c>
      <c r="Q25" s="304">
        <v>0</v>
      </c>
      <c r="R25" s="310">
        <v>0</v>
      </c>
      <c r="S25" s="311">
        <v>0</v>
      </c>
      <c r="T25" s="31"/>
      <c r="U25" s="31"/>
      <c r="V25" s="33"/>
    </row>
    <row r="26" spans="2:22" s="30" customFormat="1" ht="24.95" customHeight="1">
      <c r="B26" s="305" t="s">
        <v>160</v>
      </c>
      <c r="C26" s="294">
        <v>569452</v>
      </c>
      <c r="D26" s="294">
        <v>509279</v>
      </c>
      <c r="E26" s="294">
        <v>569452</v>
      </c>
      <c r="F26" s="294">
        <v>509279</v>
      </c>
      <c r="G26" s="294">
        <v>236133</v>
      </c>
      <c r="H26" s="304">
        <v>225773</v>
      </c>
      <c r="I26" s="306">
        <v>275341</v>
      </c>
      <c r="J26" s="307">
        <v>226854</v>
      </c>
      <c r="K26" s="297"/>
      <c r="L26" s="294">
        <v>19345</v>
      </c>
      <c r="M26" s="304">
        <v>18019</v>
      </c>
      <c r="N26" s="304">
        <v>38633</v>
      </c>
      <c r="O26" s="304">
        <v>38633</v>
      </c>
      <c r="P26" s="306">
        <v>0</v>
      </c>
      <c r="Q26" s="304">
        <v>0</v>
      </c>
      <c r="R26" s="310">
        <v>0</v>
      </c>
      <c r="S26" s="311">
        <v>0</v>
      </c>
      <c r="T26" s="31"/>
      <c r="U26" s="32"/>
      <c r="V26" s="33"/>
    </row>
    <row r="27" spans="2:22" s="30" customFormat="1" ht="24.95" customHeight="1">
      <c r="B27" s="305" t="s">
        <v>161</v>
      </c>
      <c r="C27" s="294">
        <v>800720</v>
      </c>
      <c r="D27" s="294">
        <v>723462</v>
      </c>
      <c r="E27" s="294">
        <v>798014</v>
      </c>
      <c r="F27" s="294">
        <v>720756</v>
      </c>
      <c r="G27" s="294">
        <v>304861</v>
      </c>
      <c r="H27" s="294">
        <v>291194</v>
      </c>
      <c r="I27" s="307">
        <v>393393</v>
      </c>
      <c r="J27" s="307">
        <v>333433</v>
      </c>
      <c r="K27" s="297"/>
      <c r="L27" s="294">
        <v>29967</v>
      </c>
      <c r="M27" s="294">
        <v>26336</v>
      </c>
      <c r="N27" s="294">
        <v>69793</v>
      </c>
      <c r="O27" s="294">
        <v>69793</v>
      </c>
      <c r="P27" s="306">
        <v>0</v>
      </c>
      <c r="Q27" s="304">
        <v>0</v>
      </c>
      <c r="R27" s="306">
        <v>2706</v>
      </c>
      <c r="S27" s="304">
        <v>2706</v>
      </c>
      <c r="T27" s="32"/>
      <c r="U27" s="31"/>
      <c r="V27" s="33"/>
    </row>
    <row r="28" spans="2:22" s="30" customFormat="1" ht="24.95" customHeight="1">
      <c r="B28" s="305" t="s">
        <v>162</v>
      </c>
      <c r="C28" s="294">
        <v>2753054</v>
      </c>
      <c r="D28" s="294">
        <v>2698398</v>
      </c>
      <c r="E28" s="294">
        <v>2753054</v>
      </c>
      <c r="F28" s="294">
        <v>2698398</v>
      </c>
      <c r="G28" s="294">
        <v>1012701</v>
      </c>
      <c r="H28" s="304">
        <v>992281</v>
      </c>
      <c r="I28" s="306">
        <v>1554905</v>
      </c>
      <c r="J28" s="307">
        <v>1523498</v>
      </c>
      <c r="K28" s="297"/>
      <c r="L28" s="294">
        <v>39868</v>
      </c>
      <c r="M28" s="294">
        <v>37039</v>
      </c>
      <c r="N28" s="304">
        <v>145580</v>
      </c>
      <c r="O28" s="304">
        <v>145580</v>
      </c>
      <c r="P28" s="306">
        <v>0</v>
      </c>
      <c r="Q28" s="304">
        <v>0</v>
      </c>
      <c r="R28" s="310">
        <v>0</v>
      </c>
      <c r="S28" s="311">
        <v>0</v>
      </c>
      <c r="T28" s="31"/>
      <c r="U28" s="31"/>
      <c r="V28" s="33"/>
    </row>
    <row r="29" spans="2:22" s="30" customFormat="1" ht="24.95" customHeight="1">
      <c r="B29" s="305" t="s">
        <v>163</v>
      </c>
      <c r="C29" s="294">
        <v>3151650</v>
      </c>
      <c r="D29" s="294">
        <v>3074982</v>
      </c>
      <c r="E29" s="294">
        <v>3111415</v>
      </c>
      <c r="F29" s="294">
        <v>3037158</v>
      </c>
      <c r="G29" s="294">
        <v>1494549</v>
      </c>
      <c r="H29" s="294">
        <v>1464401</v>
      </c>
      <c r="I29" s="307">
        <v>1364927</v>
      </c>
      <c r="J29" s="307">
        <v>1325323</v>
      </c>
      <c r="K29" s="297"/>
      <c r="L29" s="304">
        <v>55727</v>
      </c>
      <c r="M29" s="304">
        <v>51222</v>
      </c>
      <c r="N29" s="294">
        <v>196212</v>
      </c>
      <c r="O29" s="294">
        <v>196212</v>
      </c>
      <c r="P29" s="306">
        <v>0</v>
      </c>
      <c r="Q29" s="304">
        <v>0</v>
      </c>
      <c r="R29" s="310">
        <v>40235</v>
      </c>
      <c r="S29" s="311">
        <v>37824</v>
      </c>
      <c r="T29" s="31"/>
      <c r="U29" s="31"/>
      <c r="V29" s="33"/>
    </row>
    <row r="30" spans="2:22" s="30" customFormat="1" ht="24.95" customHeight="1">
      <c r="B30" s="305" t="s">
        <v>164</v>
      </c>
      <c r="C30" s="294">
        <v>4190130</v>
      </c>
      <c r="D30" s="294">
        <v>4018406</v>
      </c>
      <c r="E30" s="294">
        <v>4190130</v>
      </c>
      <c r="F30" s="294">
        <v>4018406</v>
      </c>
      <c r="G30" s="294">
        <v>1931787</v>
      </c>
      <c r="H30" s="304">
        <v>1860567</v>
      </c>
      <c r="I30" s="306">
        <v>1937398</v>
      </c>
      <c r="J30" s="307">
        <v>1846390</v>
      </c>
      <c r="K30" s="297"/>
      <c r="L30" s="304">
        <v>96631</v>
      </c>
      <c r="M30" s="304">
        <v>87135</v>
      </c>
      <c r="N30" s="304">
        <v>224314</v>
      </c>
      <c r="O30" s="304">
        <v>224314</v>
      </c>
      <c r="P30" s="306">
        <v>0</v>
      </c>
      <c r="Q30" s="304">
        <v>0</v>
      </c>
      <c r="R30" s="310">
        <v>0</v>
      </c>
      <c r="S30" s="311">
        <v>0</v>
      </c>
      <c r="T30" s="31"/>
      <c r="U30" s="31"/>
      <c r="V30" s="33"/>
    </row>
    <row r="31" spans="2:22" s="30" customFormat="1" ht="24.95" customHeight="1">
      <c r="B31" s="305" t="s">
        <v>165</v>
      </c>
      <c r="C31" s="294">
        <v>1679157</v>
      </c>
      <c r="D31" s="294">
        <v>1465313</v>
      </c>
      <c r="E31" s="294">
        <v>1679157</v>
      </c>
      <c r="F31" s="294">
        <v>1465313</v>
      </c>
      <c r="G31" s="294">
        <v>668509</v>
      </c>
      <c r="H31" s="304">
        <v>616442</v>
      </c>
      <c r="I31" s="306">
        <v>848648</v>
      </c>
      <c r="J31" s="307">
        <v>699943</v>
      </c>
      <c r="K31" s="297"/>
      <c r="L31" s="304">
        <v>50810</v>
      </c>
      <c r="M31" s="304">
        <v>37738</v>
      </c>
      <c r="N31" s="304">
        <v>111190</v>
      </c>
      <c r="O31" s="304">
        <v>111190</v>
      </c>
      <c r="P31" s="306">
        <v>0</v>
      </c>
      <c r="Q31" s="304">
        <v>0</v>
      </c>
      <c r="R31" s="310">
        <v>0</v>
      </c>
      <c r="S31" s="311">
        <v>0</v>
      </c>
      <c r="T31" s="31"/>
      <c r="U31" s="31"/>
      <c r="V31" s="33"/>
    </row>
    <row r="32" spans="2:22" s="30" customFormat="1" ht="24.95" customHeight="1">
      <c r="B32" s="305" t="s">
        <v>166</v>
      </c>
      <c r="C32" s="294">
        <v>1234120</v>
      </c>
      <c r="D32" s="294">
        <v>1139713</v>
      </c>
      <c r="E32" s="294">
        <v>1234120</v>
      </c>
      <c r="F32" s="294">
        <v>1139713</v>
      </c>
      <c r="G32" s="294">
        <v>499204</v>
      </c>
      <c r="H32" s="304">
        <v>476946</v>
      </c>
      <c r="I32" s="306">
        <v>605447</v>
      </c>
      <c r="J32" s="307">
        <v>537895</v>
      </c>
      <c r="K32" s="297"/>
      <c r="L32" s="304">
        <v>39531</v>
      </c>
      <c r="M32" s="304">
        <v>34934</v>
      </c>
      <c r="N32" s="304">
        <v>89938</v>
      </c>
      <c r="O32" s="304">
        <v>89938</v>
      </c>
      <c r="P32" s="306">
        <v>0</v>
      </c>
      <c r="Q32" s="304">
        <v>0</v>
      </c>
      <c r="R32" s="308">
        <v>0</v>
      </c>
      <c r="S32" s="309">
        <v>0</v>
      </c>
      <c r="T32" s="31"/>
      <c r="U32" s="32"/>
      <c r="V32" s="33"/>
    </row>
    <row r="33" spans="2:22" s="30" customFormat="1" ht="24.95" customHeight="1">
      <c r="B33" s="305" t="s">
        <v>148</v>
      </c>
      <c r="C33" s="294">
        <v>801225</v>
      </c>
      <c r="D33" s="294">
        <v>762114</v>
      </c>
      <c r="E33" s="294">
        <v>801225</v>
      </c>
      <c r="F33" s="294">
        <v>762114</v>
      </c>
      <c r="G33" s="294">
        <v>328324</v>
      </c>
      <c r="H33" s="294">
        <v>322811</v>
      </c>
      <c r="I33" s="307">
        <v>385647</v>
      </c>
      <c r="J33" s="307">
        <v>354883</v>
      </c>
      <c r="K33" s="297"/>
      <c r="L33" s="294">
        <v>30148</v>
      </c>
      <c r="M33" s="294">
        <v>27314</v>
      </c>
      <c r="N33" s="294">
        <v>57106</v>
      </c>
      <c r="O33" s="294">
        <v>57106</v>
      </c>
      <c r="P33" s="306">
        <v>0</v>
      </c>
      <c r="Q33" s="304">
        <v>0</v>
      </c>
      <c r="R33" s="306">
        <v>0</v>
      </c>
      <c r="S33" s="309">
        <v>0</v>
      </c>
      <c r="T33" s="32"/>
      <c r="U33" s="31"/>
      <c r="V33" s="33"/>
    </row>
    <row r="34" spans="2:22" ht="16.5" customHeight="1" thickBot="1">
      <c r="B34" s="312" t="s">
        <v>149</v>
      </c>
      <c r="C34" s="313">
        <v>1343939</v>
      </c>
      <c r="D34" s="313">
        <v>1289132</v>
      </c>
      <c r="E34" s="313">
        <v>1343939</v>
      </c>
      <c r="F34" s="313">
        <v>1289132</v>
      </c>
      <c r="G34" s="313">
        <v>573864</v>
      </c>
      <c r="H34" s="314">
        <v>557839</v>
      </c>
      <c r="I34" s="315">
        <v>625858</v>
      </c>
      <c r="J34" s="315">
        <v>590196</v>
      </c>
      <c r="K34" s="297"/>
      <c r="L34" s="316">
        <v>46498</v>
      </c>
      <c r="M34" s="297">
        <v>43378</v>
      </c>
      <c r="N34" s="316">
        <v>97719</v>
      </c>
      <c r="O34" s="316">
        <v>97719</v>
      </c>
      <c r="P34" s="317">
        <v>0</v>
      </c>
      <c r="Q34" s="316">
        <v>0</v>
      </c>
      <c r="R34" s="318">
        <v>0</v>
      </c>
      <c r="S34" s="319">
        <v>0</v>
      </c>
      <c r="T34" s="31"/>
      <c r="U34" s="34"/>
    </row>
    <row r="35" spans="2:22">
      <c r="B35" s="424" t="s">
        <v>106</v>
      </c>
      <c r="C35" s="424"/>
      <c r="D35" s="293"/>
      <c r="E35" s="293"/>
      <c r="F35" s="293"/>
      <c r="G35" s="293"/>
      <c r="H35" s="293"/>
      <c r="I35" s="293"/>
      <c r="J35" s="293"/>
      <c r="K35" s="293"/>
      <c r="L35" s="320"/>
      <c r="M35" s="320"/>
      <c r="N35" s="320"/>
      <c r="O35" s="320"/>
      <c r="P35" s="320"/>
      <c r="Q35" s="320"/>
      <c r="R35" s="320"/>
      <c r="S35" s="320"/>
      <c r="T35" s="34"/>
      <c r="U35" s="36"/>
    </row>
    <row r="36" spans="2:22">
      <c r="C36" s="30"/>
      <c r="D36" s="30"/>
      <c r="E36" s="30"/>
      <c r="F36" s="30"/>
      <c r="G36" s="30"/>
      <c r="H36" s="30"/>
      <c r="I36" s="30"/>
      <c r="J36" s="30"/>
      <c r="K36" s="35"/>
      <c r="L36" s="30"/>
      <c r="M36" s="30"/>
      <c r="N36" s="30"/>
      <c r="O36" s="30"/>
      <c r="P36" s="30"/>
      <c r="Q36" s="30"/>
      <c r="R36" s="30"/>
      <c r="S36" s="30"/>
      <c r="T36" s="36"/>
      <c r="U36" s="36"/>
    </row>
    <row r="37" spans="2:22">
      <c r="T37" s="36"/>
      <c r="U37" s="36"/>
    </row>
  </sheetData>
  <mergeCells count="12">
    <mergeCell ref="B35:C35"/>
    <mergeCell ref="P5:Q5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  <colBreaks count="1" manualBreakCount="1">
    <brk id="1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7"/>
  <sheetViews>
    <sheetView showGridLines="0" defaultGridColor="0" colorId="22" zoomScaleNormal="100" zoomScaleSheetLayoutView="87" workbookViewId="0">
      <selection activeCell="B2" sqref="B2:H2"/>
    </sheetView>
  </sheetViews>
  <sheetFormatPr defaultColWidth="10.69921875" defaultRowHeight="13.5"/>
  <cols>
    <col min="1" max="1" width="14.3984375" style="4" bestFit="1" customWidth="1"/>
    <col min="2" max="2" width="14.296875" style="4" customWidth="1"/>
    <col min="3" max="8" width="9.69921875" style="4" customWidth="1"/>
    <col min="9" max="16384" width="10.69921875" style="4"/>
  </cols>
  <sheetData>
    <row r="1" spans="1:9">
      <c r="B1" s="5"/>
      <c r="C1" s="7"/>
    </row>
    <row r="2" spans="1:9" ht="17.25" customHeight="1">
      <c r="A2" s="6"/>
      <c r="B2" s="323" t="s">
        <v>305</v>
      </c>
      <c r="C2" s="323"/>
      <c r="D2" s="323"/>
      <c r="E2" s="323"/>
      <c r="F2" s="323"/>
      <c r="G2" s="323"/>
      <c r="H2" s="323"/>
    </row>
    <row r="3" spans="1:9" ht="14.25" customHeight="1" thickBot="1">
      <c r="B3" s="117"/>
      <c r="C3" s="117"/>
      <c r="D3" s="117"/>
      <c r="E3" s="117"/>
      <c r="F3" s="117"/>
      <c r="G3" s="117"/>
      <c r="H3" s="118" t="s">
        <v>253</v>
      </c>
    </row>
    <row r="4" spans="1:9" ht="17.100000000000001" customHeight="1">
      <c r="B4" s="327" t="s">
        <v>2</v>
      </c>
      <c r="C4" s="324" t="s">
        <v>0</v>
      </c>
      <c r="D4" s="325"/>
      <c r="E4" s="326"/>
      <c r="F4" s="324" t="s">
        <v>1</v>
      </c>
      <c r="G4" s="325"/>
      <c r="H4" s="325"/>
    </row>
    <row r="5" spans="1:9" ht="17.100000000000001" customHeight="1">
      <c r="B5" s="328"/>
      <c r="C5" s="119" t="s">
        <v>3</v>
      </c>
      <c r="D5" s="119" t="s">
        <v>233</v>
      </c>
      <c r="E5" s="119" t="s">
        <v>15</v>
      </c>
      <c r="F5" s="119" t="s">
        <v>3</v>
      </c>
      <c r="G5" s="119" t="s">
        <v>233</v>
      </c>
      <c r="H5" s="120" t="s">
        <v>15</v>
      </c>
    </row>
    <row r="6" spans="1:9" ht="17.100000000000001" customHeight="1">
      <c r="A6" s="7"/>
      <c r="B6" s="79" t="s">
        <v>306</v>
      </c>
      <c r="C6" s="80">
        <v>141202724</v>
      </c>
      <c r="D6" s="81">
        <v>140023787</v>
      </c>
      <c r="E6" s="81">
        <v>1178937</v>
      </c>
      <c r="F6" s="81">
        <v>140186109</v>
      </c>
      <c r="G6" s="81">
        <v>139285703</v>
      </c>
      <c r="H6" s="81">
        <v>900405</v>
      </c>
      <c r="I6" s="7"/>
    </row>
    <row r="7" spans="1:9" ht="17.100000000000001" customHeight="1">
      <c r="B7" s="82">
        <v>26</v>
      </c>
      <c r="C7" s="80">
        <v>164314084</v>
      </c>
      <c r="D7" s="81">
        <v>163348151</v>
      </c>
      <c r="E7" s="81">
        <v>965933</v>
      </c>
      <c r="F7" s="81">
        <v>162714200</v>
      </c>
      <c r="G7" s="81">
        <v>161968828</v>
      </c>
      <c r="H7" s="81">
        <v>745371</v>
      </c>
    </row>
    <row r="8" spans="1:9" ht="17.100000000000001" customHeight="1">
      <c r="B8" s="121">
        <v>27</v>
      </c>
      <c r="C8" s="80">
        <v>171080380</v>
      </c>
      <c r="D8" s="81">
        <v>169739918</v>
      </c>
      <c r="E8" s="81">
        <v>1340462</v>
      </c>
      <c r="F8" s="81">
        <v>169595042</v>
      </c>
      <c r="G8" s="81">
        <v>168448695</v>
      </c>
      <c r="H8" s="81">
        <v>1146348</v>
      </c>
    </row>
    <row r="9" spans="1:9" ht="6" customHeight="1">
      <c r="B9" s="83"/>
      <c r="C9" s="84"/>
      <c r="D9" s="84"/>
      <c r="E9" s="84"/>
      <c r="F9" s="84"/>
      <c r="G9" s="84"/>
      <c r="H9" s="84"/>
    </row>
    <row r="10" spans="1:9" ht="17.100000000000001" customHeight="1">
      <c r="B10" s="85" t="s">
        <v>4</v>
      </c>
      <c r="C10" s="86">
        <v>31774</v>
      </c>
      <c r="D10" s="87">
        <v>21220</v>
      </c>
      <c r="E10" s="87">
        <v>10554</v>
      </c>
      <c r="F10" s="87">
        <v>24184</v>
      </c>
      <c r="G10" s="87">
        <v>21156</v>
      </c>
      <c r="H10" s="87">
        <v>3029</v>
      </c>
    </row>
    <row r="11" spans="1:9" ht="27.75" customHeight="1">
      <c r="B11" s="88" t="s">
        <v>234</v>
      </c>
      <c r="C11" s="86">
        <v>49253614</v>
      </c>
      <c r="D11" s="87">
        <v>49225789</v>
      </c>
      <c r="E11" s="87">
        <v>27825</v>
      </c>
      <c r="F11" s="87">
        <v>49231980</v>
      </c>
      <c r="G11" s="87">
        <v>49208507</v>
      </c>
      <c r="H11" s="87">
        <v>23473</v>
      </c>
    </row>
    <row r="12" spans="1:9" ht="17.100000000000001" customHeight="1">
      <c r="B12" s="85" t="s">
        <v>5</v>
      </c>
      <c r="C12" s="86">
        <v>263766</v>
      </c>
      <c r="D12" s="87">
        <v>174148</v>
      </c>
      <c r="E12" s="87">
        <v>89618</v>
      </c>
      <c r="F12" s="87">
        <v>189048</v>
      </c>
      <c r="G12" s="87">
        <v>171408</v>
      </c>
      <c r="H12" s="87">
        <v>17640</v>
      </c>
    </row>
    <row r="13" spans="1:9" ht="29.25" customHeight="1">
      <c r="B13" s="88" t="s">
        <v>235</v>
      </c>
      <c r="C13" s="86">
        <v>11179772</v>
      </c>
      <c r="D13" s="87">
        <v>11112088</v>
      </c>
      <c r="E13" s="87">
        <v>67684</v>
      </c>
      <c r="F13" s="87">
        <v>11077896</v>
      </c>
      <c r="G13" s="87">
        <v>11020325</v>
      </c>
      <c r="H13" s="87">
        <v>57572</v>
      </c>
    </row>
    <row r="14" spans="1:9" ht="17.100000000000001" customHeight="1">
      <c r="B14" s="85" t="s">
        <v>6</v>
      </c>
      <c r="C14" s="86">
        <v>34861585</v>
      </c>
      <c r="D14" s="87">
        <v>34791425</v>
      </c>
      <c r="E14" s="87">
        <v>70160</v>
      </c>
      <c r="F14" s="87">
        <v>34770524</v>
      </c>
      <c r="G14" s="87">
        <v>34702874</v>
      </c>
      <c r="H14" s="87">
        <v>67650</v>
      </c>
    </row>
    <row r="15" spans="1:9" ht="17.100000000000001" customHeight="1">
      <c r="B15" s="108" t="s">
        <v>280</v>
      </c>
      <c r="C15" s="109">
        <v>1365084</v>
      </c>
      <c r="D15" s="110">
        <v>1365084</v>
      </c>
      <c r="E15" s="110">
        <v>0</v>
      </c>
      <c r="F15" s="110">
        <v>1362480</v>
      </c>
      <c r="G15" s="110">
        <v>1362480</v>
      </c>
      <c r="H15" s="110">
        <v>0</v>
      </c>
    </row>
    <row r="16" spans="1:9" ht="17.100000000000001" customHeight="1">
      <c r="B16" s="85" t="s">
        <v>236</v>
      </c>
      <c r="C16" s="86">
        <v>48735</v>
      </c>
      <c r="D16" s="87">
        <v>46082</v>
      </c>
      <c r="E16" s="87">
        <v>2653</v>
      </c>
      <c r="F16" s="87">
        <v>47386</v>
      </c>
      <c r="G16" s="87">
        <v>44788</v>
      </c>
      <c r="H16" s="87">
        <v>2598</v>
      </c>
    </row>
    <row r="17" spans="2:8" ht="17.100000000000001" customHeight="1">
      <c r="B17" s="85" t="s">
        <v>7</v>
      </c>
      <c r="C17" s="86">
        <v>8270836</v>
      </c>
      <c r="D17" s="87">
        <v>8220056</v>
      </c>
      <c r="E17" s="87">
        <v>50780</v>
      </c>
      <c r="F17" s="87">
        <v>7983125</v>
      </c>
      <c r="G17" s="87">
        <v>7940161</v>
      </c>
      <c r="H17" s="87">
        <v>42964</v>
      </c>
    </row>
    <row r="18" spans="2:8" ht="17.100000000000001" customHeight="1">
      <c r="B18" s="85" t="s">
        <v>8</v>
      </c>
      <c r="C18" s="86">
        <v>0</v>
      </c>
      <c r="D18" s="89">
        <v>0</v>
      </c>
      <c r="E18" s="87">
        <v>0</v>
      </c>
      <c r="F18" s="89">
        <v>0</v>
      </c>
      <c r="G18" s="89">
        <v>0</v>
      </c>
      <c r="H18" s="89">
        <v>0</v>
      </c>
    </row>
    <row r="19" spans="2:8" ht="17.100000000000001" customHeight="1">
      <c r="B19" s="90" t="s">
        <v>9</v>
      </c>
      <c r="C19" s="91">
        <v>64649251</v>
      </c>
      <c r="D19" s="89">
        <v>63630923</v>
      </c>
      <c r="E19" s="89">
        <v>1018328</v>
      </c>
      <c r="F19" s="89">
        <v>63753166</v>
      </c>
      <c r="G19" s="89">
        <v>62824549</v>
      </c>
      <c r="H19" s="89">
        <v>928617</v>
      </c>
    </row>
    <row r="20" spans="2:8" ht="17.100000000000001" customHeight="1">
      <c r="B20" s="85" t="s">
        <v>10</v>
      </c>
      <c r="C20" s="91">
        <v>414926</v>
      </c>
      <c r="D20" s="89">
        <v>414926</v>
      </c>
      <c r="E20" s="89">
        <v>0</v>
      </c>
      <c r="F20" s="89">
        <v>414926</v>
      </c>
      <c r="G20" s="89">
        <v>414926</v>
      </c>
      <c r="H20" s="89">
        <v>0</v>
      </c>
    </row>
    <row r="21" spans="2:8" ht="17.100000000000001" customHeight="1">
      <c r="B21" s="90" t="s">
        <v>11</v>
      </c>
      <c r="C21" s="91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</row>
    <row r="22" spans="2:8" ht="17.100000000000001" customHeight="1">
      <c r="B22" s="92" t="s">
        <v>12</v>
      </c>
      <c r="C22" s="91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</row>
    <row r="23" spans="2:8" ht="14.25" customHeight="1">
      <c r="B23" s="92" t="s">
        <v>14</v>
      </c>
      <c r="C23" s="91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</row>
    <row r="24" spans="2:8" ht="14.25" customHeight="1">
      <c r="B24" s="85" t="s">
        <v>13</v>
      </c>
      <c r="C24" s="91">
        <v>671132</v>
      </c>
      <c r="D24" s="89">
        <v>668271</v>
      </c>
      <c r="E24" s="89">
        <v>2861</v>
      </c>
      <c r="F24" s="89">
        <v>670421</v>
      </c>
      <c r="G24" s="89">
        <v>667615</v>
      </c>
      <c r="H24" s="89">
        <v>2806</v>
      </c>
    </row>
    <row r="25" spans="2:8" ht="14.25" thickBot="1">
      <c r="B25" s="93" t="s">
        <v>16</v>
      </c>
      <c r="C25" s="94">
        <v>69907</v>
      </c>
      <c r="D25" s="95">
        <v>69907</v>
      </c>
      <c r="E25" s="95">
        <v>0</v>
      </c>
      <c r="F25" s="95">
        <v>69907</v>
      </c>
      <c r="G25" s="95">
        <v>69907</v>
      </c>
      <c r="H25" s="95">
        <v>0</v>
      </c>
    </row>
    <row r="26" spans="2:8">
      <c r="B26" s="329" t="s">
        <v>187</v>
      </c>
      <c r="C26" s="329"/>
      <c r="D26" s="329"/>
      <c r="E26" s="329"/>
      <c r="F26" s="329"/>
      <c r="G26" s="329"/>
      <c r="H26" s="122"/>
    </row>
    <row r="27" spans="2:8">
      <c r="B27" s="123" t="s">
        <v>173</v>
      </c>
      <c r="C27" s="123"/>
      <c r="D27" s="123"/>
      <c r="E27" s="123"/>
      <c r="F27" s="123"/>
      <c r="G27" s="123"/>
      <c r="H27" s="122"/>
    </row>
  </sheetData>
  <mergeCells count="5">
    <mergeCell ref="B2:H2"/>
    <mergeCell ref="F4:H4"/>
    <mergeCell ref="C4:E4"/>
    <mergeCell ref="B4:B5"/>
    <mergeCell ref="B26:G2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3"/>
  <sheetViews>
    <sheetView defaultGridColor="0" colorId="22" zoomScaleNormal="100" zoomScaleSheetLayoutView="100" workbookViewId="0">
      <selection activeCell="B2" sqref="B2:H2"/>
    </sheetView>
  </sheetViews>
  <sheetFormatPr defaultColWidth="10.69921875" defaultRowHeight="13.5"/>
  <cols>
    <col min="1" max="1" width="14.3984375" style="96" bestFit="1" customWidth="1"/>
    <col min="2" max="2" width="8.5" style="96" customWidth="1"/>
    <col min="3" max="3" width="11.69921875" style="96" customWidth="1"/>
    <col min="4" max="5" width="12.09765625" style="96" customWidth="1"/>
    <col min="6" max="6" width="9.796875" style="96" customWidth="1"/>
    <col min="7" max="7" width="7.19921875" style="96" customWidth="1"/>
    <col min="8" max="8" width="11.09765625" style="96" customWidth="1"/>
    <col min="9" max="16384" width="10.69921875" style="96"/>
  </cols>
  <sheetData>
    <row r="1" spans="1:8">
      <c r="B1" s="97"/>
    </row>
    <row r="2" spans="1:8" ht="21" customHeight="1">
      <c r="A2" s="98"/>
      <c r="B2" s="332" t="s">
        <v>309</v>
      </c>
      <c r="C2" s="332"/>
      <c r="D2" s="332"/>
      <c r="E2" s="332"/>
      <c r="F2" s="332"/>
      <c r="G2" s="332"/>
      <c r="H2" s="332"/>
    </row>
    <row r="3" spans="1:8" s="99" customFormat="1" ht="19.5" customHeight="1" thickBot="1">
      <c r="B3" s="333" t="s">
        <v>310</v>
      </c>
      <c r="C3" s="333"/>
      <c r="D3" s="333"/>
      <c r="E3" s="333"/>
      <c r="F3" s="124"/>
      <c r="G3" s="124"/>
      <c r="H3" s="125" t="s">
        <v>311</v>
      </c>
    </row>
    <row r="4" spans="1:8" ht="15.95" customHeight="1">
      <c r="B4" s="334" t="s">
        <v>17</v>
      </c>
      <c r="C4" s="335"/>
      <c r="D4" s="126" t="s">
        <v>122</v>
      </c>
      <c r="E4" s="126" t="s">
        <v>121</v>
      </c>
      <c r="F4" s="126" t="s">
        <v>120</v>
      </c>
      <c r="G4" s="126" t="s">
        <v>245</v>
      </c>
      <c r="H4" s="126" t="s">
        <v>18</v>
      </c>
    </row>
    <row r="5" spans="1:8" ht="15.95" customHeight="1">
      <c r="B5" s="336" t="s">
        <v>307</v>
      </c>
      <c r="C5" s="337"/>
      <c r="D5" s="127">
        <v>77359113672</v>
      </c>
      <c r="E5" s="128">
        <v>75719534177</v>
      </c>
      <c r="F5" s="128">
        <v>140832923</v>
      </c>
      <c r="G5" s="129" t="s">
        <v>178</v>
      </c>
      <c r="H5" s="128">
        <v>1498746572</v>
      </c>
    </row>
    <row r="6" spans="1:8" ht="15.95" customHeight="1">
      <c r="B6" s="330">
        <v>27</v>
      </c>
      <c r="C6" s="331"/>
      <c r="D6" s="127">
        <v>78444360531</v>
      </c>
      <c r="E6" s="128">
        <v>77008735320</v>
      </c>
      <c r="F6" s="128">
        <v>125288887</v>
      </c>
      <c r="G6" s="129" t="s">
        <v>178</v>
      </c>
      <c r="H6" s="128">
        <v>1310336324</v>
      </c>
    </row>
    <row r="7" spans="1:8" ht="15.95" customHeight="1">
      <c r="B7" s="330">
        <v>28</v>
      </c>
      <c r="C7" s="331"/>
      <c r="D7" s="127">
        <v>77883314776</v>
      </c>
      <c r="E7" s="130">
        <v>76620339911</v>
      </c>
      <c r="F7" s="130">
        <v>193009820</v>
      </c>
      <c r="G7" s="129" t="s">
        <v>178</v>
      </c>
      <c r="H7" s="130">
        <v>1069965045</v>
      </c>
    </row>
    <row r="8" spans="1:8" ht="6.75" customHeight="1">
      <c r="B8" s="131"/>
      <c r="C8" s="131"/>
      <c r="D8" s="127"/>
      <c r="E8" s="128"/>
      <c r="F8" s="128"/>
      <c r="G8" s="132"/>
      <c r="H8" s="128"/>
    </row>
    <row r="9" spans="1:8" ht="15.95" customHeight="1">
      <c r="B9" s="340" t="s">
        <v>19</v>
      </c>
      <c r="C9" s="341"/>
      <c r="D9" s="127">
        <v>28062974640</v>
      </c>
      <c r="E9" s="130">
        <v>27053558982</v>
      </c>
      <c r="F9" s="130">
        <v>174376434</v>
      </c>
      <c r="G9" s="129" t="s">
        <v>178</v>
      </c>
      <c r="H9" s="130">
        <v>835039224</v>
      </c>
    </row>
    <row r="10" spans="1:8" ht="15.95" customHeight="1">
      <c r="B10" s="131"/>
      <c r="C10" s="133" t="s">
        <v>20</v>
      </c>
      <c r="D10" s="127">
        <v>24796423125</v>
      </c>
      <c r="E10" s="134">
        <v>23803354280</v>
      </c>
      <c r="F10" s="134">
        <v>173639927</v>
      </c>
      <c r="G10" s="135" t="s">
        <v>178</v>
      </c>
      <c r="H10" s="134">
        <v>819428918</v>
      </c>
    </row>
    <row r="11" spans="1:8" ht="15.95" customHeight="1">
      <c r="B11" s="131"/>
      <c r="C11" s="133" t="s">
        <v>21</v>
      </c>
      <c r="D11" s="127">
        <v>3003423771</v>
      </c>
      <c r="E11" s="134">
        <v>2987076958</v>
      </c>
      <c r="F11" s="134">
        <v>736507</v>
      </c>
      <c r="G11" s="135" t="s">
        <v>178</v>
      </c>
      <c r="H11" s="134">
        <v>15610306</v>
      </c>
    </row>
    <row r="12" spans="1:8" ht="15.95" customHeight="1">
      <c r="B12" s="131"/>
      <c r="C12" s="133" t="s">
        <v>22</v>
      </c>
      <c r="D12" s="127">
        <v>263127744</v>
      </c>
      <c r="E12" s="134">
        <v>263127744</v>
      </c>
      <c r="F12" s="129" t="s">
        <v>178</v>
      </c>
      <c r="G12" s="135" t="s">
        <v>178</v>
      </c>
      <c r="H12" s="135" t="s">
        <v>178</v>
      </c>
    </row>
    <row r="13" spans="1:8" ht="9" customHeight="1">
      <c r="B13" s="131" t="s">
        <v>23</v>
      </c>
      <c r="C13" s="131"/>
      <c r="D13" s="127"/>
      <c r="E13" s="130"/>
      <c r="F13" s="130"/>
      <c r="G13" s="135"/>
      <c r="H13" s="130" t="s">
        <v>308</v>
      </c>
    </row>
    <row r="14" spans="1:8" ht="15.95" customHeight="1">
      <c r="B14" s="340" t="s">
        <v>24</v>
      </c>
      <c r="C14" s="341"/>
      <c r="D14" s="127">
        <v>18009921304</v>
      </c>
      <c r="E14" s="130">
        <v>17906792031</v>
      </c>
      <c r="F14" s="130">
        <v>1325342</v>
      </c>
      <c r="G14" s="129" t="s">
        <v>178</v>
      </c>
      <c r="H14" s="130">
        <v>101803931</v>
      </c>
    </row>
    <row r="15" spans="1:8" ht="15.95" customHeight="1">
      <c r="B15" s="131"/>
      <c r="C15" s="133" t="s">
        <v>20</v>
      </c>
      <c r="D15" s="127">
        <v>591774936</v>
      </c>
      <c r="E15" s="134">
        <v>571811468</v>
      </c>
      <c r="F15" s="134">
        <v>1186142</v>
      </c>
      <c r="G15" s="135" t="s">
        <v>178</v>
      </c>
      <c r="H15" s="134">
        <v>18777326</v>
      </c>
    </row>
    <row r="16" spans="1:8" ht="15.95" customHeight="1">
      <c r="B16" s="131"/>
      <c r="C16" s="133" t="s">
        <v>21</v>
      </c>
      <c r="D16" s="127">
        <v>17418146368</v>
      </c>
      <c r="E16" s="134">
        <v>17334980563</v>
      </c>
      <c r="F16" s="134">
        <v>139200</v>
      </c>
      <c r="G16" s="135" t="s">
        <v>178</v>
      </c>
      <c r="H16" s="134">
        <v>83026605</v>
      </c>
    </row>
    <row r="17" spans="2:8" ht="6" customHeight="1">
      <c r="B17" s="131"/>
      <c r="C17" s="131"/>
      <c r="D17" s="127"/>
      <c r="E17" s="134"/>
      <c r="F17" s="134"/>
      <c r="G17" s="135"/>
      <c r="H17" s="134"/>
    </row>
    <row r="18" spans="2:8" ht="15.95" customHeight="1">
      <c r="B18" s="340" t="s">
        <v>25</v>
      </c>
      <c r="C18" s="341"/>
      <c r="D18" s="127">
        <v>12158858691</v>
      </c>
      <c r="E18" s="130">
        <v>12158858691</v>
      </c>
      <c r="F18" s="129" t="s">
        <v>178</v>
      </c>
      <c r="G18" s="129" t="s">
        <v>178</v>
      </c>
      <c r="H18" s="129" t="s">
        <v>178</v>
      </c>
    </row>
    <row r="19" spans="2:8" ht="15.95" customHeight="1">
      <c r="B19" s="131"/>
      <c r="C19" s="133" t="s">
        <v>26</v>
      </c>
      <c r="D19" s="127">
        <v>10805450161</v>
      </c>
      <c r="E19" s="134">
        <v>10805450161</v>
      </c>
      <c r="F19" s="135" t="s">
        <v>178</v>
      </c>
      <c r="G19" s="135" t="s">
        <v>178</v>
      </c>
      <c r="H19" s="135" t="s">
        <v>178</v>
      </c>
    </row>
    <row r="20" spans="2:8" ht="15.95" customHeight="1">
      <c r="B20" s="131"/>
      <c r="C20" s="133" t="s">
        <v>27</v>
      </c>
      <c r="D20" s="127">
        <v>1353408530</v>
      </c>
      <c r="E20" s="136">
        <v>1353408530</v>
      </c>
      <c r="F20" s="129" t="s">
        <v>178</v>
      </c>
      <c r="G20" s="129" t="s">
        <v>178</v>
      </c>
      <c r="H20" s="129" t="s">
        <v>178</v>
      </c>
    </row>
    <row r="21" spans="2:8" ht="6.75" customHeight="1">
      <c r="B21" s="131"/>
      <c r="C21" s="131"/>
      <c r="D21" s="127"/>
      <c r="E21" s="136"/>
      <c r="F21" s="136"/>
      <c r="G21" s="129"/>
      <c r="H21" s="136"/>
    </row>
    <row r="22" spans="2:8" ht="15.95" customHeight="1">
      <c r="B22" s="340" t="s">
        <v>246</v>
      </c>
      <c r="C22" s="341"/>
      <c r="D22" s="127">
        <v>1796100883</v>
      </c>
      <c r="E22" s="136">
        <v>1751968222</v>
      </c>
      <c r="F22" s="136">
        <v>2542743</v>
      </c>
      <c r="G22" s="129" t="s">
        <v>178</v>
      </c>
      <c r="H22" s="136">
        <v>41589918</v>
      </c>
    </row>
    <row r="23" spans="2:8" ht="15.95" customHeight="1">
      <c r="B23" s="340" t="s">
        <v>28</v>
      </c>
      <c r="C23" s="341"/>
      <c r="D23" s="127">
        <v>852786856</v>
      </c>
      <c r="E23" s="136">
        <v>852786856</v>
      </c>
      <c r="F23" s="129" t="s">
        <v>178</v>
      </c>
      <c r="G23" s="129" t="s">
        <v>178</v>
      </c>
      <c r="H23" s="129" t="s">
        <v>178</v>
      </c>
    </row>
    <row r="24" spans="2:8" ht="15.95" customHeight="1">
      <c r="B24" s="340" t="s">
        <v>29</v>
      </c>
      <c r="C24" s="341"/>
      <c r="D24" s="127">
        <v>265914825</v>
      </c>
      <c r="E24" s="136">
        <v>265914825</v>
      </c>
      <c r="F24" s="129" t="s">
        <v>178</v>
      </c>
      <c r="G24" s="129" t="s">
        <v>178</v>
      </c>
      <c r="H24" s="129" t="s">
        <v>178</v>
      </c>
    </row>
    <row r="25" spans="2:8" ht="15.95" customHeight="1">
      <c r="B25" s="340" t="s">
        <v>247</v>
      </c>
      <c r="C25" s="341"/>
      <c r="D25" s="127">
        <v>737363600</v>
      </c>
      <c r="E25" s="136">
        <v>737363600</v>
      </c>
      <c r="F25" s="129" t="s">
        <v>178</v>
      </c>
      <c r="G25" s="129" t="s">
        <v>178</v>
      </c>
      <c r="H25" s="129" t="s">
        <v>178</v>
      </c>
    </row>
    <row r="26" spans="2:8" ht="15.95" customHeight="1">
      <c r="B26" s="340" t="s">
        <v>30</v>
      </c>
      <c r="C26" s="341"/>
      <c r="D26" s="127">
        <v>5765028047</v>
      </c>
      <c r="E26" s="136">
        <v>5761515939</v>
      </c>
      <c r="F26" s="129" t="s">
        <v>178</v>
      </c>
      <c r="G26" s="129" t="s">
        <v>178</v>
      </c>
      <c r="H26" s="136">
        <v>3512108</v>
      </c>
    </row>
    <row r="27" spans="2:8" ht="15.95" customHeight="1">
      <c r="B27" s="340" t="s">
        <v>248</v>
      </c>
      <c r="C27" s="341"/>
      <c r="D27" s="127">
        <v>10215709237</v>
      </c>
      <c r="E27" s="136">
        <v>10113429714</v>
      </c>
      <c r="F27" s="129">
        <v>14765301</v>
      </c>
      <c r="G27" s="129" t="s">
        <v>178</v>
      </c>
      <c r="H27" s="129">
        <v>87514222</v>
      </c>
    </row>
    <row r="28" spans="2:8" ht="15.95" customHeight="1">
      <c r="B28" s="340" t="s">
        <v>219</v>
      </c>
      <c r="C28" s="341"/>
      <c r="D28" s="127">
        <v>1311700</v>
      </c>
      <c r="E28" s="136">
        <v>1311700</v>
      </c>
      <c r="F28" s="129" t="s">
        <v>178</v>
      </c>
      <c r="G28" s="129" t="s">
        <v>178</v>
      </c>
      <c r="H28" s="129" t="s">
        <v>178</v>
      </c>
    </row>
    <row r="29" spans="2:8" ht="15.95" customHeight="1">
      <c r="B29" s="340" t="s">
        <v>119</v>
      </c>
      <c r="C29" s="341"/>
      <c r="D29" s="127">
        <v>16595800</v>
      </c>
      <c r="E29" s="136">
        <v>16595800</v>
      </c>
      <c r="F29" s="129" t="s">
        <v>178</v>
      </c>
      <c r="G29" s="129" t="s">
        <v>178</v>
      </c>
      <c r="H29" s="129" t="s">
        <v>178</v>
      </c>
    </row>
    <row r="30" spans="2:8" ht="6" customHeight="1">
      <c r="B30" s="137"/>
      <c r="C30" s="137"/>
      <c r="D30" s="138"/>
      <c r="E30" s="139"/>
      <c r="F30" s="140"/>
      <c r="G30" s="129"/>
      <c r="H30" s="140"/>
    </row>
    <row r="31" spans="2:8" ht="15.95" customHeight="1">
      <c r="B31" s="338" t="s">
        <v>118</v>
      </c>
      <c r="C31" s="141" t="s">
        <v>31</v>
      </c>
      <c r="D31" s="127">
        <v>749193</v>
      </c>
      <c r="E31" s="135">
        <v>243551</v>
      </c>
      <c r="F31" s="135" t="s">
        <v>178</v>
      </c>
      <c r="G31" s="142" t="s">
        <v>178</v>
      </c>
      <c r="H31" s="129">
        <v>505642</v>
      </c>
    </row>
    <row r="32" spans="2:8" ht="15.95" customHeight="1" thickBot="1">
      <c r="B32" s="339"/>
      <c r="C32" s="143" t="s">
        <v>249</v>
      </c>
      <c r="D32" s="144" t="s">
        <v>178</v>
      </c>
      <c r="E32" s="145" t="s">
        <v>178</v>
      </c>
      <c r="F32" s="146" t="s">
        <v>178</v>
      </c>
      <c r="G32" s="147" t="s">
        <v>178</v>
      </c>
      <c r="H32" s="146" t="s">
        <v>178</v>
      </c>
    </row>
    <row r="33" spans="2:8" ht="14.25" customHeight="1">
      <c r="B33" s="137" t="s">
        <v>32</v>
      </c>
      <c r="C33" s="137"/>
      <c r="D33" s="148"/>
      <c r="E33" s="148"/>
      <c r="F33" s="148"/>
      <c r="G33" s="148"/>
      <c r="H33" s="148"/>
    </row>
  </sheetData>
  <mergeCells count="18">
    <mergeCell ref="B31:B32"/>
    <mergeCell ref="B9:C9"/>
    <mergeCell ref="B14:C14"/>
    <mergeCell ref="B18:C18"/>
    <mergeCell ref="B22:C22"/>
    <mergeCell ref="B23:C23"/>
    <mergeCell ref="B24:C24"/>
    <mergeCell ref="B25:C25"/>
    <mergeCell ref="B26:C26"/>
    <mergeCell ref="B27:C27"/>
    <mergeCell ref="B28:C28"/>
    <mergeCell ref="B29:C29"/>
    <mergeCell ref="B7:C7"/>
    <mergeCell ref="B2:H2"/>
    <mergeCell ref="B3:E3"/>
    <mergeCell ref="B4:C4"/>
    <mergeCell ref="B5:C5"/>
    <mergeCell ref="B6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H64"/>
  <sheetViews>
    <sheetView defaultGridColor="0" colorId="22" zoomScaleNormal="100" zoomScaleSheetLayoutView="100" workbookViewId="0">
      <selection activeCell="B2" sqref="B2:E2"/>
    </sheetView>
  </sheetViews>
  <sheetFormatPr defaultColWidth="10.69921875" defaultRowHeight="13.5"/>
  <cols>
    <col min="1" max="1" width="14.3984375" style="78" bestFit="1" customWidth="1"/>
    <col min="2" max="2" width="8.5" style="78" customWidth="1"/>
    <col min="3" max="3" width="11.69921875" style="78" customWidth="1"/>
    <col min="4" max="5" width="12.09765625" style="78" customWidth="1"/>
    <col min="6" max="6" width="9.796875" style="78" customWidth="1"/>
    <col min="7" max="7" width="7.796875" style="78" customWidth="1"/>
    <col min="8" max="8" width="11.296875" style="78" customWidth="1"/>
    <col min="9" max="256" width="10.69921875" style="78"/>
    <col min="257" max="257" width="14.3984375" style="78" bestFit="1" customWidth="1"/>
    <col min="258" max="258" width="8.5" style="78" customWidth="1"/>
    <col min="259" max="259" width="11.69921875" style="78" customWidth="1"/>
    <col min="260" max="261" width="12.09765625" style="78" customWidth="1"/>
    <col min="262" max="262" width="9.796875" style="78" customWidth="1"/>
    <col min="263" max="263" width="7.796875" style="78" customWidth="1"/>
    <col min="264" max="264" width="11.296875" style="78" customWidth="1"/>
    <col min="265" max="512" width="10.69921875" style="78"/>
    <col min="513" max="513" width="14.3984375" style="78" bestFit="1" customWidth="1"/>
    <col min="514" max="514" width="8.5" style="78" customWidth="1"/>
    <col min="515" max="515" width="11.69921875" style="78" customWidth="1"/>
    <col min="516" max="517" width="12.09765625" style="78" customWidth="1"/>
    <col min="518" max="518" width="9.796875" style="78" customWidth="1"/>
    <col min="519" max="519" width="7.796875" style="78" customWidth="1"/>
    <col min="520" max="520" width="11.296875" style="78" customWidth="1"/>
    <col min="521" max="768" width="10.69921875" style="78"/>
    <col min="769" max="769" width="14.3984375" style="78" bestFit="1" customWidth="1"/>
    <col min="770" max="770" width="8.5" style="78" customWidth="1"/>
    <col min="771" max="771" width="11.69921875" style="78" customWidth="1"/>
    <col min="772" max="773" width="12.09765625" style="78" customWidth="1"/>
    <col min="774" max="774" width="9.796875" style="78" customWidth="1"/>
    <col min="775" max="775" width="7.796875" style="78" customWidth="1"/>
    <col min="776" max="776" width="11.296875" style="78" customWidth="1"/>
    <col min="777" max="1024" width="10.69921875" style="78"/>
    <col min="1025" max="1025" width="14.3984375" style="78" bestFit="1" customWidth="1"/>
    <col min="1026" max="1026" width="8.5" style="78" customWidth="1"/>
    <col min="1027" max="1027" width="11.69921875" style="78" customWidth="1"/>
    <col min="1028" max="1029" width="12.09765625" style="78" customWidth="1"/>
    <col min="1030" max="1030" width="9.796875" style="78" customWidth="1"/>
    <col min="1031" max="1031" width="7.796875" style="78" customWidth="1"/>
    <col min="1032" max="1032" width="11.296875" style="78" customWidth="1"/>
    <col min="1033" max="1280" width="10.69921875" style="78"/>
    <col min="1281" max="1281" width="14.3984375" style="78" bestFit="1" customWidth="1"/>
    <col min="1282" max="1282" width="8.5" style="78" customWidth="1"/>
    <col min="1283" max="1283" width="11.69921875" style="78" customWidth="1"/>
    <col min="1284" max="1285" width="12.09765625" style="78" customWidth="1"/>
    <col min="1286" max="1286" width="9.796875" style="78" customWidth="1"/>
    <col min="1287" max="1287" width="7.796875" style="78" customWidth="1"/>
    <col min="1288" max="1288" width="11.296875" style="78" customWidth="1"/>
    <col min="1289" max="1536" width="10.69921875" style="78"/>
    <col min="1537" max="1537" width="14.3984375" style="78" bestFit="1" customWidth="1"/>
    <col min="1538" max="1538" width="8.5" style="78" customWidth="1"/>
    <col min="1539" max="1539" width="11.69921875" style="78" customWidth="1"/>
    <col min="1540" max="1541" width="12.09765625" style="78" customWidth="1"/>
    <col min="1542" max="1542" width="9.796875" style="78" customWidth="1"/>
    <col min="1543" max="1543" width="7.796875" style="78" customWidth="1"/>
    <col min="1544" max="1544" width="11.296875" style="78" customWidth="1"/>
    <col min="1545" max="1792" width="10.69921875" style="78"/>
    <col min="1793" max="1793" width="14.3984375" style="78" bestFit="1" customWidth="1"/>
    <col min="1794" max="1794" width="8.5" style="78" customWidth="1"/>
    <col min="1795" max="1795" width="11.69921875" style="78" customWidth="1"/>
    <col min="1796" max="1797" width="12.09765625" style="78" customWidth="1"/>
    <col min="1798" max="1798" width="9.796875" style="78" customWidth="1"/>
    <col min="1799" max="1799" width="7.796875" style="78" customWidth="1"/>
    <col min="1800" max="1800" width="11.296875" style="78" customWidth="1"/>
    <col min="1801" max="2048" width="10.69921875" style="78"/>
    <col min="2049" max="2049" width="14.3984375" style="78" bestFit="1" customWidth="1"/>
    <col min="2050" max="2050" width="8.5" style="78" customWidth="1"/>
    <col min="2051" max="2051" width="11.69921875" style="78" customWidth="1"/>
    <col min="2052" max="2053" width="12.09765625" style="78" customWidth="1"/>
    <col min="2054" max="2054" width="9.796875" style="78" customWidth="1"/>
    <col min="2055" max="2055" width="7.796875" style="78" customWidth="1"/>
    <col min="2056" max="2056" width="11.296875" style="78" customWidth="1"/>
    <col min="2057" max="2304" width="10.69921875" style="78"/>
    <col min="2305" max="2305" width="14.3984375" style="78" bestFit="1" customWidth="1"/>
    <col min="2306" max="2306" width="8.5" style="78" customWidth="1"/>
    <col min="2307" max="2307" width="11.69921875" style="78" customWidth="1"/>
    <col min="2308" max="2309" width="12.09765625" style="78" customWidth="1"/>
    <col min="2310" max="2310" width="9.796875" style="78" customWidth="1"/>
    <col min="2311" max="2311" width="7.796875" style="78" customWidth="1"/>
    <col min="2312" max="2312" width="11.296875" style="78" customWidth="1"/>
    <col min="2313" max="2560" width="10.69921875" style="78"/>
    <col min="2561" max="2561" width="14.3984375" style="78" bestFit="1" customWidth="1"/>
    <col min="2562" max="2562" width="8.5" style="78" customWidth="1"/>
    <col min="2563" max="2563" width="11.69921875" style="78" customWidth="1"/>
    <col min="2564" max="2565" width="12.09765625" style="78" customWidth="1"/>
    <col min="2566" max="2566" width="9.796875" style="78" customWidth="1"/>
    <col min="2567" max="2567" width="7.796875" style="78" customWidth="1"/>
    <col min="2568" max="2568" width="11.296875" style="78" customWidth="1"/>
    <col min="2569" max="2816" width="10.69921875" style="78"/>
    <col min="2817" max="2817" width="14.3984375" style="78" bestFit="1" customWidth="1"/>
    <col min="2818" max="2818" width="8.5" style="78" customWidth="1"/>
    <col min="2819" max="2819" width="11.69921875" style="78" customWidth="1"/>
    <col min="2820" max="2821" width="12.09765625" style="78" customWidth="1"/>
    <col min="2822" max="2822" width="9.796875" style="78" customWidth="1"/>
    <col min="2823" max="2823" width="7.796875" style="78" customWidth="1"/>
    <col min="2824" max="2824" width="11.296875" style="78" customWidth="1"/>
    <col min="2825" max="3072" width="10.69921875" style="78"/>
    <col min="3073" max="3073" width="14.3984375" style="78" bestFit="1" customWidth="1"/>
    <col min="3074" max="3074" width="8.5" style="78" customWidth="1"/>
    <col min="3075" max="3075" width="11.69921875" style="78" customWidth="1"/>
    <col min="3076" max="3077" width="12.09765625" style="78" customWidth="1"/>
    <col min="3078" max="3078" width="9.796875" style="78" customWidth="1"/>
    <col min="3079" max="3079" width="7.796875" style="78" customWidth="1"/>
    <col min="3080" max="3080" width="11.296875" style="78" customWidth="1"/>
    <col min="3081" max="3328" width="10.69921875" style="78"/>
    <col min="3329" max="3329" width="14.3984375" style="78" bestFit="1" customWidth="1"/>
    <col min="3330" max="3330" width="8.5" style="78" customWidth="1"/>
    <col min="3331" max="3331" width="11.69921875" style="78" customWidth="1"/>
    <col min="3332" max="3333" width="12.09765625" style="78" customWidth="1"/>
    <col min="3334" max="3334" width="9.796875" style="78" customWidth="1"/>
    <col min="3335" max="3335" width="7.796875" style="78" customWidth="1"/>
    <col min="3336" max="3336" width="11.296875" style="78" customWidth="1"/>
    <col min="3337" max="3584" width="10.69921875" style="78"/>
    <col min="3585" max="3585" width="14.3984375" style="78" bestFit="1" customWidth="1"/>
    <col min="3586" max="3586" width="8.5" style="78" customWidth="1"/>
    <col min="3587" max="3587" width="11.69921875" style="78" customWidth="1"/>
    <col min="3588" max="3589" width="12.09765625" style="78" customWidth="1"/>
    <col min="3590" max="3590" width="9.796875" style="78" customWidth="1"/>
    <col min="3591" max="3591" width="7.796875" style="78" customWidth="1"/>
    <col min="3592" max="3592" width="11.296875" style="78" customWidth="1"/>
    <col min="3593" max="3840" width="10.69921875" style="78"/>
    <col min="3841" max="3841" width="14.3984375" style="78" bestFit="1" customWidth="1"/>
    <col min="3842" max="3842" width="8.5" style="78" customWidth="1"/>
    <col min="3843" max="3843" width="11.69921875" style="78" customWidth="1"/>
    <col min="3844" max="3845" width="12.09765625" style="78" customWidth="1"/>
    <col min="3846" max="3846" width="9.796875" style="78" customWidth="1"/>
    <col min="3847" max="3847" width="7.796875" style="78" customWidth="1"/>
    <col min="3848" max="3848" width="11.296875" style="78" customWidth="1"/>
    <col min="3849" max="4096" width="10.69921875" style="78"/>
    <col min="4097" max="4097" width="14.3984375" style="78" bestFit="1" customWidth="1"/>
    <col min="4098" max="4098" width="8.5" style="78" customWidth="1"/>
    <col min="4099" max="4099" width="11.69921875" style="78" customWidth="1"/>
    <col min="4100" max="4101" width="12.09765625" style="78" customWidth="1"/>
    <col min="4102" max="4102" width="9.796875" style="78" customWidth="1"/>
    <col min="4103" max="4103" width="7.796875" style="78" customWidth="1"/>
    <col min="4104" max="4104" width="11.296875" style="78" customWidth="1"/>
    <col min="4105" max="4352" width="10.69921875" style="78"/>
    <col min="4353" max="4353" width="14.3984375" style="78" bestFit="1" customWidth="1"/>
    <col min="4354" max="4354" width="8.5" style="78" customWidth="1"/>
    <col min="4355" max="4355" width="11.69921875" style="78" customWidth="1"/>
    <col min="4356" max="4357" width="12.09765625" style="78" customWidth="1"/>
    <col min="4358" max="4358" width="9.796875" style="78" customWidth="1"/>
    <col min="4359" max="4359" width="7.796875" style="78" customWidth="1"/>
    <col min="4360" max="4360" width="11.296875" style="78" customWidth="1"/>
    <col min="4361" max="4608" width="10.69921875" style="78"/>
    <col min="4609" max="4609" width="14.3984375" style="78" bestFit="1" customWidth="1"/>
    <col min="4610" max="4610" width="8.5" style="78" customWidth="1"/>
    <col min="4611" max="4611" width="11.69921875" style="78" customWidth="1"/>
    <col min="4612" max="4613" width="12.09765625" style="78" customWidth="1"/>
    <col min="4614" max="4614" width="9.796875" style="78" customWidth="1"/>
    <col min="4615" max="4615" width="7.796875" style="78" customWidth="1"/>
    <col min="4616" max="4616" width="11.296875" style="78" customWidth="1"/>
    <col min="4617" max="4864" width="10.69921875" style="78"/>
    <col min="4865" max="4865" width="14.3984375" style="78" bestFit="1" customWidth="1"/>
    <col min="4866" max="4866" width="8.5" style="78" customWidth="1"/>
    <col min="4867" max="4867" width="11.69921875" style="78" customWidth="1"/>
    <col min="4868" max="4869" width="12.09765625" style="78" customWidth="1"/>
    <col min="4870" max="4870" width="9.796875" style="78" customWidth="1"/>
    <col min="4871" max="4871" width="7.796875" style="78" customWidth="1"/>
    <col min="4872" max="4872" width="11.296875" style="78" customWidth="1"/>
    <col min="4873" max="5120" width="10.69921875" style="78"/>
    <col min="5121" max="5121" width="14.3984375" style="78" bestFit="1" customWidth="1"/>
    <col min="5122" max="5122" width="8.5" style="78" customWidth="1"/>
    <col min="5123" max="5123" width="11.69921875" style="78" customWidth="1"/>
    <col min="5124" max="5125" width="12.09765625" style="78" customWidth="1"/>
    <col min="5126" max="5126" width="9.796875" style="78" customWidth="1"/>
    <col min="5127" max="5127" width="7.796875" style="78" customWidth="1"/>
    <col min="5128" max="5128" width="11.296875" style="78" customWidth="1"/>
    <col min="5129" max="5376" width="10.69921875" style="78"/>
    <col min="5377" max="5377" width="14.3984375" style="78" bestFit="1" customWidth="1"/>
    <col min="5378" max="5378" width="8.5" style="78" customWidth="1"/>
    <col min="5379" max="5379" width="11.69921875" style="78" customWidth="1"/>
    <col min="5380" max="5381" width="12.09765625" style="78" customWidth="1"/>
    <col min="5382" max="5382" width="9.796875" style="78" customWidth="1"/>
    <col min="5383" max="5383" width="7.796875" style="78" customWidth="1"/>
    <col min="5384" max="5384" width="11.296875" style="78" customWidth="1"/>
    <col min="5385" max="5632" width="10.69921875" style="78"/>
    <col min="5633" max="5633" width="14.3984375" style="78" bestFit="1" customWidth="1"/>
    <col min="5634" max="5634" width="8.5" style="78" customWidth="1"/>
    <col min="5635" max="5635" width="11.69921875" style="78" customWidth="1"/>
    <col min="5636" max="5637" width="12.09765625" style="78" customWidth="1"/>
    <col min="5638" max="5638" width="9.796875" style="78" customWidth="1"/>
    <col min="5639" max="5639" width="7.796875" style="78" customWidth="1"/>
    <col min="5640" max="5640" width="11.296875" style="78" customWidth="1"/>
    <col min="5641" max="5888" width="10.69921875" style="78"/>
    <col min="5889" max="5889" width="14.3984375" style="78" bestFit="1" customWidth="1"/>
    <col min="5890" max="5890" width="8.5" style="78" customWidth="1"/>
    <col min="5891" max="5891" width="11.69921875" style="78" customWidth="1"/>
    <col min="5892" max="5893" width="12.09765625" style="78" customWidth="1"/>
    <col min="5894" max="5894" width="9.796875" style="78" customWidth="1"/>
    <col min="5895" max="5895" width="7.796875" style="78" customWidth="1"/>
    <col min="5896" max="5896" width="11.296875" style="78" customWidth="1"/>
    <col min="5897" max="6144" width="10.69921875" style="78"/>
    <col min="6145" max="6145" width="14.3984375" style="78" bestFit="1" customWidth="1"/>
    <col min="6146" max="6146" width="8.5" style="78" customWidth="1"/>
    <col min="6147" max="6147" width="11.69921875" style="78" customWidth="1"/>
    <col min="6148" max="6149" width="12.09765625" style="78" customWidth="1"/>
    <col min="6150" max="6150" width="9.796875" style="78" customWidth="1"/>
    <col min="6151" max="6151" width="7.796875" style="78" customWidth="1"/>
    <col min="6152" max="6152" width="11.296875" style="78" customWidth="1"/>
    <col min="6153" max="6400" width="10.69921875" style="78"/>
    <col min="6401" max="6401" width="14.3984375" style="78" bestFit="1" customWidth="1"/>
    <col min="6402" max="6402" width="8.5" style="78" customWidth="1"/>
    <col min="6403" max="6403" width="11.69921875" style="78" customWidth="1"/>
    <col min="6404" max="6405" width="12.09765625" style="78" customWidth="1"/>
    <col min="6406" max="6406" width="9.796875" style="78" customWidth="1"/>
    <col min="6407" max="6407" width="7.796875" style="78" customWidth="1"/>
    <col min="6408" max="6408" width="11.296875" style="78" customWidth="1"/>
    <col min="6409" max="6656" width="10.69921875" style="78"/>
    <col min="6657" max="6657" width="14.3984375" style="78" bestFit="1" customWidth="1"/>
    <col min="6658" max="6658" width="8.5" style="78" customWidth="1"/>
    <col min="6659" max="6659" width="11.69921875" style="78" customWidth="1"/>
    <col min="6660" max="6661" width="12.09765625" style="78" customWidth="1"/>
    <col min="6662" max="6662" width="9.796875" style="78" customWidth="1"/>
    <col min="6663" max="6663" width="7.796875" style="78" customWidth="1"/>
    <col min="6664" max="6664" width="11.296875" style="78" customWidth="1"/>
    <col min="6665" max="6912" width="10.69921875" style="78"/>
    <col min="6913" max="6913" width="14.3984375" style="78" bestFit="1" customWidth="1"/>
    <col min="6914" max="6914" width="8.5" style="78" customWidth="1"/>
    <col min="6915" max="6915" width="11.69921875" style="78" customWidth="1"/>
    <col min="6916" max="6917" width="12.09765625" style="78" customWidth="1"/>
    <col min="6918" max="6918" width="9.796875" style="78" customWidth="1"/>
    <col min="6919" max="6919" width="7.796875" style="78" customWidth="1"/>
    <col min="6920" max="6920" width="11.296875" style="78" customWidth="1"/>
    <col min="6921" max="7168" width="10.69921875" style="78"/>
    <col min="7169" max="7169" width="14.3984375" style="78" bestFit="1" customWidth="1"/>
    <col min="7170" max="7170" width="8.5" style="78" customWidth="1"/>
    <col min="7171" max="7171" width="11.69921875" style="78" customWidth="1"/>
    <col min="7172" max="7173" width="12.09765625" style="78" customWidth="1"/>
    <col min="7174" max="7174" width="9.796875" style="78" customWidth="1"/>
    <col min="7175" max="7175" width="7.796875" style="78" customWidth="1"/>
    <col min="7176" max="7176" width="11.296875" style="78" customWidth="1"/>
    <col min="7177" max="7424" width="10.69921875" style="78"/>
    <col min="7425" max="7425" width="14.3984375" style="78" bestFit="1" customWidth="1"/>
    <col min="7426" max="7426" width="8.5" style="78" customWidth="1"/>
    <col min="7427" max="7427" width="11.69921875" style="78" customWidth="1"/>
    <col min="7428" max="7429" width="12.09765625" style="78" customWidth="1"/>
    <col min="7430" max="7430" width="9.796875" style="78" customWidth="1"/>
    <col min="7431" max="7431" width="7.796875" style="78" customWidth="1"/>
    <col min="7432" max="7432" width="11.296875" style="78" customWidth="1"/>
    <col min="7433" max="7680" width="10.69921875" style="78"/>
    <col min="7681" max="7681" width="14.3984375" style="78" bestFit="1" customWidth="1"/>
    <col min="7682" max="7682" width="8.5" style="78" customWidth="1"/>
    <col min="7683" max="7683" width="11.69921875" style="78" customWidth="1"/>
    <col min="7684" max="7685" width="12.09765625" style="78" customWidth="1"/>
    <col min="7686" max="7686" width="9.796875" style="78" customWidth="1"/>
    <col min="7687" max="7687" width="7.796875" style="78" customWidth="1"/>
    <col min="7688" max="7688" width="11.296875" style="78" customWidth="1"/>
    <col min="7689" max="7936" width="10.69921875" style="78"/>
    <col min="7937" max="7937" width="14.3984375" style="78" bestFit="1" customWidth="1"/>
    <col min="7938" max="7938" width="8.5" style="78" customWidth="1"/>
    <col min="7939" max="7939" width="11.69921875" style="78" customWidth="1"/>
    <col min="7940" max="7941" width="12.09765625" style="78" customWidth="1"/>
    <col min="7942" max="7942" width="9.796875" style="78" customWidth="1"/>
    <col min="7943" max="7943" width="7.796875" style="78" customWidth="1"/>
    <col min="7944" max="7944" width="11.296875" style="78" customWidth="1"/>
    <col min="7945" max="8192" width="10.69921875" style="78"/>
    <col min="8193" max="8193" width="14.3984375" style="78" bestFit="1" customWidth="1"/>
    <col min="8194" max="8194" width="8.5" style="78" customWidth="1"/>
    <col min="8195" max="8195" width="11.69921875" style="78" customWidth="1"/>
    <col min="8196" max="8197" width="12.09765625" style="78" customWidth="1"/>
    <col min="8198" max="8198" width="9.796875" style="78" customWidth="1"/>
    <col min="8199" max="8199" width="7.796875" style="78" customWidth="1"/>
    <col min="8200" max="8200" width="11.296875" style="78" customWidth="1"/>
    <col min="8201" max="8448" width="10.69921875" style="78"/>
    <col min="8449" max="8449" width="14.3984375" style="78" bestFit="1" customWidth="1"/>
    <col min="8450" max="8450" width="8.5" style="78" customWidth="1"/>
    <col min="8451" max="8451" width="11.69921875" style="78" customWidth="1"/>
    <col min="8452" max="8453" width="12.09765625" style="78" customWidth="1"/>
    <col min="8454" max="8454" width="9.796875" style="78" customWidth="1"/>
    <col min="8455" max="8455" width="7.796875" style="78" customWidth="1"/>
    <col min="8456" max="8456" width="11.296875" style="78" customWidth="1"/>
    <col min="8457" max="8704" width="10.69921875" style="78"/>
    <col min="8705" max="8705" width="14.3984375" style="78" bestFit="1" customWidth="1"/>
    <col min="8706" max="8706" width="8.5" style="78" customWidth="1"/>
    <col min="8707" max="8707" width="11.69921875" style="78" customWidth="1"/>
    <col min="8708" max="8709" width="12.09765625" style="78" customWidth="1"/>
    <col min="8710" max="8710" width="9.796875" style="78" customWidth="1"/>
    <col min="8711" max="8711" width="7.796875" style="78" customWidth="1"/>
    <col min="8712" max="8712" width="11.296875" style="78" customWidth="1"/>
    <col min="8713" max="8960" width="10.69921875" style="78"/>
    <col min="8961" max="8961" width="14.3984375" style="78" bestFit="1" customWidth="1"/>
    <col min="8962" max="8962" width="8.5" style="78" customWidth="1"/>
    <col min="8963" max="8963" width="11.69921875" style="78" customWidth="1"/>
    <col min="8964" max="8965" width="12.09765625" style="78" customWidth="1"/>
    <col min="8966" max="8966" width="9.796875" style="78" customWidth="1"/>
    <col min="8967" max="8967" width="7.796875" style="78" customWidth="1"/>
    <col min="8968" max="8968" width="11.296875" style="78" customWidth="1"/>
    <col min="8969" max="9216" width="10.69921875" style="78"/>
    <col min="9217" max="9217" width="14.3984375" style="78" bestFit="1" customWidth="1"/>
    <col min="9218" max="9218" width="8.5" style="78" customWidth="1"/>
    <col min="9219" max="9219" width="11.69921875" style="78" customWidth="1"/>
    <col min="9220" max="9221" width="12.09765625" style="78" customWidth="1"/>
    <col min="9222" max="9222" width="9.796875" style="78" customWidth="1"/>
    <col min="9223" max="9223" width="7.796875" style="78" customWidth="1"/>
    <col min="9224" max="9224" width="11.296875" style="78" customWidth="1"/>
    <col min="9225" max="9472" width="10.69921875" style="78"/>
    <col min="9473" max="9473" width="14.3984375" style="78" bestFit="1" customWidth="1"/>
    <col min="9474" max="9474" width="8.5" style="78" customWidth="1"/>
    <col min="9475" max="9475" width="11.69921875" style="78" customWidth="1"/>
    <col min="9476" max="9477" width="12.09765625" style="78" customWidth="1"/>
    <col min="9478" max="9478" width="9.796875" style="78" customWidth="1"/>
    <col min="9479" max="9479" width="7.796875" style="78" customWidth="1"/>
    <col min="9480" max="9480" width="11.296875" style="78" customWidth="1"/>
    <col min="9481" max="9728" width="10.69921875" style="78"/>
    <col min="9729" max="9729" width="14.3984375" style="78" bestFit="1" customWidth="1"/>
    <col min="9730" max="9730" width="8.5" style="78" customWidth="1"/>
    <col min="9731" max="9731" width="11.69921875" style="78" customWidth="1"/>
    <col min="9732" max="9733" width="12.09765625" style="78" customWidth="1"/>
    <col min="9734" max="9734" width="9.796875" style="78" customWidth="1"/>
    <col min="9735" max="9735" width="7.796875" style="78" customWidth="1"/>
    <col min="9736" max="9736" width="11.296875" style="78" customWidth="1"/>
    <col min="9737" max="9984" width="10.69921875" style="78"/>
    <col min="9985" max="9985" width="14.3984375" style="78" bestFit="1" customWidth="1"/>
    <col min="9986" max="9986" width="8.5" style="78" customWidth="1"/>
    <col min="9987" max="9987" width="11.69921875" style="78" customWidth="1"/>
    <col min="9988" max="9989" width="12.09765625" style="78" customWidth="1"/>
    <col min="9990" max="9990" width="9.796875" style="78" customWidth="1"/>
    <col min="9991" max="9991" width="7.796875" style="78" customWidth="1"/>
    <col min="9992" max="9992" width="11.296875" style="78" customWidth="1"/>
    <col min="9993" max="10240" width="10.69921875" style="78"/>
    <col min="10241" max="10241" width="14.3984375" style="78" bestFit="1" customWidth="1"/>
    <col min="10242" max="10242" width="8.5" style="78" customWidth="1"/>
    <col min="10243" max="10243" width="11.69921875" style="78" customWidth="1"/>
    <col min="10244" max="10245" width="12.09765625" style="78" customWidth="1"/>
    <col min="10246" max="10246" width="9.796875" style="78" customWidth="1"/>
    <col min="10247" max="10247" width="7.796875" style="78" customWidth="1"/>
    <col min="10248" max="10248" width="11.296875" style="78" customWidth="1"/>
    <col min="10249" max="10496" width="10.69921875" style="78"/>
    <col min="10497" max="10497" width="14.3984375" style="78" bestFit="1" customWidth="1"/>
    <col min="10498" max="10498" width="8.5" style="78" customWidth="1"/>
    <col min="10499" max="10499" width="11.69921875" style="78" customWidth="1"/>
    <col min="10500" max="10501" width="12.09765625" style="78" customWidth="1"/>
    <col min="10502" max="10502" width="9.796875" style="78" customWidth="1"/>
    <col min="10503" max="10503" width="7.796875" style="78" customWidth="1"/>
    <col min="10504" max="10504" width="11.296875" style="78" customWidth="1"/>
    <col min="10505" max="10752" width="10.69921875" style="78"/>
    <col min="10753" max="10753" width="14.3984375" style="78" bestFit="1" customWidth="1"/>
    <col min="10754" max="10754" width="8.5" style="78" customWidth="1"/>
    <col min="10755" max="10755" width="11.69921875" style="78" customWidth="1"/>
    <col min="10756" max="10757" width="12.09765625" style="78" customWidth="1"/>
    <col min="10758" max="10758" width="9.796875" style="78" customWidth="1"/>
    <col min="10759" max="10759" width="7.796875" style="78" customWidth="1"/>
    <col min="10760" max="10760" width="11.296875" style="78" customWidth="1"/>
    <col min="10761" max="11008" width="10.69921875" style="78"/>
    <col min="11009" max="11009" width="14.3984375" style="78" bestFit="1" customWidth="1"/>
    <col min="11010" max="11010" width="8.5" style="78" customWidth="1"/>
    <col min="11011" max="11011" width="11.69921875" style="78" customWidth="1"/>
    <col min="11012" max="11013" width="12.09765625" style="78" customWidth="1"/>
    <col min="11014" max="11014" width="9.796875" style="78" customWidth="1"/>
    <col min="11015" max="11015" width="7.796875" style="78" customWidth="1"/>
    <col min="11016" max="11016" width="11.296875" style="78" customWidth="1"/>
    <col min="11017" max="11264" width="10.69921875" style="78"/>
    <col min="11265" max="11265" width="14.3984375" style="78" bestFit="1" customWidth="1"/>
    <col min="11266" max="11266" width="8.5" style="78" customWidth="1"/>
    <col min="11267" max="11267" width="11.69921875" style="78" customWidth="1"/>
    <col min="11268" max="11269" width="12.09765625" style="78" customWidth="1"/>
    <col min="11270" max="11270" width="9.796875" style="78" customWidth="1"/>
    <col min="11271" max="11271" width="7.796875" style="78" customWidth="1"/>
    <col min="11272" max="11272" width="11.296875" style="78" customWidth="1"/>
    <col min="11273" max="11520" width="10.69921875" style="78"/>
    <col min="11521" max="11521" width="14.3984375" style="78" bestFit="1" customWidth="1"/>
    <col min="11522" max="11522" width="8.5" style="78" customWidth="1"/>
    <col min="11523" max="11523" width="11.69921875" style="78" customWidth="1"/>
    <col min="11524" max="11525" width="12.09765625" style="78" customWidth="1"/>
    <col min="11526" max="11526" width="9.796875" style="78" customWidth="1"/>
    <col min="11527" max="11527" width="7.796875" style="78" customWidth="1"/>
    <col min="11528" max="11528" width="11.296875" style="78" customWidth="1"/>
    <col min="11529" max="11776" width="10.69921875" style="78"/>
    <col min="11777" max="11777" width="14.3984375" style="78" bestFit="1" customWidth="1"/>
    <col min="11778" max="11778" width="8.5" style="78" customWidth="1"/>
    <col min="11779" max="11779" width="11.69921875" style="78" customWidth="1"/>
    <col min="11780" max="11781" width="12.09765625" style="78" customWidth="1"/>
    <col min="11782" max="11782" width="9.796875" style="78" customWidth="1"/>
    <col min="11783" max="11783" width="7.796875" style="78" customWidth="1"/>
    <col min="11784" max="11784" width="11.296875" style="78" customWidth="1"/>
    <col min="11785" max="12032" width="10.69921875" style="78"/>
    <col min="12033" max="12033" width="14.3984375" style="78" bestFit="1" customWidth="1"/>
    <col min="12034" max="12034" width="8.5" style="78" customWidth="1"/>
    <col min="12035" max="12035" width="11.69921875" style="78" customWidth="1"/>
    <col min="12036" max="12037" width="12.09765625" style="78" customWidth="1"/>
    <col min="12038" max="12038" width="9.796875" style="78" customWidth="1"/>
    <col min="12039" max="12039" width="7.796875" style="78" customWidth="1"/>
    <col min="12040" max="12040" width="11.296875" style="78" customWidth="1"/>
    <col min="12041" max="12288" width="10.69921875" style="78"/>
    <col min="12289" max="12289" width="14.3984375" style="78" bestFit="1" customWidth="1"/>
    <col min="12290" max="12290" width="8.5" style="78" customWidth="1"/>
    <col min="12291" max="12291" width="11.69921875" style="78" customWidth="1"/>
    <col min="12292" max="12293" width="12.09765625" style="78" customWidth="1"/>
    <col min="12294" max="12294" width="9.796875" style="78" customWidth="1"/>
    <col min="12295" max="12295" width="7.796875" style="78" customWidth="1"/>
    <col min="12296" max="12296" width="11.296875" style="78" customWidth="1"/>
    <col min="12297" max="12544" width="10.69921875" style="78"/>
    <col min="12545" max="12545" width="14.3984375" style="78" bestFit="1" customWidth="1"/>
    <col min="12546" max="12546" width="8.5" style="78" customWidth="1"/>
    <col min="12547" max="12547" width="11.69921875" style="78" customWidth="1"/>
    <col min="12548" max="12549" width="12.09765625" style="78" customWidth="1"/>
    <col min="12550" max="12550" width="9.796875" style="78" customWidth="1"/>
    <col min="12551" max="12551" width="7.796875" style="78" customWidth="1"/>
    <col min="12552" max="12552" width="11.296875" style="78" customWidth="1"/>
    <col min="12553" max="12800" width="10.69921875" style="78"/>
    <col min="12801" max="12801" width="14.3984375" style="78" bestFit="1" customWidth="1"/>
    <col min="12802" max="12802" width="8.5" style="78" customWidth="1"/>
    <col min="12803" max="12803" width="11.69921875" style="78" customWidth="1"/>
    <col min="12804" max="12805" width="12.09765625" style="78" customWidth="1"/>
    <col min="12806" max="12806" width="9.796875" style="78" customWidth="1"/>
    <col min="12807" max="12807" width="7.796875" style="78" customWidth="1"/>
    <col min="12808" max="12808" width="11.296875" style="78" customWidth="1"/>
    <col min="12809" max="13056" width="10.69921875" style="78"/>
    <col min="13057" max="13057" width="14.3984375" style="78" bestFit="1" customWidth="1"/>
    <col min="13058" max="13058" width="8.5" style="78" customWidth="1"/>
    <col min="13059" max="13059" width="11.69921875" style="78" customWidth="1"/>
    <col min="13060" max="13061" width="12.09765625" style="78" customWidth="1"/>
    <col min="13062" max="13062" width="9.796875" style="78" customWidth="1"/>
    <col min="13063" max="13063" width="7.796875" style="78" customWidth="1"/>
    <col min="13064" max="13064" width="11.296875" style="78" customWidth="1"/>
    <col min="13065" max="13312" width="10.69921875" style="78"/>
    <col min="13313" max="13313" width="14.3984375" style="78" bestFit="1" customWidth="1"/>
    <col min="13314" max="13314" width="8.5" style="78" customWidth="1"/>
    <col min="13315" max="13315" width="11.69921875" style="78" customWidth="1"/>
    <col min="13316" max="13317" width="12.09765625" style="78" customWidth="1"/>
    <col min="13318" max="13318" width="9.796875" style="78" customWidth="1"/>
    <col min="13319" max="13319" width="7.796875" style="78" customWidth="1"/>
    <col min="13320" max="13320" width="11.296875" style="78" customWidth="1"/>
    <col min="13321" max="13568" width="10.69921875" style="78"/>
    <col min="13569" max="13569" width="14.3984375" style="78" bestFit="1" customWidth="1"/>
    <col min="13570" max="13570" width="8.5" style="78" customWidth="1"/>
    <col min="13571" max="13571" width="11.69921875" style="78" customWidth="1"/>
    <col min="13572" max="13573" width="12.09765625" style="78" customWidth="1"/>
    <col min="13574" max="13574" width="9.796875" style="78" customWidth="1"/>
    <col min="13575" max="13575" width="7.796875" style="78" customWidth="1"/>
    <col min="13576" max="13576" width="11.296875" style="78" customWidth="1"/>
    <col min="13577" max="13824" width="10.69921875" style="78"/>
    <col min="13825" max="13825" width="14.3984375" style="78" bestFit="1" customWidth="1"/>
    <col min="13826" max="13826" width="8.5" style="78" customWidth="1"/>
    <col min="13827" max="13827" width="11.69921875" style="78" customWidth="1"/>
    <col min="13828" max="13829" width="12.09765625" style="78" customWidth="1"/>
    <col min="13830" max="13830" width="9.796875" style="78" customWidth="1"/>
    <col min="13831" max="13831" width="7.796875" style="78" customWidth="1"/>
    <col min="13832" max="13832" width="11.296875" style="78" customWidth="1"/>
    <col min="13833" max="14080" width="10.69921875" style="78"/>
    <col min="14081" max="14081" width="14.3984375" style="78" bestFit="1" customWidth="1"/>
    <col min="14082" max="14082" width="8.5" style="78" customWidth="1"/>
    <col min="14083" max="14083" width="11.69921875" style="78" customWidth="1"/>
    <col min="14084" max="14085" width="12.09765625" style="78" customWidth="1"/>
    <col min="14086" max="14086" width="9.796875" style="78" customWidth="1"/>
    <col min="14087" max="14087" width="7.796875" style="78" customWidth="1"/>
    <col min="14088" max="14088" width="11.296875" style="78" customWidth="1"/>
    <col min="14089" max="14336" width="10.69921875" style="78"/>
    <col min="14337" max="14337" width="14.3984375" style="78" bestFit="1" customWidth="1"/>
    <col min="14338" max="14338" width="8.5" style="78" customWidth="1"/>
    <col min="14339" max="14339" width="11.69921875" style="78" customWidth="1"/>
    <col min="14340" max="14341" width="12.09765625" style="78" customWidth="1"/>
    <col min="14342" max="14342" width="9.796875" style="78" customWidth="1"/>
    <col min="14343" max="14343" width="7.796875" style="78" customWidth="1"/>
    <col min="14344" max="14344" width="11.296875" style="78" customWidth="1"/>
    <col min="14345" max="14592" width="10.69921875" style="78"/>
    <col min="14593" max="14593" width="14.3984375" style="78" bestFit="1" customWidth="1"/>
    <col min="14594" max="14594" width="8.5" style="78" customWidth="1"/>
    <col min="14595" max="14595" width="11.69921875" style="78" customWidth="1"/>
    <col min="14596" max="14597" width="12.09765625" style="78" customWidth="1"/>
    <col min="14598" max="14598" width="9.796875" style="78" customWidth="1"/>
    <col min="14599" max="14599" width="7.796875" style="78" customWidth="1"/>
    <col min="14600" max="14600" width="11.296875" style="78" customWidth="1"/>
    <col min="14601" max="14848" width="10.69921875" style="78"/>
    <col min="14849" max="14849" width="14.3984375" style="78" bestFit="1" customWidth="1"/>
    <col min="14850" max="14850" width="8.5" style="78" customWidth="1"/>
    <col min="14851" max="14851" width="11.69921875" style="78" customWidth="1"/>
    <col min="14852" max="14853" width="12.09765625" style="78" customWidth="1"/>
    <col min="14854" max="14854" width="9.796875" style="78" customWidth="1"/>
    <col min="14855" max="14855" width="7.796875" style="78" customWidth="1"/>
    <col min="14856" max="14856" width="11.296875" style="78" customWidth="1"/>
    <col min="14857" max="15104" width="10.69921875" style="78"/>
    <col min="15105" max="15105" width="14.3984375" style="78" bestFit="1" customWidth="1"/>
    <col min="15106" max="15106" width="8.5" style="78" customWidth="1"/>
    <col min="15107" max="15107" width="11.69921875" style="78" customWidth="1"/>
    <col min="15108" max="15109" width="12.09765625" style="78" customWidth="1"/>
    <col min="15110" max="15110" width="9.796875" style="78" customWidth="1"/>
    <col min="15111" max="15111" width="7.796875" style="78" customWidth="1"/>
    <col min="15112" max="15112" width="11.296875" style="78" customWidth="1"/>
    <col min="15113" max="15360" width="10.69921875" style="78"/>
    <col min="15361" max="15361" width="14.3984375" style="78" bestFit="1" customWidth="1"/>
    <col min="15362" max="15362" width="8.5" style="78" customWidth="1"/>
    <col min="15363" max="15363" width="11.69921875" style="78" customWidth="1"/>
    <col min="15364" max="15365" width="12.09765625" style="78" customWidth="1"/>
    <col min="15366" max="15366" width="9.796875" style="78" customWidth="1"/>
    <col min="15367" max="15367" width="7.796875" style="78" customWidth="1"/>
    <col min="15368" max="15368" width="11.296875" style="78" customWidth="1"/>
    <col min="15369" max="15616" width="10.69921875" style="78"/>
    <col min="15617" max="15617" width="14.3984375" style="78" bestFit="1" customWidth="1"/>
    <col min="15618" max="15618" width="8.5" style="78" customWidth="1"/>
    <col min="15619" max="15619" width="11.69921875" style="78" customWidth="1"/>
    <col min="15620" max="15621" width="12.09765625" style="78" customWidth="1"/>
    <col min="15622" max="15622" width="9.796875" style="78" customWidth="1"/>
    <col min="15623" max="15623" width="7.796875" style="78" customWidth="1"/>
    <col min="15624" max="15624" width="11.296875" style="78" customWidth="1"/>
    <col min="15625" max="15872" width="10.69921875" style="78"/>
    <col min="15873" max="15873" width="14.3984375" style="78" bestFit="1" customWidth="1"/>
    <col min="15874" max="15874" width="8.5" style="78" customWidth="1"/>
    <col min="15875" max="15875" width="11.69921875" style="78" customWidth="1"/>
    <col min="15876" max="15877" width="12.09765625" style="78" customWidth="1"/>
    <col min="15878" max="15878" width="9.796875" style="78" customWidth="1"/>
    <col min="15879" max="15879" width="7.796875" style="78" customWidth="1"/>
    <col min="15880" max="15880" width="11.296875" style="78" customWidth="1"/>
    <col min="15881" max="16128" width="10.69921875" style="78"/>
    <col min="16129" max="16129" width="14.3984375" style="78" bestFit="1" customWidth="1"/>
    <col min="16130" max="16130" width="8.5" style="78" customWidth="1"/>
    <col min="16131" max="16131" width="11.69921875" style="78" customWidth="1"/>
    <col min="16132" max="16133" width="12.09765625" style="78" customWidth="1"/>
    <col min="16134" max="16134" width="9.796875" style="78" customWidth="1"/>
    <col min="16135" max="16135" width="7.796875" style="78" customWidth="1"/>
    <col min="16136" max="16136" width="11.296875" style="78" customWidth="1"/>
    <col min="16137" max="16384" width="10.69921875" style="78"/>
  </cols>
  <sheetData>
    <row r="1" spans="2:8">
      <c r="B1" s="100"/>
    </row>
    <row r="2" spans="2:8" s="101" customFormat="1" ht="20.25" customHeight="1" thickBot="1">
      <c r="B2" s="344" t="s">
        <v>312</v>
      </c>
      <c r="C2" s="344"/>
      <c r="D2" s="344"/>
      <c r="E2" s="344"/>
      <c r="F2" s="149"/>
      <c r="G2" s="149"/>
      <c r="H2" s="150" t="s">
        <v>220</v>
      </c>
    </row>
    <row r="3" spans="2:8" ht="13.5" customHeight="1">
      <c r="B3" s="345" t="s">
        <v>17</v>
      </c>
      <c r="C3" s="345"/>
      <c r="D3" s="151" t="s">
        <v>122</v>
      </c>
      <c r="E3" s="151" t="s">
        <v>121</v>
      </c>
      <c r="F3" s="151" t="s">
        <v>120</v>
      </c>
      <c r="G3" s="151" t="s">
        <v>245</v>
      </c>
      <c r="H3" s="151" t="s">
        <v>18</v>
      </c>
    </row>
    <row r="4" spans="2:8" ht="13.5" customHeight="1">
      <c r="B4" s="346" t="s">
        <v>307</v>
      </c>
      <c r="C4" s="347"/>
      <c r="D4" s="152">
        <v>75682368833</v>
      </c>
      <c r="E4" s="153">
        <v>75301453141</v>
      </c>
      <c r="F4" s="154">
        <v>46500</v>
      </c>
      <c r="G4" s="155" t="s">
        <v>178</v>
      </c>
      <c r="H4" s="153">
        <v>380869192</v>
      </c>
    </row>
    <row r="5" spans="2:8" ht="13.5" customHeight="1">
      <c r="B5" s="346">
        <v>27</v>
      </c>
      <c r="C5" s="347"/>
      <c r="D5" s="152">
        <v>76938123404</v>
      </c>
      <c r="E5" s="153">
        <v>76601581035</v>
      </c>
      <c r="F5" s="154">
        <v>72200</v>
      </c>
      <c r="G5" s="155" t="s">
        <v>178</v>
      </c>
      <c r="H5" s="153">
        <v>336470169</v>
      </c>
    </row>
    <row r="6" spans="2:8" ht="13.5" customHeight="1">
      <c r="B6" s="346">
        <v>28</v>
      </c>
      <c r="C6" s="347"/>
      <c r="D6" s="127">
        <v>76564808962</v>
      </c>
      <c r="E6" s="130">
        <v>76259470781</v>
      </c>
      <c r="F6" s="130">
        <v>40101</v>
      </c>
      <c r="G6" s="155" t="s">
        <v>178</v>
      </c>
      <c r="H6" s="130">
        <v>305298080</v>
      </c>
    </row>
    <row r="7" spans="2:8" ht="6.75" customHeight="1">
      <c r="B7" s="156"/>
      <c r="C7" s="156"/>
      <c r="D7" s="152"/>
      <c r="E7" s="153"/>
      <c r="F7" s="153"/>
      <c r="G7" s="154"/>
      <c r="H7" s="153"/>
    </row>
    <row r="8" spans="2:8" ht="13.5" customHeight="1">
      <c r="B8" s="342" t="s">
        <v>19</v>
      </c>
      <c r="C8" s="343"/>
      <c r="D8" s="127">
        <v>26982010719</v>
      </c>
      <c r="E8" s="130">
        <v>26728855192</v>
      </c>
      <c r="F8" s="129">
        <v>17001</v>
      </c>
      <c r="G8" s="129" t="s">
        <v>178</v>
      </c>
      <c r="H8" s="130">
        <v>253138526</v>
      </c>
    </row>
    <row r="9" spans="2:8" ht="13.5" customHeight="1">
      <c r="B9" s="156"/>
      <c r="C9" s="157" t="s">
        <v>20</v>
      </c>
      <c r="D9" s="152">
        <v>23730903975</v>
      </c>
      <c r="E9" s="158">
        <v>23480836517</v>
      </c>
      <c r="F9" s="155" t="s">
        <v>178</v>
      </c>
      <c r="G9" s="155" t="s">
        <v>178</v>
      </c>
      <c r="H9" s="158">
        <v>250067458</v>
      </c>
    </row>
    <row r="10" spans="2:8" ht="13.5" customHeight="1">
      <c r="B10" s="156"/>
      <c r="C10" s="157" t="s">
        <v>21</v>
      </c>
      <c r="D10" s="152">
        <v>2987979000</v>
      </c>
      <c r="E10" s="158">
        <v>2984890931</v>
      </c>
      <c r="F10" s="155">
        <v>17001</v>
      </c>
      <c r="G10" s="155" t="s">
        <v>178</v>
      </c>
      <c r="H10" s="158">
        <v>3071068</v>
      </c>
    </row>
    <row r="11" spans="2:8" ht="13.5" customHeight="1">
      <c r="B11" s="156"/>
      <c r="C11" s="157" t="s">
        <v>22</v>
      </c>
      <c r="D11" s="152">
        <v>263127744</v>
      </c>
      <c r="E11" s="158">
        <v>263127744</v>
      </c>
      <c r="F11" s="155" t="s">
        <v>178</v>
      </c>
      <c r="G11" s="155" t="s">
        <v>178</v>
      </c>
      <c r="H11" s="155" t="s">
        <v>178</v>
      </c>
    </row>
    <row r="12" spans="2:8" ht="6.75" customHeight="1">
      <c r="B12" s="156" t="s">
        <v>23</v>
      </c>
      <c r="C12" s="156"/>
      <c r="D12" s="152"/>
      <c r="E12" s="153"/>
      <c r="F12" s="153"/>
      <c r="G12" s="155"/>
      <c r="H12" s="153"/>
    </row>
    <row r="13" spans="2:8" ht="13.5" customHeight="1">
      <c r="B13" s="342" t="s">
        <v>24</v>
      </c>
      <c r="C13" s="343"/>
      <c r="D13" s="127">
        <v>17912303200</v>
      </c>
      <c r="E13" s="130">
        <v>17902345100</v>
      </c>
      <c r="F13" s="129" t="s">
        <v>178</v>
      </c>
      <c r="G13" s="129" t="s">
        <v>178</v>
      </c>
      <c r="H13" s="130">
        <v>9958100</v>
      </c>
    </row>
    <row r="14" spans="2:8" ht="13.5" customHeight="1">
      <c r="B14" s="156"/>
      <c r="C14" s="157" t="s">
        <v>20</v>
      </c>
      <c r="D14" s="152">
        <v>571381200</v>
      </c>
      <c r="E14" s="158">
        <v>568216000</v>
      </c>
      <c r="F14" s="155" t="s">
        <v>178</v>
      </c>
      <c r="G14" s="155" t="s">
        <v>178</v>
      </c>
      <c r="H14" s="158">
        <v>3165200</v>
      </c>
    </row>
    <row r="15" spans="2:8" ht="13.5" customHeight="1">
      <c r="B15" s="156"/>
      <c r="C15" s="157" t="s">
        <v>21</v>
      </c>
      <c r="D15" s="152">
        <v>17340922000</v>
      </c>
      <c r="E15" s="158">
        <v>17334129100</v>
      </c>
      <c r="F15" s="155" t="s">
        <v>178</v>
      </c>
      <c r="G15" s="155" t="s">
        <v>178</v>
      </c>
      <c r="H15" s="158">
        <v>6792900</v>
      </c>
    </row>
    <row r="16" spans="2:8" ht="6.75" customHeight="1">
      <c r="B16" s="156"/>
      <c r="C16" s="156"/>
      <c r="D16" s="152"/>
      <c r="E16" s="158"/>
      <c r="F16" s="155"/>
      <c r="G16" s="155"/>
      <c r="H16" s="158"/>
    </row>
    <row r="17" spans="2:8" ht="13.5" customHeight="1">
      <c r="B17" s="342" t="s">
        <v>25</v>
      </c>
      <c r="C17" s="343"/>
      <c r="D17" s="127">
        <v>12158858691</v>
      </c>
      <c r="E17" s="130">
        <v>12158858691</v>
      </c>
      <c r="F17" s="129" t="s">
        <v>178</v>
      </c>
      <c r="G17" s="129" t="s">
        <v>178</v>
      </c>
      <c r="H17" s="155" t="s">
        <v>178</v>
      </c>
    </row>
    <row r="18" spans="2:8" ht="13.5" customHeight="1">
      <c r="B18" s="156"/>
      <c r="C18" s="157" t="s">
        <v>26</v>
      </c>
      <c r="D18" s="152">
        <v>10805450161</v>
      </c>
      <c r="E18" s="158">
        <v>10805450161</v>
      </c>
      <c r="F18" s="155" t="s">
        <v>178</v>
      </c>
      <c r="G18" s="155" t="s">
        <v>178</v>
      </c>
      <c r="H18" s="155" t="s">
        <v>178</v>
      </c>
    </row>
    <row r="19" spans="2:8" ht="13.5" customHeight="1">
      <c r="B19" s="156"/>
      <c r="C19" s="157" t="s">
        <v>27</v>
      </c>
      <c r="D19" s="152">
        <v>1353408530</v>
      </c>
      <c r="E19" s="158">
        <v>1353408530</v>
      </c>
      <c r="F19" s="155" t="s">
        <v>178</v>
      </c>
      <c r="G19" s="155" t="s">
        <v>178</v>
      </c>
      <c r="H19" s="155" t="s">
        <v>178</v>
      </c>
    </row>
    <row r="20" spans="2:8" ht="6.75" customHeight="1">
      <c r="B20" s="156"/>
      <c r="C20" s="156"/>
      <c r="D20" s="152"/>
      <c r="E20" s="158"/>
      <c r="F20" s="155"/>
      <c r="G20" s="155"/>
      <c r="H20" s="158"/>
    </row>
    <row r="21" spans="2:8" ht="13.5" customHeight="1">
      <c r="B21" s="342" t="s">
        <v>246</v>
      </c>
      <c r="C21" s="343"/>
      <c r="D21" s="152">
        <v>1757923400</v>
      </c>
      <c r="E21" s="158">
        <v>1748053497</v>
      </c>
      <c r="F21" s="155" t="s">
        <v>178</v>
      </c>
      <c r="G21" s="155" t="s">
        <v>178</v>
      </c>
      <c r="H21" s="158">
        <v>9869903</v>
      </c>
    </row>
    <row r="22" spans="2:8" ht="13.5" customHeight="1">
      <c r="B22" s="342" t="s">
        <v>28</v>
      </c>
      <c r="C22" s="343"/>
      <c r="D22" s="152">
        <v>852786856</v>
      </c>
      <c r="E22" s="158">
        <v>852786856</v>
      </c>
      <c r="F22" s="155" t="s">
        <v>178</v>
      </c>
      <c r="G22" s="155" t="s">
        <v>178</v>
      </c>
      <c r="H22" s="155" t="s">
        <v>178</v>
      </c>
    </row>
    <row r="23" spans="2:8" ht="13.5" customHeight="1">
      <c r="B23" s="342" t="s">
        <v>29</v>
      </c>
      <c r="C23" s="343"/>
      <c r="D23" s="152">
        <v>265914825</v>
      </c>
      <c r="E23" s="158">
        <v>265914825</v>
      </c>
      <c r="F23" s="155" t="s">
        <v>178</v>
      </c>
      <c r="G23" s="155" t="s">
        <v>178</v>
      </c>
      <c r="H23" s="155" t="s">
        <v>178</v>
      </c>
    </row>
    <row r="24" spans="2:8" ht="13.5" customHeight="1">
      <c r="B24" s="342" t="s">
        <v>247</v>
      </c>
      <c r="C24" s="343"/>
      <c r="D24" s="152">
        <v>737363600</v>
      </c>
      <c r="E24" s="158">
        <v>737363600</v>
      </c>
      <c r="F24" s="155" t="s">
        <v>178</v>
      </c>
      <c r="G24" s="155" t="s">
        <v>178</v>
      </c>
      <c r="H24" s="155" t="s">
        <v>178</v>
      </c>
    </row>
    <row r="25" spans="2:8" ht="13.5" customHeight="1">
      <c r="B25" s="342" t="s">
        <v>30</v>
      </c>
      <c r="C25" s="343"/>
      <c r="D25" s="152">
        <v>5761530171</v>
      </c>
      <c r="E25" s="158">
        <v>5759877663</v>
      </c>
      <c r="F25" s="155" t="s">
        <v>178</v>
      </c>
      <c r="G25" s="155" t="s">
        <v>178</v>
      </c>
      <c r="H25" s="155">
        <v>1652508</v>
      </c>
    </row>
    <row r="26" spans="2:8" ht="13.5" customHeight="1">
      <c r="B26" s="342" t="s">
        <v>248</v>
      </c>
      <c r="C26" s="343"/>
      <c r="D26" s="152">
        <v>10118222700</v>
      </c>
      <c r="E26" s="158">
        <v>10087520557</v>
      </c>
      <c r="F26" s="155">
        <v>23100</v>
      </c>
      <c r="G26" s="155" t="s">
        <v>178</v>
      </c>
      <c r="H26" s="155">
        <v>30679043</v>
      </c>
    </row>
    <row r="27" spans="2:8" ht="13.5" customHeight="1">
      <c r="B27" s="342" t="s">
        <v>219</v>
      </c>
      <c r="C27" s="343"/>
      <c r="D27" s="152">
        <v>1299000</v>
      </c>
      <c r="E27" s="158">
        <v>1299000</v>
      </c>
      <c r="F27" s="155" t="s">
        <v>178</v>
      </c>
      <c r="G27" s="155" t="s">
        <v>178</v>
      </c>
      <c r="H27" s="155" t="s">
        <v>178</v>
      </c>
    </row>
    <row r="28" spans="2:8" ht="13.5" customHeight="1">
      <c r="B28" s="342" t="s">
        <v>119</v>
      </c>
      <c r="C28" s="343"/>
      <c r="D28" s="152">
        <v>16595800</v>
      </c>
      <c r="E28" s="158">
        <v>16595800</v>
      </c>
      <c r="F28" s="155" t="s">
        <v>178</v>
      </c>
      <c r="G28" s="155" t="s">
        <v>178</v>
      </c>
      <c r="H28" s="155" t="s">
        <v>178</v>
      </c>
    </row>
    <row r="29" spans="2:8" ht="6" customHeight="1">
      <c r="B29" s="156"/>
      <c r="C29" s="156"/>
      <c r="D29" s="152"/>
      <c r="E29" s="158"/>
      <c r="F29" s="155"/>
      <c r="G29" s="155"/>
      <c r="H29" s="155"/>
    </row>
    <row r="30" spans="2:8" ht="13.5" customHeight="1">
      <c r="B30" s="349" t="s">
        <v>118</v>
      </c>
      <c r="C30" s="159" t="s">
        <v>31</v>
      </c>
      <c r="D30" s="160" t="s">
        <v>178</v>
      </c>
      <c r="E30" s="161" t="s">
        <v>178</v>
      </c>
      <c r="F30" s="161" t="s">
        <v>178</v>
      </c>
      <c r="G30" s="161" t="s">
        <v>178</v>
      </c>
      <c r="H30" s="161" t="s">
        <v>178</v>
      </c>
    </row>
    <row r="31" spans="2:8" ht="13.5" customHeight="1" thickBot="1">
      <c r="B31" s="350"/>
      <c r="C31" s="162" t="s">
        <v>249</v>
      </c>
      <c r="D31" s="163" t="s">
        <v>178</v>
      </c>
      <c r="E31" s="164" t="s">
        <v>178</v>
      </c>
      <c r="F31" s="164" t="s">
        <v>178</v>
      </c>
      <c r="G31" s="164" t="s">
        <v>178</v>
      </c>
      <c r="H31" s="164" t="s">
        <v>178</v>
      </c>
    </row>
    <row r="32" spans="2:8" ht="15.75" customHeight="1">
      <c r="B32" s="165" t="s">
        <v>32</v>
      </c>
      <c r="C32" s="156"/>
      <c r="D32" s="156"/>
      <c r="E32" s="156"/>
      <c r="F32" s="156"/>
      <c r="G32" s="156"/>
      <c r="H32" s="156"/>
    </row>
    <row r="33" spans="2:8" ht="14.25" customHeight="1">
      <c r="B33" s="156"/>
      <c r="C33" s="156"/>
      <c r="D33" s="156"/>
      <c r="E33" s="156"/>
      <c r="F33" s="156"/>
      <c r="G33" s="156"/>
      <c r="H33" s="156"/>
    </row>
    <row r="34" spans="2:8" ht="14.25" customHeight="1" thickBot="1">
      <c r="B34" s="344" t="s">
        <v>313</v>
      </c>
      <c r="C34" s="344"/>
      <c r="D34" s="344"/>
      <c r="E34" s="344"/>
      <c r="F34" s="149"/>
      <c r="G34" s="149"/>
      <c r="H34" s="150" t="s">
        <v>220</v>
      </c>
    </row>
    <row r="35" spans="2:8" ht="19.5" customHeight="1">
      <c r="B35" s="351" t="s">
        <v>17</v>
      </c>
      <c r="C35" s="352"/>
      <c r="D35" s="166" t="s">
        <v>122</v>
      </c>
      <c r="E35" s="167" t="s">
        <v>121</v>
      </c>
      <c r="F35" s="167" t="s">
        <v>120</v>
      </c>
      <c r="G35" s="167" t="s">
        <v>245</v>
      </c>
      <c r="H35" s="167" t="s">
        <v>18</v>
      </c>
    </row>
    <row r="36" spans="2:8" ht="13.5" customHeight="1">
      <c r="B36" s="347" t="s">
        <v>307</v>
      </c>
      <c r="C36" s="353"/>
      <c r="D36" s="168">
        <v>1676744839</v>
      </c>
      <c r="E36" s="168">
        <v>418081036</v>
      </c>
      <c r="F36" s="168">
        <v>140786423</v>
      </c>
      <c r="G36" s="169" t="s">
        <v>178</v>
      </c>
      <c r="H36" s="168">
        <v>1117877380</v>
      </c>
    </row>
    <row r="37" spans="2:8" ht="13.5" customHeight="1">
      <c r="B37" s="347">
        <v>27</v>
      </c>
      <c r="C37" s="353"/>
      <c r="D37" s="168">
        <v>1506237127</v>
      </c>
      <c r="E37" s="168">
        <v>407154285</v>
      </c>
      <c r="F37" s="168">
        <v>125216687</v>
      </c>
      <c r="G37" s="169" t="s">
        <v>178</v>
      </c>
      <c r="H37" s="168">
        <v>973866155</v>
      </c>
    </row>
    <row r="38" spans="2:8" ht="13.5" customHeight="1">
      <c r="B38" s="347">
        <v>28</v>
      </c>
      <c r="C38" s="353"/>
      <c r="D38" s="130">
        <v>1318505814</v>
      </c>
      <c r="E38" s="130">
        <v>360869130</v>
      </c>
      <c r="F38" s="130">
        <v>192969719</v>
      </c>
      <c r="G38" s="169" t="s">
        <v>178</v>
      </c>
      <c r="H38" s="130">
        <v>764666965</v>
      </c>
    </row>
    <row r="39" spans="2:8" ht="5.25" customHeight="1">
      <c r="B39" s="170"/>
      <c r="C39" s="171"/>
      <c r="D39" s="168"/>
      <c r="E39" s="168"/>
      <c r="F39" s="168"/>
      <c r="G39" s="161"/>
      <c r="H39" s="168"/>
    </row>
    <row r="40" spans="2:8" ht="13.5" customHeight="1">
      <c r="B40" s="343" t="s">
        <v>19</v>
      </c>
      <c r="C40" s="348"/>
      <c r="D40" s="130">
        <v>1080963921</v>
      </c>
      <c r="E40" s="130">
        <v>324703790</v>
      </c>
      <c r="F40" s="130">
        <v>174359433</v>
      </c>
      <c r="G40" s="129" t="s">
        <v>178</v>
      </c>
      <c r="H40" s="130">
        <v>581900698</v>
      </c>
    </row>
    <row r="41" spans="2:8" ht="13.5" customHeight="1">
      <c r="B41" s="170"/>
      <c r="C41" s="172" t="s">
        <v>20</v>
      </c>
      <c r="D41" s="168">
        <v>1065519150</v>
      </c>
      <c r="E41" s="169">
        <v>322517763</v>
      </c>
      <c r="F41" s="169">
        <v>173639927</v>
      </c>
      <c r="G41" s="129" t="s">
        <v>178</v>
      </c>
      <c r="H41" s="169">
        <v>569361460</v>
      </c>
    </row>
    <row r="42" spans="2:8" ht="13.5" customHeight="1">
      <c r="B42" s="170"/>
      <c r="C42" s="172" t="s">
        <v>21</v>
      </c>
      <c r="D42" s="168">
        <v>15444771</v>
      </c>
      <c r="E42" s="169">
        <v>2186027</v>
      </c>
      <c r="F42" s="169">
        <v>719506</v>
      </c>
      <c r="G42" s="129" t="s">
        <v>178</v>
      </c>
      <c r="H42" s="169">
        <v>12539238</v>
      </c>
    </row>
    <row r="43" spans="2:8" ht="13.5" customHeight="1">
      <c r="B43" s="170"/>
      <c r="C43" s="172" t="s">
        <v>22</v>
      </c>
      <c r="D43" s="169" t="s">
        <v>178</v>
      </c>
      <c r="E43" s="169" t="s">
        <v>178</v>
      </c>
      <c r="F43" s="169" t="s">
        <v>178</v>
      </c>
      <c r="G43" s="169" t="s">
        <v>178</v>
      </c>
      <c r="H43" s="169" t="s">
        <v>178</v>
      </c>
    </row>
    <row r="44" spans="2:8" ht="5.25" customHeight="1">
      <c r="B44" s="170" t="s">
        <v>23</v>
      </c>
      <c r="C44" s="171"/>
      <c r="D44" s="168"/>
      <c r="E44" s="168"/>
      <c r="F44" s="168"/>
      <c r="G44" s="169"/>
      <c r="H44" s="168"/>
    </row>
    <row r="45" spans="2:8" ht="13.5" customHeight="1">
      <c r="B45" s="343" t="s">
        <v>24</v>
      </c>
      <c r="C45" s="348"/>
      <c r="D45" s="130">
        <v>97618104</v>
      </c>
      <c r="E45" s="130">
        <v>4446931</v>
      </c>
      <c r="F45" s="130">
        <v>1325342</v>
      </c>
      <c r="G45" s="129" t="s">
        <v>178</v>
      </c>
      <c r="H45" s="130">
        <v>91845831</v>
      </c>
    </row>
    <row r="46" spans="2:8" ht="13.5" customHeight="1">
      <c r="B46" s="170"/>
      <c r="C46" s="172" t="s">
        <v>20</v>
      </c>
      <c r="D46" s="168">
        <v>20393736</v>
      </c>
      <c r="E46" s="169">
        <v>3595468</v>
      </c>
      <c r="F46" s="169">
        <v>1186142</v>
      </c>
      <c r="G46" s="129" t="s">
        <v>178</v>
      </c>
      <c r="H46" s="169">
        <v>15612126</v>
      </c>
    </row>
    <row r="47" spans="2:8" ht="13.5" customHeight="1">
      <c r="B47" s="170"/>
      <c r="C47" s="172" t="s">
        <v>21</v>
      </c>
      <c r="D47" s="168">
        <v>77224368</v>
      </c>
      <c r="E47" s="169">
        <v>851463</v>
      </c>
      <c r="F47" s="169">
        <v>139200</v>
      </c>
      <c r="G47" s="129" t="s">
        <v>178</v>
      </c>
      <c r="H47" s="169">
        <v>76233705</v>
      </c>
    </row>
    <row r="48" spans="2:8" ht="6" customHeight="1">
      <c r="B48" s="170"/>
      <c r="C48" s="171"/>
      <c r="D48" s="168"/>
      <c r="E48" s="173"/>
      <c r="F48" s="169"/>
      <c r="G48" s="169"/>
      <c r="H48" s="173"/>
    </row>
    <row r="49" spans="2:8" ht="13.5" customHeight="1">
      <c r="B49" s="343" t="s">
        <v>25</v>
      </c>
      <c r="C49" s="348"/>
      <c r="D49" s="129" t="s">
        <v>178</v>
      </c>
      <c r="E49" s="129" t="s">
        <v>178</v>
      </c>
      <c r="F49" s="129" t="s">
        <v>178</v>
      </c>
      <c r="G49" s="129" t="s">
        <v>178</v>
      </c>
      <c r="H49" s="129" t="s">
        <v>178</v>
      </c>
    </row>
    <row r="50" spans="2:8" ht="13.5" customHeight="1">
      <c r="B50" s="170"/>
      <c r="C50" s="172" t="s">
        <v>26</v>
      </c>
      <c r="D50" s="169" t="s">
        <v>178</v>
      </c>
      <c r="E50" s="169" t="s">
        <v>178</v>
      </c>
      <c r="F50" s="169" t="s">
        <v>178</v>
      </c>
      <c r="G50" s="169" t="s">
        <v>178</v>
      </c>
      <c r="H50" s="169" t="s">
        <v>178</v>
      </c>
    </row>
    <row r="51" spans="2:8" ht="13.5" customHeight="1">
      <c r="B51" s="170"/>
      <c r="C51" s="172" t="s">
        <v>27</v>
      </c>
      <c r="D51" s="169" t="s">
        <v>178</v>
      </c>
      <c r="E51" s="169" t="s">
        <v>178</v>
      </c>
      <c r="F51" s="169" t="s">
        <v>178</v>
      </c>
      <c r="G51" s="169" t="s">
        <v>178</v>
      </c>
      <c r="H51" s="169" t="s">
        <v>178</v>
      </c>
    </row>
    <row r="52" spans="2:8" ht="5.25" customHeight="1">
      <c r="B52" s="170"/>
      <c r="C52" s="171"/>
      <c r="D52" s="168"/>
      <c r="E52" s="173"/>
      <c r="F52" s="173"/>
      <c r="G52" s="169"/>
      <c r="H52" s="173"/>
    </row>
    <row r="53" spans="2:8" ht="13.5" customHeight="1">
      <c r="B53" s="343" t="s">
        <v>246</v>
      </c>
      <c r="C53" s="348"/>
      <c r="D53" s="168">
        <v>38177483</v>
      </c>
      <c r="E53" s="173">
        <v>3914725</v>
      </c>
      <c r="F53" s="173">
        <v>2542743</v>
      </c>
      <c r="G53" s="129" t="s">
        <v>178</v>
      </c>
      <c r="H53" s="173">
        <v>31720015</v>
      </c>
    </row>
    <row r="54" spans="2:8" ht="13.5" customHeight="1">
      <c r="B54" s="343" t="s">
        <v>28</v>
      </c>
      <c r="C54" s="348"/>
      <c r="D54" s="169" t="s">
        <v>178</v>
      </c>
      <c r="E54" s="169" t="s">
        <v>178</v>
      </c>
      <c r="F54" s="169" t="s">
        <v>178</v>
      </c>
      <c r="G54" s="169" t="s">
        <v>178</v>
      </c>
      <c r="H54" s="169" t="s">
        <v>178</v>
      </c>
    </row>
    <row r="55" spans="2:8" ht="13.5" customHeight="1">
      <c r="B55" s="343" t="s">
        <v>29</v>
      </c>
      <c r="C55" s="348"/>
      <c r="D55" s="169" t="s">
        <v>178</v>
      </c>
      <c r="E55" s="169" t="s">
        <v>178</v>
      </c>
      <c r="F55" s="169" t="s">
        <v>178</v>
      </c>
      <c r="G55" s="169" t="s">
        <v>178</v>
      </c>
      <c r="H55" s="169" t="s">
        <v>178</v>
      </c>
    </row>
    <row r="56" spans="2:8" ht="13.5" customHeight="1">
      <c r="B56" s="343" t="s">
        <v>247</v>
      </c>
      <c r="C56" s="348"/>
      <c r="D56" s="169" t="s">
        <v>178</v>
      </c>
      <c r="E56" s="169" t="s">
        <v>178</v>
      </c>
      <c r="F56" s="169" t="s">
        <v>178</v>
      </c>
      <c r="G56" s="169" t="s">
        <v>178</v>
      </c>
      <c r="H56" s="169" t="s">
        <v>178</v>
      </c>
    </row>
    <row r="57" spans="2:8" ht="13.5" customHeight="1">
      <c r="B57" s="343" t="s">
        <v>30</v>
      </c>
      <c r="C57" s="348"/>
      <c r="D57" s="168">
        <v>3497876</v>
      </c>
      <c r="E57" s="169">
        <v>1638276</v>
      </c>
      <c r="F57" s="169" t="s">
        <v>178</v>
      </c>
      <c r="G57" s="169" t="s">
        <v>178</v>
      </c>
      <c r="H57" s="169">
        <v>1859600</v>
      </c>
    </row>
    <row r="58" spans="2:8" ht="13.5" customHeight="1">
      <c r="B58" s="343" t="s">
        <v>248</v>
      </c>
      <c r="C58" s="348"/>
      <c r="D58" s="161">
        <v>97486537</v>
      </c>
      <c r="E58" s="169">
        <v>25909157</v>
      </c>
      <c r="F58" s="169">
        <v>14742201</v>
      </c>
      <c r="G58" s="169" t="s">
        <v>178</v>
      </c>
      <c r="H58" s="169">
        <v>56835179</v>
      </c>
    </row>
    <row r="59" spans="2:8" ht="13.5" customHeight="1">
      <c r="B59" s="343" t="s">
        <v>219</v>
      </c>
      <c r="C59" s="348"/>
      <c r="D59" s="161">
        <v>12700</v>
      </c>
      <c r="E59" s="169">
        <v>12700</v>
      </c>
      <c r="F59" s="169" t="s">
        <v>178</v>
      </c>
      <c r="G59" s="169" t="s">
        <v>178</v>
      </c>
      <c r="H59" s="169" t="s">
        <v>178</v>
      </c>
    </row>
    <row r="60" spans="2:8" ht="13.5" customHeight="1">
      <c r="B60" s="343" t="s">
        <v>119</v>
      </c>
      <c r="C60" s="348"/>
      <c r="D60" s="161" t="s">
        <v>178</v>
      </c>
      <c r="E60" s="169" t="s">
        <v>178</v>
      </c>
      <c r="F60" s="169" t="s">
        <v>178</v>
      </c>
      <c r="G60" s="169" t="s">
        <v>178</v>
      </c>
      <c r="H60" s="169" t="s">
        <v>178</v>
      </c>
    </row>
    <row r="61" spans="2:8" ht="6" customHeight="1">
      <c r="B61" s="174"/>
      <c r="C61" s="172"/>
      <c r="D61" s="161"/>
      <c r="E61" s="169"/>
      <c r="F61" s="169"/>
      <c r="G61" s="169"/>
      <c r="H61" s="169"/>
    </row>
    <row r="62" spans="2:8" ht="13.5" customHeight="1">
      <c r="B62" s="354" t="s">
        <v>118</v>
      </c>
      <c r="C62" s="175" t="s">
        <v>31</v>
      </c>
      <c r="D62" s="168">
        <v>749193</v>
      </c>
      <c r="E62" s="169">
        <v>243551</v>
      </c>
      <c r="F62" s="169" t="s">
        <v>178</v>
      </c>
      <c r="G62" s="169" t="s">
        <v>178</v>
      </c>
      <c r="H62" s="173">
        <v>505642</v>
      </c>
    </row>
    <row r="63" spans="2:8" ht="13.5" customHeight="1" thickBot="1">
      <c r="B63" s="355"/>
      <c r="C63" s="176" t="s">
        <v>249</v>
      </c>
      <c r="D63" s="164" t="s">
        <v>178</v>
      </c>
      <c r="E63" s="177" t="s">
        <v>178</v>
      </c>
      <c r="F63" s="177" t="s">
        <v>178</v>
      </c>
      <c r="G63" s="177" t="s">
        <v>178</v>
      </c>
      <c r="H63" s="177" t="s">
        <v>178</v>
      </c>
    </row>
    <row r="64" spans="2:8" ht="13.5" customHeight="1">
      <c r="B64" s="165" t="s">
        <v>32</v>
      </c>
      <c r="C64" s="96"/>
      <c r="D64" s="96"/>
      <c r="E64" s="96"/>
      <c r="F64" s="96"/>
      <c r="G64" s="96"/>
      <c r="H64" s="96"/>
    </row>
  </sheetData>
  <mergeCells count="34">
    <mergeCell ref="B58:C58"/>
    <mergeCell ref="B59:C59"/>
    <mergeCell ref="B60:C60"/>
    <mergeCell ref="B62:B63"/>
    <mergeCell ref="B49:C49"/>
    <mergeCell ref="B53:C53"/>
    <mergeCell ref="B54:C54"/>
    <mergeCell ref="B55:C55"/>
    <mergeCell ref="B56:C56"/>
    <mergeCell ref="B57:C57"/>
    <mergeCell ref="B45:C45"/>
    <mergeCell ref="B25:C25"/>
    <mergeCell ref="B26:C26"/>
    <mergeCell ref="B27:C27"/>
    <mergeCell ref="B28:C28"/>
    <mergeCell ref="B30:B31"/>
    <mergeCell ref="B34:E34"/>
    <mergeCell ref="B35:C35"/>
    <mergeCell ref="B36:C36"/>
    <mergeCell ref="B37:C37"/>
    <mergeCell ref="B38:C38"/>
    <mergeCell ref="B40:C40"/>
    <mergeCell ref="B24:C24"/>
    <mergeCell ref="B2:E2"/>
    <mergeCell ref="B3:C3"/>
    <mergeCell ref="B4:C4"/>
    <mergeCell ref="B5:C5"/>
    <mergeCell ref="B6:C6"/>
    <mergeCell ref="B8:C8"/>
    <mergeCell ref="B13:C13"/>
    <mergeCell ref="B17:C17"/>
    <mergeCell ref="B21:C21"/>
    <mergeCell ref="B22:C22"/>
    <mergeCell ref="B23:C2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84"/>
  <sheetViews>
    <sheetView showGridLines="0" defaultGridColor="0" colorId="22" zoomScale="87" zoomScaleNormal="87" zoomScaleSheetLayoutView="100" workbookViewId="0">
      <selection activeCell="B2" sqref="B2:H2"/>
    </sheetView>
  </sheetViews>
  <sheetFormatPr defaultColWidth="10.69921875" defaultRowHeight="13.5"/>
  <cols>
    <col min="1" max="1" width="14.3984375" style="4" bestFit="1" customWidth="1"/>
    <col min="2" max="2" width="2" style="4" customWidth="1"/>
    <col min="3" max="3" width="15.09765625" style="4" customWidth="1"/>
    <col min="4" max="8" width="11.19921875" style="4" customWidth="1"/>
    <col min="9" max="9" width="12.69921875" style="4" customWidth="1"/>
    <col min="10" max="16384" width="10.69921875" style="4"/>
  </cols>
  <sheetData>
    <row r="2" spans="1:9" ht="28.5" customHeight="1">
      <c r="A2" s="6"/>
      <c r="B2" s="362" t="s">
        <v>314</v>
      </c>
      <c r="C2" s="362"/>
      <c r="D2" s="362"/>
      <c r="E2" s="362"/>
      <c r="F2" s="362"/>
      <c r="G2" s="362"/>
      <c r="H2" s="362"/>
    </row>
    <row r="3" spans="1:9" ht="19.5" customHeight="1" thickBot="1">
      <c r="B3" s="178" t="s">
        <v>315</v>
      </c>
      <c r="C3" s="178"/>
      <c r="D3" s="178"/>
      <c r="E3" s="149"/>
      <c r="F3" s="149"/>
      <c r="G3" s="149"/>
      <c r="H3" s="150" t="s">
        <v>316</v>
      </c>
    </row>
    <row r="4" spans="1:9" ht="15.95" customHeight="1">
      <c r="B4" s="358" t="s">
        <v>33</v>
      </c>
      <c r="C4" s="359"/>
      <c r="D4" s="179" t="s">
        <v>317</v>
      </c>
      <c r="E4" s="179" t="s">
        <v>243</v>
      </c>
      <c r="F4" s="179" t="s">
        <v>244</v>
      </c>
      <c r="G4" s="179" t="s">
        <v>245</v>
      </c>
      <c r="H4" s="179" t="s">
        <v>18</v>
      </c>
    </row>
    <row r="5" spans="1:9" ht="15.95" customHeight="1">
      <c r="B5" s="360" t="s">
        <v>307</v>
      </c>
      <c r="C5" s="361"/>
      <c r="D5" s="180">
        <v>143000962</v>
      </c>
      <c r="E5" s="181">
        <v>97134969</v>
      </c>
      <c r="F5" s="181">
        <v>7820330</v>
      </c>
      <c r="G5" s="182" t="s">
        <v>178</v>
      </c>
      <c r="H5" s="181">
        <v>38045663</v>
      </c>
      <c r="I5" s="9"/>
    </row>
    <row r="6" spans="1:9" ht="15.95" customHeight="1">
      <c r="B6" s="363">
        <v>27</v>
      </c>
      <c r="C6" s="364"/>
      <c r="D6" s="183">
        <v>143252707</v>
      </c>
      <c r="E6" s="184">
        <v>105524622</v>
      </c>
      <c r="F6" s="184">
        <v>541874</v>
      </c>
      <c r="G6" s="185" t="s">
        <v>178</v>
      </c>
      <c r="H6" s="184">
        <v>37186211</v>
      </c>
      <c r="I6" s="9"/>
    </row>
    <row r="7" spans="1:9" ht="15.95" customHeight="1">
      <c r="B7" s="363">
        <v>28</v>
      </c>
      <c r="C7" s="364"/>
      <c r="D7" s="183">
        <v>115314198</v>
      </c>
      <c r="E7" s="184">
        <v>78840988</v>
      </c>
      <c r="F7" s="184">
        <v>727296</v>
      </c>
      <c r="G7" s="186" t="s">
        <v>178</v>
      </c>
      <c r="H7" s="184">
        <v>35745914</v>
      </c>
      <c r="I7" s="9"/>
    </row>
    <row r="8" spans="1:9" ht="6" customHeight="1">
      <c r="B8" s="165"/>
      <c r="C8" s="165"/>
      <c r="D8" s="183"/>
      <c r="E8" s="184"/>
      <c r="F8" s="184"/>
      <c r="G8" s="184"/>
      <c r="H8" s="184"/>
    </row>
    <row r="9" spans="1:9" ht="15.95" customHeight="1">
      <c r="B9" s="356" t="s">
        <v>34</v>
      </c>
      <c r="C9" s="357"/>
      <c r="D9" s="187">
        <v>78127987</v>
      </c>
      <c r="E9" s="188">
        <v>78116136</v>
      </c>
      <c r="F9" s="186" t="s">
        <v>178</v>
      </c>
      <c r="G9" s="186" t="s">
        <v>178</v>
      </c>
      <c r="H9" s="188">
        <v>11851</v>
      </c>
      <c r="I9" s="9"/>
    </row>
    <row r="10" spans="1:9" ht="15.95" customHeight="1">
      <c r="B10" s="189"/>
      <c r="C10" s="190" t="s">
        <v>35</v>
      </c>
      <c r="D10" s="187">
        <v>58148486</v>
      </c>
      <c r="E10" s="188">
        <v>58148486</v>
      </c>
      <c r="F10" s="186" t="s">
        <v>178</v>
      </c>
      <c r="G10" s="186" t="s">
        <v>178</v>
      </c>
      <c r="H10" s="186" t="s">
        <v>178</v>
      </c>
      <c r="I10" s="9"/>
    </row>
    <row r="11" spans="1:9" ht="15.95" customHeight="1">
      <c r="B11" s="189"/>
      <c r="C11" s="190" t="s">
        <v>36</v>
      </c>
      <c r="D11" s="187">
        <v>424281</v>
      </c>
      <c r="E11" s="188">
        <v>424281</v>
      </c>
      <c r="F11" s="186" t="s">
        <v>178</v>
      </c>
      <c r="G11" s="186" t="s">
        <v>178</v>
      </c>
      <c r="H11" s="186" t="s">
        <v>178</v>
      </c>
      <c r="I11" s="9"/>
    </row>
    <row r="12" spans="1:9" ht="15.95" customHeight="1">
      <c r="B12" s="189"/>
      <c r="C12" s="190" t="s">
        <v>37</v>
      </c>
      <c r="D12" s="187">
        <v>819007</v>
      </c>
      <c r="E12" s="188">
        <v>813126</v>
      </c>
      <c r="F12" s="186" t="s">
        <v>178</v>
      </c>
      <c r="G12" s="186" t="s">
        <v>178</v>
      </c>
      <c r="H12" s="188">
        <v>5881</v>
      </c>
      <c r="I12" s="9"/>
    </row>
    <row r="13" spans="1:9" ht="15.95" customHeight="1">
      <c r="B13" s="189"/>
      <c r="C13" s="190" t="s">
        <v>38</v>
      </c>
      <c r="D13" s="187">
        <v>18705413</v>
      </c>
      <c r="E13" s="188">
        <v>18699443</v>
      </c>
      <c r="F13" s="186" t="s">
        <v>178</v>
      </c>
      <c r="G13" s="186" t="s">
        <v>178</v>
      </c>
      <c r="H13" s="188">
        <v>5970</v>
      </c>
      <c r="I13" s="9"/>
    </row>
    <row r="14" spans="1:9" ht="15.95" customHeight="1">
      <c r="B14" s="189"/>
      <c r="C14" s="191" t="s">
        <v>39</v>
      </c>
      <c r="D14" s="192">
        <v>30800</v>
      </c>
      <c r="E14" s="185">
        <v>30800</v>
      </c>
      <c r="F14" s="186" t="s">
        <v>178</v>
      </c>
      <c r="G14" s="186" t="s">
        <v>178</v>
      </c>
      <c r="H14" s="185" t="s">
        <v>178</v>
      </c>
      <c r="I14" s="9"/>
    </row>
    <row r="15" spans="1:9" ht="6" customHeight="1">
      <c r="B15" s="189"/>
      <c r="C15" s="189"/>
      <c r="D15" s="187"/>
      <c r="E15" s="188"/>
      <c r="F15" s="188"/>
      <c r="G15" s="188"/>
      <c r="H15" s="188"/>
      <c r="I15" s="9"/>
    </row>
    <row r="16" spans="1:9" ht="15.95" customHeight="1">
      <c r="B16" s="356" t="s">
        <v>40</v>
      </c>
      <c r="C16" s="357"/>
      <c r="D16" s="187">
        <v>37186211</v>
      </c>
      <c r="E16" s="188">
        <v>724852</v>
      </c>
      <c r="F16" s="188">
        <v>727296</v>
      </c>
      <c r="G16" s="185" t="s">
        <v>178</v>
      </c>
      <c r="H16" s="188">
        <v>35734063</v>
      </c>
      <c r="I16" s="9"/>
    </row>
    <row r="17" spans="2:9" ht="15.95" customHeight="1">
      <c r="B17" s="189"/>
      <c r="C17" s="190" t="s">
        <v>36</v>
      </c>
      <c r="D17" s="192" t="s">
        <v>178</v>
      </c>
      <c r="E17" s="186" t="s">
        <v>178</v>
      </c>
      <c r="F17" s="185" t="s">
        <v>178</v>
      </c>
      <c r="G17" s="185" t="s">
        <v>178</v>
      </c>
      <c r="H17" s="186" t="s">
        <v>178</v>
      </c>
      <c r="I17" s="9"/>
    </row>
    <row r="18" spans="2:9" ht="15.95" customHeight="1">
      <c r="B18" s="189"/>
      <c r="C18" s="190" t="s">
        <v>37</v>
      </c>
      <c r="D18" s="187">
        <v>634391</v>
      </c>
      <c r="E18" s="188">
        <v>556</v>
      </c>
      <c r="F18" s="186">
        <v>1000</v>
      </c>
      <c r="G18" s="185" t="s">
        <v>178</v>
      </c>
      <c r="H18" s="188">
        <v>632835</v>
      </c>
      <c r="I18" s="9"/>
    </row>
    <row r="19" spans="2:9" ht="15.95" customHeight="1" thickBot="1">
      <c r="B19" s="193"/>
      <c r="C19" s="194" t="s">
        <v>38</v>
      </c>
      <c r="D19" s="195">
        <v>36551820</v>
      </c>
      <c r="E19" s="196">
        <v>724296</v>
      </c>
      <c r="F19" s="197">
        <v>726296</v>
      </c>
      <c r="G19" s="197" t="s">
        <v>178</v>
      </c>
      <c r="H19" s="196">
        <v>35101228</v>
      </c>
      <c r="I19" s="9"/>
    </row>
    <row r="20" spans="2:9" ht="16.5" customHeight="1">
      <c r="B20" s="165" t="s">
        <v>32</v>
      </c>
      <c r="C20" s="165"/>
      <c r="D20" s="165"/>
      <c r="E20" s="165"/>
      <c r="F20" s="165"/>
      <c r="G20" s="165"/>
      <c r="H20" s="165"/>
    </row>
    <row r="21" spans="2:9" ht="16.5" customHeight="1">
      <c r="B21" s="3"/>
      <c r="C21" s="3"/>
      <c r="D21" s="3"/>
      <c r="E21" s="3"/>
      <c r="F21" s="3"/>
      <c r="G21" s="3"/>
      <c r="H21" s="3"/>
    </row>
    <row r="22" spans="2:9" ht="16.5" customHeight="1">
      <c r="B22" s="3"/>
      <c r="C22" s="3"/>
      <c r="D22" s="3"/>
      <c r="E22" s="3"/>
      <c r="F22" s="3"/>
      <c r="G22" s="3"/>
      <c r="H22" s="3"/>
    </row>
    <row r="23" spans="2:9" ht="16.5" customHeight="1">
      <c r="B23" s="3"/>
      <c r="C23" s="3"/>
      <c r="D23" s="3"/>
      <c r="E23" s="3"/>
      <c r="F23" s="3"/>
      <c r="G23" s="3"/>
      <c r="H23" s="3"/>
    </row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</sheetData>
  <mergeCells count="7">
    <mergeCell ref="B16:C16"/>
    <mergeCell ref="B4:C4"/>
    <mergeCell ref="B5:C5"/>
    <mergeCell ref="B2:H2"/>
    <mergeCell ref="B6:C6"/>
    <mergeCell ref="B7:C7"/>
    <mergeCell ref="B9:C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showGridLines="0" defaultGridColor="0" colorId="22" zoomScale="87" zoomScaleNormal="87" zoomScaleSheetLayoutView="125" workbookViewId="0">
      <selection activeCell="B2" sqref="B2:G2"/>
    </sheetView>
  </sheetViews>
  <sheetFormatPr defaultColWidth="10.69921875" defaultRowHeight="13.5"/>
  <cols>
    <col min="1" max="1" width="14.3984375" style="4" bestFit="1" customWidth="1"/>
    <col min="2" max="2" width="11.8984375" style="4" customWidth="1"/>
    <col min="3" max="4" width="12.19921875" style="4" customWidth="1"/>
    <col min="5" max="5" width="11.8984375" style="4" customWidth="1"/>
    <col min="6" max="7" width="12.19921875" style="4" customWidth="1"/>
    <col min="8" max="8" width="12.69921875" style="4" customWidth="1"/>
    <col min="9" max="16384" width="10.69921875" style="4"/>
  </cols>
  <sheetData>
    <row r="2" spans="2:7" ht="28.5" customHeight="1">
      <c r="B2" s="368" t="s">
        <v>318</v>
      </c>
      <c r="C2" s="368"/>
      <c r="D2" s="368"/>
      <c r="E2" s="368"/>
      <c r="F2" s="368"/>
      <c r="G2" s="368"/>
    </row>
    <row r="3" spans="2:7" ht="19.5" customHeight="1" thickBot="1">
      <c r="B3" s="37"/>
      <c r="C3" s="38"/>
      <c r="D3" s="38"/>
      <c r="E3" s="37"/>
      <c r="F3" s="38"/>
      <c r="G3" s="39" t="s">
        <v>220</v>
      </c>
    </row>
    <row r="4" spans="2:7" ht="23.1" customHeight="1">
      <c r="B4" s="365" t="s">
        <v>41</v>
      </c>
      <c r="C4" s="365"/>
      <c r="D4" s="366"/>
      <c r="E4" s="367" t="s">
        <v>42</v>
      </c>
      <c r="F4" s="365"/>
      <c r="G4" s="365"/>
    </row>
    <row r="5" spans="2:7" ht="23.1" customHeight="1">
      <c r="B5" s="40" t="s">
        <v>43</v>
      </c>
      <c r="C5" s="41" t="s">
        <v>250</v>
      </c>
      <c r="D5" s="42" t="s">
        <v>243</v>
      </c>
      <c r="E5" s="43" t="s">
        <v>43</v>
      </c>
      <c r="F5" s="41" t="s">
        <v>250</v>
      </c>
      <c r="G5" s="41" t="s">
        <v>251</v>
      </c>
    </row>
    <row r="6" spans="2:7" ht="18" customHeight="1">
      <c r="B6" s="44" t="s">
        <v>319</v>
      </c>
      <c r="C6" s="45">
        <v>537851850455</v>
      </c>
      <c r="D6" s="46">
        <v>500961111492</v>
      </c>
      <c r="E6" s="47" t="s">
        <v>319</v>
      </c>
      <c r="F6" s="46">
        <v>537851850455</v>
      </c>
      <c r="G6" s="46">
        <v>479805458979</v>
      </c>
    </row>
    <row r="7" spans="2:7" ht="18" customHeight="1">
      <c r="B7" s="48">
        <v>26</v>
      </c>
      <c r="C7" s="49">
        <v>531038370113</v>
      </c>
      <c r="D7" s="50">
        <v>498629266166</v>
      </c>
      <c r="E7" s="51">
        <v>26</v>
      </c>
      <c r="F7" s="50">
        <v>531038370113</v>
      </c>
      <c r="G7" s="50">
        <v>478556462041</v>
      </c>
    </row>
    <row r="8" spans="2:7" ht="18" customHeight="1">
      <c r="B8" s="48">
        <v>27</v>
      </c>
      <c r="C8" s="49">
        <v>519544992383</v>
      </c>
      <c r="D8" s="50">
        <v>488445908431</v>
      </c>
      <c r="E8" s="51">
        <v>27</v>
      </c>
      <c r="F8" s="50">
        <v>519544992383</v>
      </c>
      <c r="G8" s="50">
        <v>475108277214</v>
      </c>
    </row>
    <row r="9" spans="2:7" ht="6" customHeight="1">
      <c r="B9" s="52"/>
      <c r="C9" s="53"/>
      <c r="D9" s="52"/>
      <c r="E9" s="54"/>
      <c r="F9" s="53"/>
      <c r="G9" s="52"/>
    </row>
    <row r="10" spans="2:7" ht="18" customHeight="1">
      <c r="B10" s="55" t="s">
        <v>188</v>
      </c>
      <c r="C10" s="45">
        <v>75500000000</v>
      </c>
      <c r="D10" s="46">
        <v>77008735320</v>
      </c>
      <c r="E10" s="56" t="s">
        <v>201</v>
      </c>
      <c r="F10" s="45">
        <v>999396000</v>
      </c>
      <c r="G10" s="46">
        <v>988113476</v>
      </c>
    </row>
    <row r="11" spans="2:7" ht="18" customHeight="1">
      <c r="B11" s="57" t="s">
        <v>189</v>
      </c>
      <c r="C11" s="45">
        <v>28702000000</v>
      </c>
      <c r="D11" s="58">
        <v>28702833032</v>
      </c>
      <c r="E11" s="56" t="s">
        <v>202</v>
      </c>
      <c r="F11" s="45">
        <v>38508297892</v>
      </c>
      <c r="G11" s="46">
        <v>36028878978</v>
      </c>
    </row>
    <row r="12" spans="2:7" ht="18" customHeight="1">
      <c r="B12" s="59" t="s">
        <v>190</v>
      </c>
      <c r="C12" s="45">
        <v>13942189000</v>
      </c>
      <c r="D12" s="58">
        <v>14295939079</v>
      </c>
      <c r="E12" s="56" t="s">
        <v>203</v>
      </c>
      <c r="F12" s="45">
        <v>59207964000</v>
      </c>
      <c r="G12" s="46">
        <v>57912152419</v>
      </c>
    </row>
    <row r="13" spans="2:7" ht="18" customHeight="1">
      <c r="B13" s="55" t="s">
        <v>191</v>
      </c>
      <c r="C13" s="45">
        <v>173712000</v>
      </c>
      <c r="D13" s="58">
        <v>173712000</v>
      </c>
      <c r="E13" s="56" t="s">
        <v>204</v>
      </c>
      <c r="F13" s="45">
        <v>28717284000</v>
      </c>
      <c r="G13" s="46">
        <v>25814914803</v>
      </c>
    </row>
    <row r="14" spans="2:7" ht="18" customHeight="1">
      <c r="B14" s="55" t="s">
        <v>192</v>
      </c>
      <c r="C14" s="45">
        <v>145323021000</v>
      </c>
      <c r="D14" s="58">
        <v>145986127000</v>
      </c>
      <c r="E14" s="56" t="s">
        <v>205</v>
      </c>
      <c r="F14" s="45">
        <v>6226380000</v>
      </c>
      <c r="G14" s="46">
        <v>5282241901</v>
      </c>
    </row>
    <row r="15" spans="2:7" ht="18" customHeight="1">
      <c r="B15" s="198" t="s">
        <v>44</v>
      </c>
      <c r="C15" s="45">
        <v>290000000</v>
      </c>
      <c r="D15" s="58">
        <v>282978000</v>
      </c>
      <c r="E15" s="56" t="s">
        <v>206</v>
      </c>
      <c r="F15" s="45">
        <v>33950363783</v>
      </c>
      <c r="G15" s="46">
        <v>28897935326</v>
      </c>
    </row>
    <row r="16" spans="2:7" ht="18" customHeight="1">
      <c r="B16" s="57" t="s">
        <v>193</v>
      </c>
      <c r="C16" s="45">
        <v>1170069902</v>
      </c>
      <c r="D16" s="46">
        <v>1056391615</v>
      </c>
      <c r="E16" s="56" t="s">
        <v>207</v>
      </c>
      <c r="F16" s="45">
        <v>65228694760</v>
      </c>
      <c r="G16" s="46">
        <v>54140848842</v>
      </c>
    </row>
    <row r="17" spans="2:7" ht="18" customHeight="1">
      <c r="B17" s="57" t="s">
        <v>194</v>
      </c>
      <c r="C17" s="45">
        <v>5392138000</v>
      </c>
      <c r="D17" s="46">
        <v>5311526653</v>
      </c>
      <c r="E17" s="56" t="s">
        <v>208</v>
      </c>
      <c r="F17" s="45">
        <v>63283652948</v>
      </c>
      <c r="G17" s="46">
        <v>47296008663</v>
      </c>
    </row>
    <row r="18" spans="2:7" ht="18" customHeight="1">
      <c r="B18" s="55" t="s">
        <v>45</v>
      </c>
      <c r="C18" s="45">
        <v>67080838738</v>
      </c>
      <c r="D18" s="46">
        <v>54429720053</v>
      </c>
      <c r="E18" s="56" t="s">
        <v>209</v>
      </c>
      <c r="F18" s="45">
        <v>21833649000</v>
      </c>
      <c r="G18" s="46">
        <v>21398688147</v>
      </c>
    </row>
    <row r="19" spans="2:7" ht="18" customHeight="1">
      <c r="B19" s="55" t="s">
        <v>195</v>
      </c>
      <c r="C19" s="45">
        <v>739992000</v>
      </c>
      <c r="D19" s="46">
        <v>648083845</v>
      </c>
      <c r="E19" s="56" t="s">
        <v>210</v>
      </c>
      <c r="F19" s="45">
        <v>85555309000</v>
      </c>
      <c r="G19" s="46">
        <v>83746444239</v>
      </c>
    </row>
    <row r="20" spans="2:7" ht="18" customHeight="1">
      <c r="B20" s="55" t="s">
        <v>196</v>
      </c>
      <c r="C20" s="45">
        <v>1188483000</v>
      </c>
      <c r="D20" s="46">
        <v>1195519441</v>
      </c>
      <c r="E20" s="56" t="s">
        <v>211</v>
      </c>
      <c r="F20" s="45">
        <v>5742648000</v>
      </c>
      <c r="G20" s="46">
        <v>3596015084</v>
      </c>
    </row>
    <row r="21" spans="2:7" ht="18" customHeight="1">
      <c r="B21" s="55" t="s">
        <v>197</v>
      </c>
      <c r="C21" s="45">
        <v>84826407000</v>
      </c>
      <c r="D21" s="46">
        <v>72933597452</v>
      </c>
      <c r="E21" s="56" t="s">
        <v>212</v>
      </c>
      <c r="F21" s="45">
        <v>80769445000</v>
      </c>
      <c r="G21" s="46">
        <v>80640612811</v>
      </c>
    </row>
    <row r="22" spans="2:7" ht="18" customHeight="1">
      <c r="B22" s="55" t="s">
        <v>198</v>
      </c>
      <c r="C22" s="45">
        <v>20072803185</v>
      </c>
      <c r="D22" s="46">
        <v>20072804125</v>
      </c>
      <c r="E22" s="56" t="s">
        <v>213</v>
      </c>
      <c r="F22" s="45">
        <v>29371908000</v>
      </c>
      <c r="G22" s="46">
        <v>29365422525</v>
      </c>
    </row>
    <row r="23" spans="2:7" ht="18" customHeight="1">
      <c r="B23" s="55" t="s">
        <v>199</v>
      </c>
      <c r="C23" s="45">
        <v>15562338558</v>
      </c>
      <c r="D23" s="46">
        <v>15645940816</v>
      </c>
      <c r="E23" s="56" t="s">
        <v>214</v>
      </c>
      <c r="F23" s="45">
        <v>150000000</v>
      </c>
      <c r="G23" s="60">
        <v>0</v>
      </c>
    </row>
    <row r="24" spans="2:7" ht="18" customHeight="1" thickBot="1">
      <c r="B24" s="61" t="s">
        <v>200</v>
      </c>
      <c r="C24" s="62">
        <v>59581000000</v>
      </c>
      <c r="D24" s="63">
        <v>50702000000</v>
      </c>
      <c r="E24" s="64"/>
      <c r="F24" s="62"/>
      <c r="G24" s="63"/>
    </row>
    <row r="25" spans="2:7" ht="16.5" customHeight="1">
      <c r="B25" s="65" t="s">
        <v>174</v>
      </c>
      <c r="C25" s="52"/>
      <c r="D25" s="65"/>
      <c r="E25" s="65"/>
      <c r="F25" s="52"/>
      <c r="G25" s="52"/>
    </row>
    <row r="26" spans="2:7">
      <c r="D26" s="7"/>
      <c r="E26" s="7"/>
      <c r="F26" s="7"/>
      <c r="G26" s="7"/>
    </row>
  </sheetData>
  <mergeCells count="3">
    <mergeCell ref="B4:D4"/>
    <mergeCell ref="E4:G4"/>
    <mergeCell ref="B2:G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5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61"/>
  <sheetViews>
    <sheetView showGridLines="0" defaultGridColor="0" colorId="22" zoomScale="87" zoomScaleNormal="87" zoomScaleSheetLayoutView="100" workbookViewId="0">
      <selection activeCell="C2" sqref="C2"/>
    </sheetView>
  </sheetViews>
  <sheetFormatPr defaultColWidth="10.69921875" defaultRowHeight="13.5"/>
  <cols>
    <col min="1" max="1" width="11" style="4" bestFit="1" customWidth="1"/>
    <col min="2" max="2" width="22.8984375" style="4" customWidth="1"/>
    <col min="3" max="5" width="16.69921875" style="4" customWidth="1"/>
    <col min="6" max="6" width="12.69921875" style="4" customWidth="1"/>
    <col min="7" max="16384" width="10.69921875" style="4"/>
  </cols>
  <sheetData>
    <row r="1" spans="1:5">
      <c r="D1" s="7"/>
    </row>
    <row r="2" spans="1:5" ht="23.25" customHeight="1"/>
    <row r="3" spans="1:5" ht="28.5" customHeight="1">
      <c r="A3" s="6"/>
      <c r="B3" s="368" t="s">
        <v>320</v>
      </c>
      <c r="C3" s="368"/>
      <c r="D3" s="368"/>
      <c r="E3" s="368"/>
    </row>
    <row r="4" spans="1:5" s="1" customFormat="1" ht="15" customHeight="1" thickBot="1">
      <c r="B4" s="37"/>
      <c r="C4" s="37"/>
      <c r="D4" s="37"/>
      <c r="E4" s="39" t="s">
        <v>220</v>
      </c>
    </row>
    <row r="5" spans="1:5" ht="21.75" customHeight="1">
      <c r="B5" s="66" t="s">
        <v>252</v>
      </c>
      <c r="C5" s="67" t="s">
        <v>46</v>
      </c>
      <c r="D5" s="67" t="s">
        <v>47</v>
      </c>
      <c r="E5" s="68" t="s">
        <v>48</v>
      </c>
    </row>
    <row r="6" spans="1:5" ht="15.75" customHeight="1">
      <c r="B6" s="69" t="s">
        <v>321</v>
      </c>
      <c r="C6" s="45">
        <v>249155131203</v>
      </c>
      <c r="D6" s="46">
        <v>237969282367</v>
      </c>
      <c r="E6" s="70">
        <v>225206767063</v>
      </c>
    </row>
    <row r="7" spans="1:5" ht="15.75" customHeight="1">
      <c r="B7" s="69">
        <v>26</v>
      </c>
      <c r="C7" s="71">
        <v>279424852200</v>
      </c>
      <c r="D7" s="70">
        <v>268900095733</v>
      </c>
      <c r="E7" s="70">
        <v>256130640826</v>
      </c>
    </row>
    <row r="8" spans="1:5" ht="15.75" customHeight="1">
      <c r="B8" s="69">
        <v>27</v>
      </c>
      <c r="C8" s="71">
        <f>SUM(C10:C28)</f>
        <v>286218095590</v>
      </c>
      <c r="D8" s="70">
        <f>SUM(D10:D28)</f>
        <v>273206113604</v>
      </c>
      <c r="E8" s="70">
        <f>SUM(E10:E28)</f>
        <v>259875691540</v>
      </c>
    </row>
    <row r="9" spans="1:5" ht="6" customHeight="1">
      <c r="B9" s="72"/>
      <c r="C9" s="53"/>
      <c r="D9" s="52"/>
      <c r="E9" s="52"/>
    </row>
    <row r="10" spans="1:5" ht="15.75" customHeight="1">
      <c r="B10" s="73" t="s">
        <v>49</v>
      </c>
      <c r="C10" s="45">
        <v>895438000</v>
      </c>
      <c r="D10" s="46">
        <v>1551195939</v>
      </c>
      <c r="E10" s="46">
        <v>796954329</v>
      </c>
    </row>
    <row r="11" spans="1:5" ht="15.75" customHeight="1">
      <c r="B11" s="73" t="s">
        <v>50</v>
      </c>
      <c r="C11" s="45">
        <v>2465914000</v>
      </c>
      <c r="D11" s="46">
        <v>5311673050</v>
      </c>
      <c r="E11" s="50">
        <v>1286512945</v>
      </c>
    </row>
    <row r="12" spans="1:5" ht="15.75" customHeight="1">
      <c r="B12" s="73" t="s">
        <v>51</v>
      </c>
      <c r="C12" s="45">
        <v>229805000</v>
      </c>
      <c r="D12" s="46">
        <v>224428776</v>
      </c>
      <c r="E12" s="46">
        <v>224428734</v>
      </c>
    </row>
    <row r="13" spans="1:5" ht="15.75" customHeight="1">
      <c r="B13" s="73" t="s">
        <v>237</v>
      </c>
      <c r="C13" s="45">
        <v>231005000</v>
      </c>
      <c r="D13" s="46">
        <v>318424480</v>
      </c>
      <c r="E13" s="46">
        <v>139789773</v>
      </c>
    </row>
    <row r="14" spans="1:5" ht="15.75" customHeight="1">
      <c r="B14" s="73" t="s">
        <v>215</v>
      </c>
      <c r="C14" s="45">
        <v>124459309000</v>
      </c>
      <c r="D14" s="46">
        <v>101751516954</v>
      </c>
      <c r="E14" s="46">
        <v>101569504321</v>
      </c>
    </row>
    <row r="15" spans="1:5" ht="15.75" customHeight="1">
      <c r="B15" s="73" t="s">
        <v>52</v>
      </c>
      <c r="C15" s="45">
        <v>123710000</v>
      </c>
      <c r="D15" s="46">
        <v>5589274865</v>
      </c>
      <c r="E15" s="46">
        <v>116921996</v>
      </c>
    </row>
    <row r="16" spans="1:5" ht="15.75" customHeight="1">
      <c r="B16" s="73" t="s">
        <v>216</v>
      </c>
      <c r="C16" s="45">
        <v>51950000</v>
      </c>
      <c r="D16" s="46">
        <v>257701753</v>
      </c>
      <c r="E16" s="46">
        <v>27047960</v>
      </c>
    </row>
    <row r="17" spans="2:5" ht="15.75" customHeight="1">
      <c r="B17" s="73" t="s">
        <v>53</v>
      </c>
      <c r="C17" s="45">
        <v>10981000</v>
      </c>
      <c r="D17" s="46">
        <v>30335708</v>
      </c>
      <c r="E17" s="46">
        <v>5733400</v>
      </c>
    </row>
    <row r="18" spans="2:5" ht="15.75" customHeight="1">
      <c r="B18" s="73" t="s">
        <v>54</v>
      </c>
      <c r="C18" s="45">
        <v>10502000</v>
      </c>
      <c r="D18" s="46">
        <v>272069670</v>
      </c>
      <c r="E18" s="46">
        <v>252600</v>
      </c>
    </row>
    <row r="19" spans="2:5" ht="15.75" customHeight="1">
      <c r="B19" s="73" t="s">
        <v>55</v>
      </c>
      <c r="C19" s="45">
        <v>206196000</v>
      </c>
      <c r="D19" s="46">
        <v>195123345</v>
      </c>
      <c r="E19" s="46">
        <v>195115993</v>
      </c>
    </row>
    <row r="20" spans="2:5" ht="15.75" customHeight="1">
      <c r="B20" s="73" t="s">
        <v>56</v>
      </c>
      <c r="C20" s="45">
        <v>28626000</v>
      </c>
      <c r="D20" s="46">
        <v>256324381</v>
      </c>
      <c r="E20" s="46">
        <v>28519460</v>
      </c>
    </row>
    <row r="21" spans="2:5" ht="15.75" customHeight="1">
      <c r="B21" s="73" t="s">
        <v>57</v>
      </c>
      <c r="C21" s="45">
        <v>1738982000</v>
      </c>
      <c r="D21" s="46">
        <v>1960247077</v>
      </c>
      <c r="E21" s="46">
        <v>1432871758</v>
      </c>
    </row>
    <row r="22" spans="2:5" ht="15.75" customHeight="1">
      <c r="B22" s="73" t="s">
        <v>177</v>
      </c>
      <c r="C22" s="45">
        <v>1150547590</v>
      </c>
      <c r="D22" s="46">
        <v>974821430</v>
      </c>
      <c r="E22" s="46">
        <v>950839119</v>
      </c>
    </row>
    <row r="23" spans="2:5" ht="15.75" customHeight="1">
      <c r="B23" s="73" t="s">
        <v>58</v>
      </c>
      <c r="C23" s="45">
        <v>4809952000</v>
      </c>
      <c r="D23" s="46">
        <v>4893710152</v>
      </c>
      <c r="E23" s="46">
        <v>4600166343</v>
      </c>
    </row>
    <row r="24" spans="2:5" ht="15.75" customHeight="1">
      <c r="B24" s="73" t="s">
        <v>59</v>
      </c>
      <c r="C24" s="45">
        <v>86052000</v>
      </c>
      <c r="D24" s="46">
        <v>101208823</v>
      </c>
      <c r="E24" s="74">
        <v>17475910</v>
      </c>
    </row>
    <row r="25" spans="2:5" ht="15.75" customHeight="1">
      <c r="B25" s="73" t="s">
        <v>217</v>
      </c>
      <c r="C25" s="45">
        <v>202251000</v>
      </c>
      <c r="D25" s="46">
        <v>488345059</v>
      </c>
      <c r="E25" s="75">
        <v>200935564</v>
      </c>
    </row>
    <row r="26" spans="2:5" ht="15.75" customHeight="1">
      <c r="B26" s="73" t="s">
        <v>60</v>
      </c>
      <c r="C26" s="45">
        <v>3251737000</v>
      </c>
      <c r="D26" s="46">
        <v>3173641087</v>
      </c>
      <c r="E26" s="75">
        <v>2426550280</v>
      </c>
    </row>
    <row r="27" spans="2:5" ht="15.75" customHeight="1">
      <c r="B27" s="73" t="s">
        <v>176</v>
      </c>
      <c r="C27" s="45">
        <v>115577701000</v>
      </c>
      <c r="D27" s="46">
        <v>115463831113</v>
      </c>
      <c r="E27" s="75">
        <v>115463831113</v>
      </c>
    </row>
    <row r="28" spans="2:5" ht="15.75" customHeight="1" thickBot="1">
      <c r="B28" s="76" t="s">
        <v>61</v>
      </c>
      <c r="C28" s="62">
        <v>30687437000</v>
      </c>
      <c r="D28" s="63">
        <v>30392239942</v>
      </c>
      <c r="E28" s="77">
        <v>30392239942</v>
      </c>
    </row>
    <row r="29" spans="2:5" ht="16.5" customHeight="1">
      <c r="B29" s="65" t="s">
        <v>218</v>
      </c>
      <c r="C29" s="70"/>
      <c r="D29" s="70"/>
      <c r="E29" s="70"/>
    </row>
    <row r="30" spans="2:5" ht="5.25" customHeight="1">
      <c r="C30" s="10"/>
    </row>
    <row r="31" spans="2:5" ht="9.9499999999999993" customHeight="1"/>
    <row r="32" spans="2: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1">
    <mergeCell ref="B3:E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29"/>
  <sheetViews>
    <sheetView showGridLines="0" defaultGridColor="0" colorId="22" zoomScaleNormal="100" zoomScaleSheetLayoutView="120" workbookViewId="0">
      <selection activeCell="B3" sqref="B3:G3"/>
    </sheetView>
  </sheetViews>
  <sheetFormatPr defaultColWidth="10.69921875" defaultRowHeight="13.5"/>
  <cols>
    <col min="1" max="1" width="11" style="4" bestFit="1" customWidth="1"/>
    <col min="2" max="2" width="11.296875" style="4" customWidth="1"/>
    <col min="3" max="3" width="10.69921875" style="4" customWidth="1"/>
    <col min="4" max="8" width="12.69921875" style="4" customWidth="1"/>
    <col min="9" max="9" width="12.69921875" style="4" bestFit="1" customWidth="1"/>
    <col min="10" max="16384" width="10.69921875" style="4"/>
  </cols>
  <sheetData>
    <row r="1" spans="2:9">
      <c r="D1" s="7"/>
    </row>
    <row r="2" spans="2:9" ht="23.25" customHeight="1"/>
    <row r="3" spans="2:9" ht="24.75" customHeight="1">
      <c r="B3" s="368" t="s">
        <v>322</v>
      </c>
      <c r="C3" s="368"/>
      <c r="D3" s="368"/>
      <c r="E3" s="368"/>
      <c r="F3" s="368"/>
      <c r="G3" s="368"/>
    </row>
    <row r="4" spans="2:9" s="1" customFormat="1" ht="20.45" customHeight="1" thickBot="1">
      <c r="B4" s="37"/>
      <c r="C4" s="37"/>
      <c r="D4" s="37"/>
      <c r="E4" s="37"/>
      <c r="F4" s="37"/>
      <c r="G4" s="39" t="s">
        <v>220</v>
      </c>
    </row>
    <row r="5" spans="2:9" ht="17.25" customHeight="1">
      <c r="B5" s="373" t="s">
        <v>62</v>
      </c>
      <c r="C5" s="374"/>
      <c r="D5" s="369" t="s">
        <v>221</v>
      </c>
      <c r="E5" s="365"/>
      <c r="F5" s="369" t="s">
        <v>222</v>
      </c>
      <c r="G5" s="365"/>
    </row>
    <row r="6" spans="2:9" ht="17.25" customHeight="1">
      <c r="B6" s="375"/>
      <c r="C6" s="376"/>
      <c r="D6" s="199" t="s">
        <v>241</v>
      </c>
      <c r="E6" s="199" t="s">
        <v>323</v>
      </c>
      <c r="F6" s="199" t="s">
        <v>241</v>
      </c>
      <c r="G6" s="199" t="s">
        <v>323</v>
      </c>
    </row>
    <row r="7" spans="2:9" ht="18" customHeight="1">
      <c r="B7" s="378" t="s">
        <v>182</v>
      </c>
      <c r="C7" s="379"/>
      <c r="D7" s="200">
        <f>D9+D10</f>
        <v>35183760436</v>
      </c>
      <c r="E7" s="200">
        <f>E9+E10</f>
        <v>38841406893</v>
      </c>
      <c r="F7" s="200">
        <f>F9+F10</f>
        <v>37110959260</v>
      </c>
      <c r="G7" s="200">
        <f>G9+G10</f>
        <v>40772992288</v>
      </c>
      <c r="H7" s="7"/>
      <c r="I7" s="8"/>
    </row>
    <row r="8" spans="2:9" ht="6" customHeight="1">
      <c r="B8" s="52"/>
      <c r="C8" s="201"/>
      <c r="D8" s="200"/>
      <c r="E8" s="202"/>
      <c r="F8" s="200"/>
      <c r="G8" s="202"/>
    </row>
    <row r="9" spans="2:9" ht="18" customHeight="1">
      <c r="B9" s="370" t="s">
        <v>231</v>
      </c>
      <c r="C9" s="203" t="s">
        <v>63</v>
      </c>
      <c r="D9" s="200">
        <f t="shared" ref="D9:G10" si="0">D12+D15+D18+D21+D24</f>
        <v>26608004571</v>
      </c>
      <c r="E9" s="200">
        <f t="shared" si="0"/>
        <v>27176241505</v>
      </c>
      <c r="F9" s="200">
        <f t="shared" si="0"/>
        <v>26609290400</v>
      </c>
      <c r="G9" s="200">
        <f t="shared" si="0"/>
        <v>26897610528</v>
      </c>
      <c r="H9" s="8"/>
      <c r="I9" s="8"/>
    </row>
    <row r="10" spans="2:9" ht="18" customHeight="1">
      <c r="B10" s="370"/>
      <c r="C10" s="204" t="s">
        <v>64</v>
      </c>
      <c r="D10" s="200">
        <f t="shared" si="0"/>
        <v>8575755865</v>
      </c>
      <c r="E10" s="200">
        <f t="shared" si="0"/>
        <v>11665165388</v>
      </c>
      <c r="F10" s="200">
        <f t="shared" si="0"/>
        <v>10501668860</v>
      </c>
      <c r="G10" s="200">
        <f t="shared" si="0"/>
        <v>13875381760</v>
      </c>
      <c r="I10" s="8"/>
    </row>
    <row r="11" spans="2:9" ht="6" customHeight="1">
      <c r="B11" s="52"/>
      <c r="C11" s="203"/>
      <c r="D11" s="200"/>
      <c r="E11" s="202"/>
      <c r="F11" s="200"/>
      <c r="G11" s="202"/>
    </row>
    <row r="12" spans="2:9" ht="18" customHeight="1">
      <c r="B12" s="370" t="s">
        <v>65</v>
      </c>
      <c r="C12" s="203" t="s">
        <v>63</v>
      </c>
      <c r="D12" s="202">
        <v>3253813192</v>
      </c>
      <c r="E12" s="202">
        <v>3357301814</v>
      </c>
      <c r="F12" s="202">
        <v>2663262679</v>
      </c>
      <c r="G12" s="202">
        <v>2702217098</v>
      </c>
      <c r="H12" s="8"/>
    </row>
    <row r="13" spans="2:9" ht="18" customHeight="1">
      <c r="B13" s="370"/>
      <c r="C13" s="204" t="s">
        <v>64</v>
      </c>
      <c r="D13" s="202">
        <v>651630336</v>
      </c>
      <c r="E13" s="202">
        <v>472347085</v>
      </c>
      <c r="F13" s="202">
        <v>2254334232</v>
      </c>
      <c r="G13" s="202">
        <v>1499486111</v>
      </c>
    </row>
    <row r="14" spans="2:9" ht="6" customHeight="1">
      <c r="B14" s="73"/>
      <c r="C14" s="203"/>
      <c r="D14" s="202"/>
      <c r="E14" s="202"/>
      <c r="F14" s="202"/>
      <c r="G14" s="202"/>
    </row>
    <row r="15" spans="2:9" ht="18" customHeight="1">
      <c r="B15" s="380" t="s">
        <v>66</v>
      </c>
      <c r="C15" s="203" t="s">
        <v>63</v>
      </c>
      <c r="D15" s="202">
        <v>1184701570</v>
      </c>
      <c r="E15" s="202">
        <v>1163719205</v>
      </c>
      <c r="F15" s="202">
        <v>851363697</v>
      </c>
      <c r="G15" s="202">
        <v>881753183</v>
      </c>
    </row>
    <row r="16" spans="2:9" ht="18" customHeight="1">
      <c r="B16" s="380"/>
      <c r="C16" s="204" t="s">
        <v>64</v>
      </c>
      <c r="D16" s="202">
        <v>1009779407</v>
      </c>
      <c r="E16" s="202">
        <v>900015714</v>
      </c>
      <c r="F16" s="202">
        <v>539797546</v>
      </c>
      <c r="G16" s="202">
        <v>768561846</v>
      </c>
    </row>
    <row r="17" spans="2:7" ht="6" customHeight="1">
      <c r="B17" s="73"/>
      <c r="C17" s="203"/>
      <c r="D17" s="202"/>
      <c r="E17" s="202"/>
      <c r="F17" s="202"/>
      <c r="G17" s="202"/>
    </row>
    <row r="18" spans="2:7" ht="18" customHeight="1">
      <c r="B18" s="370" t="s">
        <v>67</v>
      </c>
      <c r="C18" s="203" t="s">
        <v>63</v>
      </c>
      <c r="D18" s="202">
        <v>11466374</v>
      </c>
      <c r="E18" s="202">
        <v>8475543</v>
      </c>
      <c r="F18" s="202">
        <v>1231227</v>
      </c>
      <c r="G18" s="202">
        <v>1190764</v>
      </c>
    </row>
    <row r="19" spans="2:7" ht="18" customHeight="1">
      <c r="B19" s="370"/>
      <c r="C19" s="204" t="s">
        <v>64</v>
      </c>
      <c r="D19" s="205">
        <v>382076922</v>
      </c>
      <c r="E19" s="205">
        <v>33076922</v>
      </c>
      <c r="F19" s="205" t="s">
        <v>178</v>
      </c>
      <c r="G19" s="205">
        <v>70000000</v>
      </c>
    </row>
    <row r="20" spans="2:7" ht="6" customHeight="1">
      <c r="B20" s="73"/>
      <c r="C20" s="204"/>
      <c r="D20" s="202"/>
      <c r="E20" s="202"/>
      <c r="F20" s="202"/>
      <c r="G20" s="202"/>
    </row>
    <row r="21" spans="2:7" ht="18" customHeight="1">
      <c r="B21" s="370" t="s">
        <v>68</v>
      </c>
      <c r="C21" s="203" t="s">
        <v>63</v>
      </c>
      <c r="D21" s="202">
        <v>80115236</v>
      </c>
      <c r="E21" s="202">
        <v>82632045</v>
      </c>
      <c r="F21" s="202">
        <v>65423700</v>
      </c>
      <c r="G21" s="202">
        <v>46157814</v>
      </c>
    </row>
    <row r="22" spans="2:7" ht="18" customHeight="1">
      <c r="B22" s="370"/>
      <c r="C22" s="204" t="s">
        <v>64</v>
      </c>
      <c r="D22" s="205">
        <v>67000000</v>
      </c>
      <c r="E22" s="205">
        <v>2867</v>
      </c>
      <c r="F22" s="205">
        <v>691503</v>
      </c>
      <c r="G22" s="205">
        <v>8545870</v>
      </c>
    </row>
    <row r="23" spans="2:7" ht="6" customHeight="1">
      <c r="B23" s="73"/>
      <c r="C23" s="203"/>
      <c r="D23" s="200"/>
      <c r="E23" s="206"/>
      <c r="F23" s="206"/>
      <c r="G23" s="206"/>
    </row>
    <row r="24" spans="2:7" ht="18" customHeight="1">
      <c r="B24" s="371" t="s">
        <v>181</v>
      </c>
      <c r="C24" s="203" t="s">
        <v>63</v>
      </c>
      <c r="D24" s="207">
        <v>22077908199</v>
      </c>
      <c r="E24" s="207">
        <v>22564112898</v>
      </c>
      <c r="F24" s="207">
        <v>23028009097</v>
      </c>
      <c r="G24" s="207">
        <v>23266291669</v>
      </c>
    </row>
    <row r="25" spans="2:7" ht="18" customHeight="1" thickBot="1">
      <c r="B25" s="372"/>
      <c r="C25" s="208" t="s">
        <v>64</v>
      </c>
      <c r="D25" s="209">
        <v>6465269200</v>
      </c>
      <c r="E25" s="209">
        <v>10259722800</v>
      </c>
      <c r="F25" s="209">
        <v>7706845579</v>
      </c>
      <c r="G25" s="209">
        <v>11528787933</v>
      </c>
    </row>
    <row r="26" spans="2:7" ht="16.5" customHeight="1">
      <c r="B26" s="377" t="s">
        <v>179</v>
      </c>
      <c r="C26" s="377"/>
      <c r="D26" s="65"/>
      <c r="E26" s="74"/>
      <c r="F26" s="65"/>
      <c r="G26" s="65"/>
    </row>
    <row r="27" spans="2:7">
      <c r="D27" s="7"/>
    </row>
    <row r="29" spans="2:7">
      <c r="D29" s="7"/>
    </row>
  </sheetData>
  <mergeCells count="12">
    <mergeCell ref="B26:C26"/>
    <mergeCell ref="B7:C7"/>
    <mergeCell ref="B12:B13"/>
    <mergeCell ref="B15:B16"/>
    <mergeCell ref="B18:B19"/>
    <mergeCell ref="D5:E5"/>
    <mergeCell ref="F5:G5"/>
    <mergeCell ref="B3:G3"/>
    <mergeCell ref="B21:B22"/>
    <mergeCell ref="B24:B25"/>
    <mergeCell ref="B9:B10"/>
    <mergeCell ref="B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15"/>
  <sheetViews>
    <sheetView showGridLines="0" defaultGridColor="0" colorId="22" zoomScaleNormal="100" zoomScaleSheetLayoutView="100" workbookViewId="0">
      <selection activeCell="B2" sqref="B2:J2"/>
    </sheetView>
  </sheetViews>
  <sheetFormatPr defaultColWidth="10.69921875" defaultRowHeight="13.5"/>
  <cols>
    <col min="1" max="1" width="10.69921875" style="4"/>
    <col min="2" max="2" width="1.3984375" style="4" customWidth="1"/>
    <col min="3" max="3" width="1.296875" style="4" customWidth="1"/>
    <col min="4" max="4" width="1.796875" style="4" customWidth="1"/>
    <col min="5" max="5" width="1.296875" style="4" customWidth="1"/>
    <col min="6" max="6" width="15" style="4" customWidth="1"/>
    <col min="7" max="7" width="5.09765625" style="4" customWidth="1"/>
    <col min="8" max="9" width="15.69921875" style="4" customWidth="1"/>
    <col min="10" max="10" width="16.09765625" style="4" customWidth="1"/>
    <col min="11" max="12" width="11.796875" style="4" bestFit="1" customWidth="1"/>
    <col min="13" max="16384" width="10.69921875" style="4"/>
  </cols>
  <sheetData>
    <row r="2" spans="1:12" ht="21" customHeight="1">
      <c r="A2" s="6"/>
      <c r="B2" s="386" t="s">
        <v>324</v>
      </c>
      <c r="C2" s="386"/>
      <c r="D2" s="386"/>
      <c r="E2" s="386"/>
      <c r="F2" s="386"/>
      <c r="G2" s="386"/>
      <c r="H2" s="386"/>
      <c r="I2" s="386"/>
      <c r="J2" s="386"/>
    </row>
    <row r="3" spans="1:12" ht="19.5" customHeight="1" thickBot="1">
      <c r="B3" s="210"/>
      <c r="C3" s="210"/>
      <c r="D3" s="210"/>
      <c r="E3" s="210"/>
      <c r="F3" s="210"/>
      <c r="G3" s="210"/>
      <c r="H3" s="211"/>
      <c r="I3" s="117"/>
      <c r="J3" s="118" t="s">
        <v>325</v>
      </c>
    </row>
    <row r="4" spans="1:12" ht="15" customHeight="1">
      <c r="B4" s="390" t="s">
        <v>69</v>
      </c>
      <c r="C4" s="390"/>
      <c r="D4" s="390"/>
      <c r="E4" s="390"/>
      <c r="F4" s="390"/>
      <c r="G4" s="391"/>
      <c r="H4" s="212" t="s">
        <v>281</v>
      </c>
      <c r="I4" s="212" t="s">
        <v>282</v>
      </c>
      <c r="J4" s="212" t="s">
        <v>283</v>
      </c>
      <c r="K4" s="11"/>
    </row>
    <row r="5" spans="1:12" ht="15" customHeight="1">
      <c r="B5" s="387"/>
      <c r="C5" s="387"/>
      <c r="D5" s="387"/>
      <c r="E5" s="387"/>
      <c r="F5" s="213" t="s">
        <v>3</v>
      </c>
      <c r="G5" s="214" t="s">
        <v>70</v>
      </c>
      <c r="H5" s="215">
        <f>SUM(H6:H7)</f>
        <v>50326913.590000004</v>
      </c>
      <c r="I5" s="216">
        <f>SUM(I6:I7)</f>
        <v>11051207.07</v>
      </c>
      <c r="J5" s="216">
        <f>SUM(J6:J7)</f>
        <v>39275706.520000003</v>
      </c>
      <c r="K5" s="11"/>
      <c r="L5" s="11"/>
    </row>
    <row r="6" spans="1:12" ht="15" customHeight="1">
      <c r="B6" s="389" t="s">
        <v>284</v>
      </c>
      <c r="C6" s="389"/>
      <c r="D6" s="389"/>
      <c r="E6" s="389"/>
      <c r="F6" s="217" t="s">
        <v>285</v>
      </c>
      <c r="G6" s="214" t="s">
        <v>70</v>
      </c>
      <c r="H6" s="218">
        <f>10770417.73+147660.86</f>
        <v>10918078.59</v>
      </c>
      <c r="I6" s="219">
        <f>8431402.08+2781.99</f>
        <v>8434184.0700000003</v>
      </c>
      <c r="J6" s="219">
        <f>2339015.65+144878.87</f>
        <v>2483894.52</v>
      </c>
      <c r="K6" s="11"/>
    </row>
    <row r="7" spans="1:12" ht="15" customHeight="1">
      <c r="B7" s="389"/>
      <c r="C7" s="389"/>
      <c r="D7" s="389"/>
      <c r="E7" s="389"/>
      <c r="F7" s="213" t="s">
        <v>286</v>
      </c>
      <c r="G7" s="214" t="s">
        <v>70</v>
      </c>
      <c r="H7" s="218">
        <f>2195447+37213388</f>
        <v>39408835</v>
      </c>
      <c r="I7" s="219">
        <f>2184351+432672</f>
        <v>2617023</v>
      </c>
      <c r="J7" s="219">
        <f>11096+36780716</f>
        <v>36791812</v>
      </c>
      <c r="K7" s="11"/>
    </row>
    <row r="8" spans="1:12" ht="15" customHeight="1">
      <c r="B8" s="388"/>
      <c r="C8" s="388"/>
      <c r="D8" s="388"/>
      <c r="E8" s="388"/>
      <c r="F8" s="122"/>
      <c r="G8" s="214"/>
      <c r="H8" s="220"/>
      <c r="I8" s="221"/>
      <c r="J8" s="221"/>
    </row>
    <row r="9" spans="1:12" ht="15" customHeight="1">
      <c r="B9" s="382" t="s">
        <v>71</v>
      </c>
      <c r="C9" s="382"/>
      <c r="D9" s="382"/>
      <c r="E9" s="382"/>
      <c r="F9" s="382"/>
      <c r="G9" s="214" t="s">
        <v>326</v>
      </c>
      <c r="H9" s="218">
        <f>1220720.41+4438.62</f>
        <v>1225159.03</v>
      </c>
      <c r="I9" s="219">
        <f>1062405.06+185.03</f>
        <v>1062590.0900000001</v>
      </c>
      <c r="J9" s="219">
        <f>158315.35+4253.59</f>
        <v>162568.94</v>
      </c>
    </row>
    <row r="10" spans="1:12" ht="15" customHeight="1">
      <c r="B10" s="382" t="s">
        <v>72</v>
      </c>
      <c r="C10" s="382"/>
      <c r="D10" s="382"/>
      <c r="E10" s="382"/>
      <c r="F10" s="382"/>
      <c r="G10" s="222" t="s">
        <v>327</v>
      </c>
      <c r="H10" s="218">
        <f>21234.38+922173+347171</f>
        <v>1290578.3799999999</v>
      </c>
      <c r="I10" s="219">
        <f>19799.38+6543</f>
        <v>26342.38</v>
      </c>
      <c r="J10" s="219">
        <f>1435+915630+347171</f>
        <v>1264236</v>
      </c>
    </row>
    <row r="11" spans="1:12" ht="15" customHeight="1">
      <c r="B11" s="382" t="s">
        <v>73</v>
      </c>
      <c r="C11" s="382"/>
      <c r="D11" s="382"/>
      <c r="E11" s="382"/>
      <c r="F11" s="382"/>
      <c r="G11" s="214" t="s">
        <v>74</v>
      </c>
      <c r="H11" s="223">
        <v>3</v>
      </c>
      <c r="I11" s="224">
        <v>3</v>
      </c>
      <c r="J11" s="225" t="s">
        <v>178</v>
      </c>
    </row>
    <row r="12" spans="1:12" ht="15" customHeight="1">
      <c r="B12" s="382" t="s">
        <v>75</v>
      </c>
      <c r="C12" s="382"/>
      <c r="D12" s="382"/>
      <c r="E12" s="382"/>
      <c r="F12" s="382"/>
      <c r="G12" s="214" t="s">
        <v>76</v>
      </c>
      <c r="H12" s="223">
        <v>1</v>
      </c>
      <c r="I12" s="224">
        <v>1</v>
      </c>
      <c r="J12" s="225" t="s">
        <v>178</v>
      </c>
    </row>
    <row r="13" spans="1:12" ht="15" customHeight="1">
      <c r="B13" s="382" t="s">
        <v>77</v>
      </c>
      <c r="C13" s="382"/>
      <c r="D13" s="382"/>
      <c r="E13" s="382"/>
      <c r="F13" s="382"/>
      <c r="G13" s="214" t="s">
        <v>70</v>
      </c>
      <c r="H13" s="218">
        <f>204.56+23630998</f>
        <v>23631202.559999999</v>
      </c>
      <c r="I13" s="219">
        <f>204.56+46624</f>
        <v>46828.56</v>
      </c>
      <c r="J13" s="219">
        <f>23584374</f>
        <v>23584374</v>
      </c>
    </row>
    <row r="14" spans="1:12" ht="15" customHeight="1">
      <c r="B14" s="382" t="s">
        <v>78</v>
      </c>
      <c r="C14" s="382"/>
      <c r="D14" s="382"/>
      <c r="E14" s="382"/>
      <c r="F14" s="382"/>
      <c r="G14" s="214" t="s">
        <v>79</v>
      </c>
      <c r="H14" s="223">
        <f>356409+4</f>
        <v>356413</v>
      </c>
      <c r="I14" s="226" t="s">
        <v>178</v>
      </c>
      <c r="J14" s="224">
        <f>356409+4</f>
        <v>356413</v>
      </c>
    </row>
    <row r="15" spans="1:12" ht="15" customHeight="1">
      <c r="B15" s="382" t="s">
        <v>80</v>
      </c>
      <c r="C15" s="382"/>
      <c r="D15" s="382"/>
      <c r="E15" s="382"/>
      <c r="F15" s="382"/>
      <c r="G15" s="214" t="s">
        <v>81</v>
      </c>
      <c r="H15" s="223">
        <f xml:space="preserve"> J15</f>
        <v>76</v>
      </c>
      <c r="I15" s="226" t="s">
        <v>178</v>
      </c>
      <c r="J15" s="224">
        <v>76</v>
      </c>
    </row>
    <row r="16" spans="1:12" ht="15" customHeight="1">
      <c r="B16" s="382" t="s">
        <v>82</v>
      </c>
      <c r="C16" s="382"/>
      <c r="D16" s="382"/>
      <c r="E16" s="382"/>
      <c r="F16" s="382"/>
      <c r="G16" s="214" t="s">
        <v>81</v>
      </c>
      <c r="H16" s="223">
        <f>17306+2</f>
        <v>17308</v>
      </c>
      <c r="I16" s="224">
        <f>16452</f>
        <v>16452</v>
      </c>
      <c r="J16" s="224">
        <f>854+2</f>
        <v>856</v>
      </c>
    </row>
    <row r="17" spans="2:10" ht="15" customHeight="1">
      <c r="B17" s="382" t="s">
        <v>83</v>
      </c>
      <c r="C17" s="382"/>
      <c r="D17" s="382"/>
      <c r="E17" s="382"/>
      <c r="F17" s="382"/>
      <c r="G17" s="214" t="s">
        <v>84</v>
      </c>
      <c r="H17" s="223">
        <v>1</v>
      </c>
      <c r="I17" s="224">
        <v>1</v>
      </c>
      <c r="J17" s="226" t="s">
        <v>178</v>
      </c>
    </row>
    <row r="18" spans="2:10" ht="15" customHeight="1">
      <c r="B18" s="382" t="s">
        <v>85</v>
      </c>
      <c r="C18" s="382"/>
      <c r="D18" s="382"/>
      <c r="E18" s="382"/>
      <c r="F18" s="382"/>
      <c r="G18" s="214" t="s">
        <v>81</v>
      </c>
      <c r="H18" s="223">
        <f>J18</f>
        <v>110</v>
      </c>
      <c r="I18" s="226" t="s">
        <v>178</v>
      </c>
      <c r="J18" s="224">
        <v>110</v>
      </c>
    </row>
    <row r="19" spans="2:10" ht="15" customHeight="1" thickBot="1">
      <c r="B19" s="384" t="s">
        <v>86</v>
      </c>
      <c r="C19" s="384"/>
      <c r="D19" s="384"/>
      <c r="E19" s="384"/>
      <c r="F19" s="384"/>
      <c r="G19" s="227" t="s">
        <v>81</v>
      </c>
      <c r="H19" s="228" t="s">
        <v>178</v>
      </c>
      <c r="I19" s="229" t="s">
        <v>178</v>
      </c>
      <c r="J19" s="229" t="s">
        <v>178</v>
      </c>
    </row>
    <row r="20" spans="2:10" ht="15" customHeight="1">
      <c r="B20" s="385" t="s">
        <v>185</v>
      </c>
      <c r="C20" s="385"/>
      <c r="D20" s="385"/>
      <c r="E20" s="385"/>
      <c r="F20" s="385"/>
      <c r="G20" s="385"/>
      <c r="H20" s="385"/>
      <c r="I20" s="385"/>
      <c r="J20" s="385"/>
    </row>
    <row r="21" spans="2:10" ht="15" customHeight="1">
      <c r="B21" s="383" t="s">
        <v>328</v>
      </c>
      <c r="C21" s="383"/>
      <c r="D21" s="383"/>
      <c r="E21" s="383"/>
      <c r="F21" s="383"/>
      <c r="G21" s="383"/>
      <c r="H21" s="383"/>
      <c r="I21" s="383"/>
      <c r="J21" s="383"/>
    </row>
    <row r="22" spans="2:10" ht="15" customHeight="1">
      <c r="B22" s="206"/>
      <c r="C22" s="206"/>
      <c r="D22" s="206"/>
      <c r="E22" s="206"/>
      <c r="F22" s="206"/>
      <c r="G22" s="230" t="s">
        <v>329</v>
      </c>
      <c r="H22" s="230" t="s">
        <v>330</v>
      </c>
      <c r="I22" s="202">
        <v>14935837635</v>
      </c>
      <c r="J22" s="206" t="s">
        <v>175</v>
      </c>
    </row>
    <row r="23" spans="2:10" ht="15" customHeight="1">
      <c r="B23" s="206"/>
      <c r="C23" s="206"/>
      <c r="D23" s="206"/>
      <c r="E23" s="206"/>
      <c r="F23" s="206"/>
      <c r="G23" s="206"/>
      <c r="H23" s="230" t="s">
        <v>331</v>
      </c>
      <c r="I23" s="202">
        <v>6953543295</v>
      </c>
      <c r="J23" s="206" t="s">
        <v>175</v>
      </c>
    </row>
    <row r="24" spans="2:10" ht="15" customHeight="1">
      <c r="B24" s="206"/>
      <c r="C24" s="206"/>
      <c r="D24" s="206"/>
      <c r="E24" s="206"/>
      <c r="F24" s="206"/>
      <c r="G24" s="206"/>
      <c r="H24" s="230" t="s">
        <v>332</v>
      </c>
      <c r="I24" s="202">
        <v>968764517</v>
      </c>
      <c r="J24" s="206" t="s">
        <v>175</v>
      </c>
    </row>
    <row r="25" spans="2:10" ht="15" customHeight="1">
      <c r="B25" s="206"/>
      <c r="C25" s="206"/>
      <c r="D25" s="206"/>
      <c r="E25" s="206"/>
      <c r="F25" s="206"/>
      <c r="G25" s="206"/>
      <c r="H25" s="230" t="s">
        <v>333</v>
      </c>
      <c r="I25" s="202">
        <v>1057133826</v>
      </c>
      <c r="J25" s="206" t="s">
        <v>175</v>
      </c>
    </row>
    <row r="26" spans="2:10" ht="15" customHeight="1">
      <c r="B26" s="206"/>
      <c r="C26" s="206"/>
      <c r="D26" s="206"/>
      <c r="E26" s="206"/>
      <c r="F26" s="206"/>
      <c r="G26" s="206" t="s">
        <v>334</v>
      </c>
      <c r="H26" s="206"/>
      <c r="I26" s="231">
        <v>31631829760</v>
      </c>
      <c r="J26" s="206" t="s">
        <v>175</v>
      </c>
    </row>
    <row r="27" spans="2:10" ht="15" customHeight="1">
      <c r="B27" s="381" t="s">
        <v>335</v>
      </c>
      <c r="C27" s="381"/>
      <c r="D27" s="381"/>
      <c r="E27" s="381"/>
      <c r="F27" s="381"/>
      <c r="G27" s="381"/>
      <c r="H27" s="381"/>
      <c r="I27" s="381"/>
      <c r="J27" s="381"/>
    </row>
    <row r="28" spans="2:10" ht="16.5" customHeight="1">
      <c r="B28" s="381" t="s">
        <v>180</v>
      </c>
      <c r="C28" s="381"/>
      <c r="D28" s="381"/>
      <c r="E28" s="381"/>
      <c r="F28" s="381"/>
      <c r="G28" s="381"/>
      <c r="H28" s="381"/>
      <c r="I28" s="381"/>
      <c r="J28" s="381"/>
    </row>
    <row r="29" spans="2:10" ht="16.5" customHeight="1">
      <c r="B29" s="232"/>
      <c r="C29" s="232"/>
      <c r="D29" s="232"/>
      <c r="E29" s="232"/>
      <c r="F29" s="232"/>
      <c r="G29" s="232"/>
      <c r="H29" s="233"/>
      <c r="I29" s="232"/>
      <c r="J29" s="232"/>
    </row>
    <row r="30" spans="2:10" ht="16.5" customHeight="1">
      <c r="B30" s="2"/>
      <c r="C30" s="2"/>
      <c r="D30" s="2"/>
      <c r="E30" s="2"/>
      <c r="F30" s="2"/>
      <c r="G30" s="2"/>
      <c r="H30" s="2"/>
      <c r="I30" s="2"/>
      <c r="J30" s="2"/>
    </row>
    <row r="31" spans="2:10" ht="16.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ht="16.5" customHeight="1">
      <c r="B32" s="2"/>
      <c r="C32" s="2"/>
      <c r="D32" s="2"/>
      <c r="E32" s="2"/>
      <c r="F32" s="2"/>
      <c r="G32" s="2"/>
      <c r="H32" s="2"/>
      <c r="I32" s="2"/>
      <c r="J32" s="2"/>
    </row>
    <row r="33" ht="5.25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20">
    <mergeCell ref="B2:J2"/>
    <mergeCell ref="B16:F16"/>
    <mergeCell ref="B5:E5"/>
    <mergeCell ref="B8:E8"/>
    <mergeCell ref="B6:E7"/>
    <mergeCell ref="B9:F9"/>
    <mergeCell ref="B10:F10"/>
    <mergeCell ref="B11:F11"/>
    <mergeCell ref="B12:F12"/>
    <mergeCell ref="B4:G4"/>
    <mergeCell ref="B27:J27"/>
    <mergeCell ref="B28:J28"/>
    <mergeCell ref="B13:F13"/>
    <mergeCell ref="B14:F14"/>
    <mergeCell ref="B15:F15"/>
    <mergeCell ref="B21:J21"/>
    <mergeCell ref="B17:F17"/>
    <mergeCell ref="B18:F18"/>
    <mergeCell ref="B19:F19"/>
    <mergeCell ref="B20:J20"/>
  </mergeCells>
  <phoneticPr fontId="3"/>
  <printOptions horizontalCentered="1"/>
  <pageMargins left="0.51181102362204722" right="0.51181102362204722" top="0.74803149606299213" bottom="0.1574803149606299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統計表一覧</vt:lpstr>
      <vt:lpstr>144</vt:lpstr>
      <vt:lpstr>145(1)</vt:lpstr>
      <vt:lpstr>145(2)(3)</vt:lpstr>
      <vt:lpstr>145(4)</vt:lpstr>
      <vt:lpstr>146</vt:lpstr>
      <vt:lpstr>147</vt:lpstr>
      <vt:lpstr>148</vt:lpstr>
      <vt:lpstr>149</vt:lpstr>
      <vt:lpstr>150</vt:lpstr>
      <vt:lpstr>151</vt:lpstr>
      <vt:lpstr>152</vt:lpstr>
      <vt:lpstr>'144'!Print_Area</vt:lpstr>
      <vt:lpstr>'145(1)'!Print_Area</vt:lpstr>
      <vt:lpstr>'145(2)(3)'!Print_Area</vt:lpstr>
      <vt:lpstr>'145(4)'!Print_Area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Administrator</cp:lastModifiedBy>
  <cp:lastPrinted>2017-03-01T05:57:18Z</cp:lastPrinted>
  <dcterms:created xsi:type="dcterms:W3CDTF">2001-07-23T02:42:20Z</dcterms:created>
  <dcterms:modified xsi:type="dcterms:W3CDTF">2018-05-02T05:50:01Z</dcterms:modified>
</cp:coreProperties>
</file>