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20" firstSheet="1" activeTab="1"/>
  </bookViews>
  <sheets>
    <sheet name="表紙" sheetId="58" r:id="rId1"/>
    <sheet name="目次" sheetId="108" r:id="rId2"/>
    <sheet name="グラフデータ" sheetId="57" state="hidden" r:id="rId3"/>
    <sheet name="グラフ１" sheetId="56" r:id="rId4"/>
    <sheet name="グラフ２" sheetId="55" r:id="rId5"/>
    <sheet name="★第１表" sheetId="54" r:id="rId6"/>
    <sheet name="★第２表" sheetId="53" r:id="rId7"/>
    <sheet name="★第３表" sheetId="59" r:id="rId8"/>
    <sheet name="★第４表" sheetId="60" r:id="rId9"/>
    <sheet name="★第５表" sheetId="61" r:id="rId10"/>
    <sheet name="★第６表" sheetId="62" r:id="rId11"/>
    <sheet name="★第７表" sheetId="63" r:id="rId12"/>
    <sheet name="★第８表" sheetId="70" r:id="rId13"/>
    <sheet name="★第９表" sheetId="71" r:id="rId14"/>
    <sheet name="★第１０表" sheetId="68" r:id="rId15"/>
    <sheet name="★第１１表" sheetId="69" r:id="rId16"/>
    <sheet name="★第１２表 " sheetId="64" r:id="rId17"/>
    <sheet name="★第１3表 " sheetId="65" r:id="rId18"/>
    <sheet name="★第１4表  " sheetId="66" r:id="rId19"/>
    <sheet name="★第１５表 " sheetId="67" r:id="rId20"/>
    <sheet name="県全体" sheetId="72" r:id="rId21"/>
    <sheet name="吉野川森林計画区" sheetId="78" r:id="rId22"/>
    <sheet name="那賀・海部川森林計画区" sheetId="79" r:id="rId23"/>
    <sheet name="徳島調査区" sheetId="73" r:id="rId24"/>
    <sheet name="美馬調査区" sheetId="74" r:id="rId25"/>
    <sheet name="三好調査区" sheetId="75" r:id="rId26"/>
    <sheet name="那賀調査区" sheetId="76" r:id="rId27"/>
    <sheet name="海部調査区" sheetId="77" r:id="rId28"/>
    <sheet name="東部農林水産局（徳島）" sheetId="80" r:id="rId29"/>
    <sheet name="東部農林水産局（吉野川）" sheetId="81" r:id="rId30"/>
    <sheet name="南部総合県民局（美波）" sheetId="85" r:id="rId31"/>
    <sheet name="南部総合県民局（那賀）" sheetId="84" r:id="rId32"/>
    <sheet name="西部総合県民局（美馬）" sheetId="82" r:id="rId33"/>
    <sheet name="西部総合県民局（三好）" sheetId="83" r:id="rId34"/>
    <sheet name="徳島市" sheetId="101" r:id="rId35"/>
    <sheet name="鳴門市" sheetId="107" r:id="rId36"/>
    <sheet name="小松島市" sheetId="94" r:id="rId37"/>
    <sheet name="勝浦町" sheetId="93" r:id="rId38"/>
    <sheet name="上勝町" sheetId="96" r:id="rId39"/>
    <sheet name="佐那河内村" sheetId="91" r:id="rId40"/>
    <sheet name="石井町" sheetId="99" r:id="rId41"/>
    <sheet name="神山町" sheetId="98" r:id="rId42"/>
    <sheet name="松茂町" sheetId="95" r:id="rId43"/>
    <sheet name="板野町" sheetId="103" r:id="rId44"/>
    <sheet name="上板町" sheetId="97" r:id="rId45"/>
    <sheet name="阿波市" sheetId="88" r:id="rId46"/>
    <sheet name="吉野川市" sheetId="90" r:id="rId47"/>
    <sheet name="美馬市" sheetId="105" r:id="rId48"/>
    <sheet name="つるぎ町" sheetId="86" r:id="rId49"/>
    <sheet name="三好市" sheetId="92" r:id="rId50"/>
    <sheet name="東みよし町" sheetId="100" r:id="rId51"/>
    <sheet name="那賀町" sheetId="102" r:id="rId52"/>
    <sheet name="阿南市" sheetId="87" r:id="rId53"/>
    <sheet name="牟岐町" sheetId="106" r:id="rId54"/>
    <sheet name="海陽町" sheetId="89" r:id="rId55"/>
    <sheet name="美波町" sheetId="104" r:id="rId56"/>
  </sheets>
  <definedNames>
    <definedName name="_xlnm.Print_Area" localSheetId="5">★第１表!$A$1:$V$44</definedName>
    <definedName name="_xlnm.Print_Area" localSheetId="6">★第２表!$A$1:$L$42</definedName>
    <definedName name="_xlnm.Print_Area" localSheetId="9">★第５表!$A$1:$AF$42</definedName>
  </definedNames>
  <calcPr calcId="152511"/>
</workbook>
</file>

<file path=xl/calcChain.xml><?xml version="1.0" encoding="utf-8"?>
<calcChain xmlns="http://schemas.openxmlformats.org/spreadsheetml/2006/main">
  <c r="D39" i="57" l="1"/>
  <c r="C39" i="57"/>
  <c r="I36" i="57"/>
  <c r="H36" i="57"/>
  <c r="G36" i="57"/>
  <c r="F36" i="57"/>
  <c r="E36" i="57"/>
  <c r="D36" i="57"/>
  <c r="C36" i="57"/>
  <c r="G26" i="57"/>
  <c r="D26" i="57"/>
  <c r="C26" i="57"/>
  <c r="G27" i="57"/>
  <c r="F27" i="57"/>
  <c r="F26" i="57"/>
  <c r="E27" i="57"/>
  <c r="E26" i="57"/>
  <c r="D27" i="57"/>
  <c r="C27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C21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C20" i="57"/>
  <c r="G16" i="57"/>
  <c r="F16" i="57"/>
  <c r="D16" i="57"/>
  <c r="E16" i="57"/>
  <c r="C16" i="57"/>
  <c r="G12" i="57"/>
  <c r="D12" i="57"/>
  <c r="C12" i="57"/>
  <c r="H16" i="57" s="1"/>
  <c r="F8" i="57"/>
  <c r="E8" i="57"/>
  <c r="D8" i="57"/>
  <c r="C8" i="57"/>
  <c r="G8" i="57"/>
  <c r="J36" i="57" l="1"/>
  <c r="C35" i="57" s="1"/>
  <c r="S59" i="107"/>
  <c r="Z55" i="107"/>
  <c r="Y59" i="107" s="1"/>
  <c r="Y55" i="107"/>
  <c r="X55" i="107"/>
  <c r="W55" i="107"/>
  <c r="V55" i="107"/>
  <c r="U55" i="107"/>
  <c r="T55" i="107"/>
  <c r="S55" i="107"/>
  <c r="R55" i="107"/>
  <c r="Q55" i="107"/>
  <c r="P55" i="107"/>
  <c r="O55" i="107"/>
  <c r="N55" i="107"/>
  <c r="M55" i="107"/>
  <c r="L55" i="107"/>
  <c r="K55" i="107"/>
  <c r="J55" i="107"/>
  <c r="I55" i="107"/>
  <c r="H55" i="107"/>
  <c r="G55" i="107"/>
  <c r="F55" i="107"/>
  <c r="E55" i="107"/>
  <c r="Z54" i="107"/>
  <c r="W59" i="107" s="1"/>
  <c r="Y54" i="107"/>
  <c r="X54" i="107"/>
  <c r="W54" i="107"/>
  <c r="V54" i="107"/>
  <c r="U54" i="107"/>
  <c r="T54" i="107"/>
  <c r="S54" i="107"/>
  <c r="R54" i="107"/>
  <c r="Q54" i="107"/>
  <c r="P54" i="107"/>
  <c r="O54" i="107"/>
  <c r="N54" i="107"/>
  <c r="M54" i="107"/>
  <c r="L54" i="107"/>
  <c r="K54" i="107"/>
  <c r="J54" i="107"/>
  <c r="I54" i="107"/>
  <c r="H54" i="107"/>
  <c r="G54" i="107"/>
  <c r="F54" i="107"/>
  <c r="E54" i="107"/>
  <c r="Z53" i="107"/>
  <c r="U59" i="107" s="1"/>
  <c r="Y53" i="107"/>
  <c r="X53" i="107"/>
  <c r="W53" i="107"/>
  <c r="V53" i="107"/>
  <c r="U53" i="107"/>
  <c r="T53" i="107"/>
  <c r="S53" i="107"/>
  <c r="R53" i="107"/>
  <c r="Q53" i="107"/>
  <c r="P53" i="107"/>
  <c r="O53" i="107"/>
  <c r="N53" i="107"/>
  <c r="M53" i="107"/>
  <c r="L53" i="107"/>
  <c r="K53" i="107"/>
  <c r="J53" i="107"/>
  <c r="I53" i="107"/>
  <c r="H53" i="107"/>
  <c r="G53" i="107"/>
  <c r="F53" i="107"/>
  <c r="E53" i="107"/>
  <c r="Z52" i="107"/>
  <c r="Y52" i="107"/>
  <c r="X52" i="107"/>
  <c r="W52" i="107"/>
  <c r="V52" i="107"/>
  <c r="U52" i="107"/>
  <c r="T52" i="107"/>
  <c r="S52" i="107"/>
  <c r="R52" i="107"/>
  <c r="Q52" i="107"/>
  <c r="P52" i="107"/>
  <c r="O52" i="107"/>
  <c r="N52" i="107"/>
  <c r="M52" i="107"/>
  <c r="L52" i="107"/>
  <c r="K52" i="107"/>
  <c r="J52" i="107"/>
  <c r="I52" i="107"/>
  <c r="H52" i="107"/>
  <c r="G52" i="107"/>
  <c r="F52" i="107"/>
  <c r="E52" i="107"/>
  <c r="Z51" i="107"/>
  <c r="Y51" i="107"/>
  <c r="X51" i="107"/>
  <c r="W51" i="107"/>
  <c r="V51" i="107"/>
  <c r="U51" i="107"/>
  <c r="T51" i="107"/>
  <c r="S51" i="107"/>
  <c r="R51" i="107"/>
  <c r="Q51" i="107"/>
  <c r="P51" i="107"/>
  <c r="O51" i="107"/>
  <c r="N51" i="107"/>
  <c r="M51" i="107"/>
  <c r="L51" i="107"/>
  <c r="K51" i="107"/>
  <c r="J51" i="107"/>
  <c r="I51" i="107"/>
  <c r="H51" i="107"/>
  <c r="G51" i="107"/>
  <c r="F51" i="107"/>
  <c r="E51" i="107"/>
  <c r="Z50" i="107"/>
  <c r="Y50" i="107"/>
  <c r="X50" i="107"/>
  <c r="W50" i="107"/>
  <c r="V50" i="107"/>
  <c r="U50" i="107"/>
  <c r="T50" i="107"/>
  <c r="S50" i="107"/>
  <c r="R50" i="107"/>
  <c r="Q50" i="107"/>
  <c r="P50" i="107"/>
  <c r="O50" i="107"/>
  <c r="N50" i="107"/>
  <c r="M50" i="107"/>
  <c r="L50" i="107"/>
  <c r="K50" i="107"/>
  <c r="J50" i="107"/>
  <c r="I50" i="107"/>
  <c r="H50" i="107"/>
  <c r="G50" i="107"/>
  <c r="F50" i="107"/>
  <c r="E50" i="107"/>
  <c r="Z49" i="107"/>
  <c r="Y49" i="107"/>
  <c r="X49" i="107"/>
  <c r="W49" i="107"/>
  <c r="V49" i="107"/>
  <c r="U49" i="107"/>
  <c r="T49" i="107"/>
  <c r="S49" i="107"/>
  <c r="R49" i="107"/>
  <c r="Q49" i="107"/>
  <c r="P49" i="107"/>
  <c r="O49" i="107"/>
  <c r="N49" i="107"/>
  <c r="M49" i="107"/>
  <c r="L49" i="107"/>
  <c r="K49" i="107"/>
  <c r="J49" i="107"/>
  <c r="I49" i="107"/>
  <c r="H49" i="107"/>
  <c r="G49" i="107"/>
  <c r="F49" i="107"/>
  <c r="E49" i="107"/>
  <c r="Z48" i="107"/>
  <c r="Y48" i="107"/>
  <c r="X48" i="107"/>
  <c r="W48" i="107"/>
  <c r="V48" i="107"/>
  <c r="U48" i="107"/>
  <c r="T48" i="107"/>
  <c r="S48" i="107"/>
  <c r="R48" i="107"/>
  <c r="Q48" i="107"/>
  <c r="P48" i="107"/>
  <c r="O48" i="107"/>
  <c r="N48" i="107"/>
  <c r="M48" i="107"/>
  <c r="L48" i="107"/>
  <c r="K48" i="107"/>
  <c r="J48" i="107"/>
  <c r="I48" i="107"/>
  <c r="H48" i="107"/>
  <c r="G48" i="107"/>
  <c r="F48" i="107"/>
  <c r="E48" i="107"/>
  <c r="Z47" i="107"/>
  <c r="Y47" i="107"/>
  <c r="X47" i="107"/>
  <c r="W47" i="107"/>
  <c r="V47" i="107"/>
  <c r="U47" i="107"/>
  <c r="T47" i="107"/>
  <c r="S47" i="107"/>
  <c r="R47" i="107"/>
  <c r="Q47" i="107"/>
  <c r="P47" i="107"/>
  <c r="O47" i="107"/>
  <c r="N47" i="107"/>
  <c r="M47" i="107"/>
  <c r="L47" i="107"/>
  <c r="K47" i="107"/>
  <c r="J47" i="107"/>
  <c r="I47" i="107"/>
  <c r="H47" i="107"/>
  <c r="G47" i="107"/>
  <c r="F47" i="107"/>
  <c r="E47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Z39" i="107"/>
  <c r="Y39" i="107"/>
  <c r="X39" i="107"/>
  <c r="W39" i="107"/>
  <c r="V39" i="107"/>
  <c r="U39" i="107"/>
  <c r="T39" i="107"/>
  <c r="S39" i="107"/>
  <c r="R39" i="107"/>
  <c r="Q39" i="107"/>
  <c r="P39" i="107"/>
  <c r="O39" i="107"/>
  <c r="N39" i="107"/>
  <c r="M39" i="107"/>
  <c r="L39" i="107"/>
  <c r="K39" i="107"/>
  <c r="J39" i="107"/>
  <c r="I39" i="107"/>
  <c r="H39" i="107"/>
  <c r="G39" i="107"/>
  <c r="F39" i="107"/>
  <c r="E39" i="107"/>
  <c r="Z38" i="107"/>
  <c r="Y38" i="107"/>
  <c r="X38" i="107"/>
  <c r="W38" i="107"/>
  <c r="V38" i="107"/>
  <c r="U38" i="107"/>
  <c r="T38" i="107"/>
  <c r="S38" i="107"/>
  <c r="R38" i="107"/>
  <c r="Q38" i="107"/>
  <c r="P38" i="107"/>
  <c r="O38" i="107"/>
  <c r="N38" i="107"/>
  <c r="M38" i="107"/>
  <c r="L38" i="107"/>
  <c r="K38" i="107"/>
  <c r="J38" i="107"/>
  <c r="I38" i="107"/>
  <c r="H38" i="107"/>
  <c r="G38" i="107"/>
  <c r="F38" i="107"/>
  <c r="E38" i="107"/>
  <c r="Z31" i="107"/>
  <c r="Y31" i="107"/>
  <c r="X31" i="107"/>
  <c r="W31" i="107"/>
  <c r="V31" i="107"/>
  <c r="U31" i="107"/>
  <c r="T31" i="107"/>
  <c r="S31" i="107"/>
  <c r="R31" i="107"/>
  <c r="Q31" i="107"/>
  <c r="P31" i="107"/>
  <c r="O31" i="107"/>
  <c r="N31" i="107"/>
  <c r="M31" i="107"/>
  <c r="L31" i="107"/>
  <c r="K31" i="107"/>
  <c r="J31" i="107"/>
  <c r="I31" i="107"/>
  <c r="H31" i="107"/>
  <c r="G31" i="107"/>
  <c r="F31" i="107"/>
  <c r="E31" i="107"/>
  <c r="Z30" i="107"/>
  <c r="Y30" i="107"/>
  <c r="X30" i="107"/>
  <c r="W30" i="107"/>
  <c r="V30" i="107"/>
  <c r="U30" i="107"/>
  <c r="T30" i="107"/>
  <c r="S30" i="107"/>
  <c r="R30" i="107"/>
  <c r="Q30" i="107"/>
  <c r="P30" i="107"/>
  <c r="O30" i="107"/>
  <c r="N30" i="107"/>
  <c r="M30" i="107"/>
  <c r="L30" i="107"/>
  <c r="K30" i="107"/>
  <c r="J30" i="107"/>
  <c r="I30" i="107"/>
  <c r="H30" i="107"/>
  <c r="G30" i="107"/>
  <c r="F30" i="107"/>
  <c r="E30" i="107"/>
  <c r="Z29" i="107"/>
  <c r="Y29" i="107"/>
  <c r="X29" i="107"/>
  <c r="W29" i="107"/>
  <c r="V29" i="107"/>
  <c r="U29" i="107"/>
  <c r="T29" i="107"/>
  <c r="S29" i="107"/>
  <c r="R29" i="107"/>
  <c r="Q29" i="107"/>
  <c r="P29" i="107"/>
  <c r="O29" i="107"/>
  <c r="N29" i="107"/>
  <c r="M29" i="107"/>
  <c r="L29" i="107"/>
  <c r="K29" i="107"/>
  <c r="J29" i="107"/>
  <c r="I29" i="107"/>
  <c r="H29" i="107"/>
  <c r="G29" i="107"/>
  <c r="F29" i="107"/>
  <c r="E29" i="107"/>
  <c r="Z28" i="107"/>
  <c r="Y28" i="107"/>
  <c r="X28" i="107"/>
  <c r="W28" i="107"/>
  <c r="V28" i="107"/>
  <c r="U28" i="107"/>
  <c r="T28" i="107"/>
  <c r="S28" i="107"/>
  <c r="R28" i="107"/>
  <c r="Q28" i="107"/>
  <c r="P28" i="107"/>
  <c r="O28" i="107"/>
  <c r="N28" i="107"/>
  <c r="M28" i="107"/>
  <c r="L28" i="107"/>
  <c r="K28" i="107"/>
  <c r="J28" i="107"/>
  <c r="I28" i="107"/>
  <c r="H28" i="107"/>
  <c r="G28" i="107"/>
  <c r="F28" i="107"/>
  <c r="E28" i="107"/>
  <c r="Z27" i="107"/>
  <c r="Y27" i="107"/>
  <c r="X27" i="107"/>
  <c r="W27" i="107"/>
  <c r="V27" i="107"/>
  <c r="U27" i="107"/>
  <c r="T27" i="107"/>
  <c r="S27" i="107"/>
  <c r="R27" i="107"/>
  <c r="Q27" i="107"/>
  <c r="P27" i="107"/>
  <c r="O27" i="107"/>
  <c r="N27" i="107"/>
  <c r="M27" i="107"/>
  <c r="L27" i="107"/>
  <c r="K27" i="107"/>
  <c r="J27" i="107"/>
  <c r="I27" i="107"/>
  <c r="H27" i="107"/>
  <c r="G27" i="107"/>
  <c r="F27" i="107"/>
  <c r="E27" i="107"/>
  <c r="Z26" i="107"/>
  <c r="Y26" i="107"/>
  <c r="X26" i="107"/>
  <c r="W26" i="107"/>
  <c r="V26" i="107"/>
  <c r="U26" i="107"/>
  <c r="T26" i="107"/>
  <c r="S26" i="107"/>
  <c r="R26" i="107"/>
  <c r="Q26" i="107"/>
  <c r="P26" i="107"/>
  <c r="O26" i="107"/>
  <c r="N26" i="107"/>
  <c r="M26" i="107"/>
  <c r="L26" i="107"/>
  <c r="K26" i="107"/>
  <c r="J26" i="107"/>
  <c r="I26" i="107"/>
  <c r="H26" i="107"/>
  <c r="G26" i="107"/>
  <c r="F26" i="107"/>
  <c r="E26" i="107"/>
  <c r="Z19" i="107"/>
  <c r="Y19" i="107"/>
  <c r="X19" i="107"/>
  <c r="W19" i="107"/>
  <c r="V19" i="107"/>
  <c r="U19" i="107"/>
  <c r="T19" i="107"/>
  <c r="S19" i="107"/>
  <c r="R19" i="107"/>
  <c r="Q19" i="107"/>
  <c r="P19" i="107"/>
  <c r="O19" i="107"/>
  <c r="N19" i="107"/>
  <c r="M19" i="107"/>
  <c r="L19" i="107"/>
  <c r="K19" i="107"/>
  <c r="J19" i="107"/>
  <c r="I19" i="107"/>
  <c r="H19" i="107"/>
  <c r="G19" i="107"/>
  <c r="F19" i="107"/>
  <c r="E19" i="107"/>
  <c r="Z18" i="107"/>
  <c r="Y18" i="107"/>
  <c r="X18" i="107"/>
  <c r="W18" i="107"/>
  <c r="V18" i="107"/>
  <c r="U18" i="107"/>
  <c r="T18" i="107"/>
  <c r="S18" i="107"/>
  <c r="R18" i="107"/>
  <c r="Q18" i="107"/>
  <c r="P18" i="107"/>
  <c r="O18" i="107"/>
  <c r="N18" i="107"/>
  <c r="M18" i="107"/>
  <c r="L18" i="107"/>
  <c r="K18" i="107"/>
  <c r="J18" i="107"/>
  <c r="I18" i="107"/>
  <c r="H18" i="107"/>
  <c r="G18" i="107"/>
  <c r="F18" i="107"/>
  <c r="E18" i="107"/>
  <c r="Z17" i="107"/>
  <c r="Y17" i="107"/>
  <c r="X17" i="107"/>
  <c r="W17" i="107"/>
  <c r="V17" i="107"/>
  <c r="U17" i="107"/>
  <c r="T17" i="107"/>
  <c r="S17" i="107"/>
  <c r="R17" i="107"/>
  <c r="Q17" i="107"/>
  <c r="P17" i="107"/>
  <c r="O17" i="107"/>
  <c r="N17" i="107"/>
  <c r="M17" i="107"/>
  <c r="L17" i="107"/>
  <c r="K17" i="107"/>
  <c r="J17" i="107"/>
  <c r="I17" i="107"/>
  <c r="H17" i="107"/>
  <c r="G17" i="107"/>
  <c r="F17" i="107"/>
  <c r="E17" i="107"/>
  <c r="S59" i="106" l="1"/>
  <c r="Z55" i="106"/>
  <c r="Y59" i="106" s="1"/>
  <c r="Y55" i="106"/>
  <c r="X55" i="106"/>
  <c r="W55" i="106"/>
  <c r="V55" i="106"/>
  <c r="U55" i="106"/>
  <c r="T55" i="106"/>
  <c r="S55" i="106"/>
  <c r="R55" i="106"/>
  <c r="Q55" i="106"/>
  <c r="P55" i="106"/>
  <c r="O55" i="106"/>
  <c r="N55" i="106"/>
  <c r="M55" i="106"/>
  <c r="L55" i="106"/>
  <c r="K55" i="106"/>
  <c r="J55" i="106"/>
  <c r="I55" i="106"/>
  <c r="H55" i="106"/>
  <c r="G55" i="106"/>
  <c r="F55" i="106"/>
  <c r="E55" i="106"/>
  <c r="Z54" i="106"/>
  <c r="W59" i="106" s="1"/>
  <c r="Y54" i="106"/>
  <c r="X54" i="106"/>
  <c r="W54" i="106"/>
  <c r="V54" i="106"/>
  <c r="U54" i="106"/>
  <c r="T54" i="106"/>
  <c r="S54" i="106"/>
  <c r="R54" i="106"/>
  <c r="Q54" i="106"/>
  <c r="P54" i="106"/>
  <c r="O54" i="106"/>
  <c r="N54" i="106"/>
  <c r="M54" i="106"/>
  <c r="L54" i="106"/>
  <c r="K54" i="106"/>
  <c r="J54" i="106"/>
  <c r="I54" i="106"/>
  <c r="H54" i="106"/>
  <c r="G54" i="106"/>
  <c r="F54" i="106"/>
  <c r="E54" i="106"/>
  <c r="Z53" i="106"/>
  <c r="U59" i="106" s="1"/>
  <c r="Y53" i="106"/>
  <c r="X53" i="106"/>
  <c r="W53" i="106"/>
  <c r="V53" i="106"/>
  <c r="U53" i="106"/>
  <c r="T53" i="106"/>
  <c r="S53" i="106"/>
  <c r="R53" i="106"/>
  <c r="Q53" i="106"/>
  <c r="P53" i="106"/>
  <c r="O53" i="106"/>
  <c r="N53" i="106"/>
  <c r="M53" i="106"/>
  <c r="L53" i="106"/>
  <c r="K53" i="106"/>
  <c r="J53" i="106"/>
  <c r="I53" i="106"/>
  <c r="H53" i="106"/>
  <c r="G53" i="106"/>
  <c r="F53" i="106"/>
  <c r="E53" i="106"/>
  <c r="Z52" i="106"/>
  <c r="Y52" i="106"/>
  <c r="X52" i="106"/>
  <c r="W52" i="106"/>
  <c r="V52" i="106"/>
  <c r="U52" i="106"/>
  <c r="T52" i="106"/>
  <c r="S52" i="106"/>
  <c r="R52" i="106"/>
  <c r="Q52" i="106"/>
  <c r="P52" i="106"/>
  <c r="O52" i="106"/>
  <c r="N52" i="106"/>
  <c r="M52" i="106"/>
  <c r="L52" i="106"/>
  <c r="K52" i="106"/>
  <c r="J52" i="106"/>
  <c r="I52" i="106"/>
  <c r="H52" i="106"/>
  <c r="G52" i="106"/>
  <c r="F52" i="106"/>
  <c r="E52" i="106"/>
  <c r="Z51" i="106"/>
  <c r="Y51" i="106"/>
  <c r="X51" i="106"/>
  <c r="W51" i="106"/>
  <c r="V51" i="106"/>
  <c r="U51" i="106"/>
  <c r="T51" i="106"/>
  <c r="S51" i="106"/>
  <c r="R51" i="106"/>
  <c r="Q51" i="106"/>
  <c r="P51" i="106"/>
  <c r="O51" i="106"/>
  <c r="N51" i="106"/>
  <c r="M51" i="106"/>
  <c r="L51" i="106"/>
  <c r="K51" i="106"/>
  <c r="J51" i="106"/>
  <c r="I51" i="106"/>
  <c r="H51" i="106"/>
  <c r="G51" i="106"/>
  <c r="F51" i="106"/>
  <c r="E51" i="106"/>
  <c r="Z50" i="106"/>
  <c r="Y50" i="106"/>
  <c r="X50" i="106"/>
  <c r="W50" i="106"/>
  <c r="V50" i="106"/>
  <c r="U50" i="106"/>
  <c r="T50" i="106"/>
  <c r="S50" i="106"/>
  <c r="R50" i="106"/>
  <c r="Q50" i="106"/>
  <c r="P50" i="106"/>
  <c r="O50" i="106"/>
  <c r="N50" i="106"/>
  <c r="M50" i="106"/>
  <c r="L50" i="106"/>
  <c r="K50" i="106"/>
  <c r="J50" i="106"/>
  <c r="I50" i="106"/>
  <c r="H50" i="106"/>
  <c r="G50" i="106"/>
  <c r="F50" i="106"/>
  <c r="E50" i="106"/>
  <c r="Z49" i="106"/>
  <c r="Y49" i="106"/>
  <c r="X49" i="106"/>
  <c r="W49" i="106"/>
  <c r="V49" i="106"/>
  <c r="U49" i="106"/>
  <c r="T49" i="106"/>
  <c r="S49" i="106"/>
  <c r="R49" i="106"/>
  <c r="Q49" i="106"/>
  <c r="P49" i="106"/>
  <c r="O49" i="106"/>
  <c r="N49" i="106"/>
  <c r="M49" i="106"/>
  <c r="L49" i="106"/>
  <c r="K49" i="106"/>
  <c r="J49" i="106"/>
  <c r="I49" i="106"/>
  <c r="H49" i="106"/>
  <c r="G49" i="106"/>
  <c r="F49" i="106"/>
  <c r="E49" i="106"/>
  <c r="Z48" i="106"/>
  <c r="Y48" i="106"/>
  <c r="X48" i="106"/>
  <c r="W48" i="106"/>
  <c r="V48" i="106"/>
  <c r="U48" i="106"/>
  <c r="T48" i="106"/>
  <c r="S48" i="106"/>
  <c r="R48" i="106"/>
  <c r="Q48" i="106"/>
  <c r="P48" i="106"/>
  <c r="O48" i="106"/>
  <c r="N48" i="106"/>
  <c r="M48" i="106"/>
  <c r="L48" i="106"/>
  <c r="K48" i="106"/>
  <c r="J48" i="106"/>
  <c r="I48" i="106"/>
  <c r="H48" i="106"/>
  <c r="G48" i="106"/>
  <c r="F48" i="106"/>
  <c r="E48" i="106"/>
  <c r="Z47" i="106"/>
  <c r="Y47" i="106"/>
  <c r="X47" i="106"/>
  <c r="W47" i="106"/>
  <c r="V47" i="106"/>
  <c r="U47" i="106"/>
  <c r="T47" i="106"/>
  <c r="S47" i="106"/>
  <c r="R47" i="106"/>
  <c r="Q47" i="106"/>
  <c r="P47" i="106"/>
  <c r="O47" i="106"/>
  <c r="N47" i="106"/>
  <c r="M47" i="106"/>
  <c r="L47" i="106"/>
  <c r="K47" i="106"/>
  <c r="J47" i="106"/>
  <c r="I47" i="106"/>
  <c r="H47" i="106"/>
  <c r="G47" i="106"/>
  <c r="F47" i="106"/>
  <c r="E47" i="106"/>
  <c r="Z40" i="106"/>
  <c r="Y40" i="106"/>
  <c r="X40" i="106"/>
  <c r="W40" i="106"/>
  <c r="V40" i="106"/>
  <c r="U40" i="106"/>
  <c r="T40" i="106"/>
  <c r="S40" i="106"/>
  <c r="R40" i="106"/>
  <c r="Q40" i="106"/>
  <c r="P40" i="106"/>
  <c r="O40" i="106"/>
  <c r="N40" i="106"/>
  <c r="M40" i="106"/>
  <c r="L40" i="106"/>
  <c r="K40" i="106"/>
  <c r="J40" i="106"/>
  <c r="I40" i="106"/>
  <c r="H40" i="106"/>
  <c r="G40" i="106"/>
  <c r="F40" i="106"/>
  <c r="E40" i="106"/>
  <c r="Z39" i="106"/>
  <c r="Y39" i="106"/>
  <c r="X39" i="106"/>
  <c r="W39" i="106"/>
  <c r="V39" i="106"/>
  <c r="U39" i="106"/>
  <c r="T39" i="106"/>
  <c r="S39" i="106"/>
  <c r="R39" i="106"/>
  <c r="Q39" i="106"/>
  <c r="P39" i="106"/>
  <c r="O39" i="106"/>
  <c r="N39" i="106"/>
  <c r="M39" i="106"/>
  <c r="L39" i="106"/>
  <c r="K39" i="106"/>
  <c r="J39" i="106"/>
  <c r="I39" i="106"/>
  <c r="H39" i="106"/>
  <c r="G39" i="106"/>
  <c r="F39" i="106"/>
  <c r="E39" i="106"/>
  <c r="Z38" i="106"/>
  <c r="Y38" i="106"/>
  <c r="X38" i="106"/>
  <c r="W38" i="106"/>
  <c r="V38" i="106"/>
  <c r="U38" i="106"/>
  <c r="T38" i="106"/>
  <c r="S38" i="106"/>
  <c r="R38" i="106"/>
  <c r="Q38" i="106"/>
  <c r="P38" i="106"/>
  <c r="O38" i="106"/>
  <c r="N38" i="106"/>
  <c r="M38" i="106"/>
  <c r="L38" i="106"/>
  <c r="K38" i="106"/>
  <c r="J38" i="106"/>
  <c r="I38" i="106"/>
  <c r="H38" i="106"/>
  <c r="G38" i="106"/>
  <c r="F38" i="106"/>
  <c r="E38" i="106"/>
  <c r="Z31" i="106"/>
  <c r="Y31" i="106"/>
  <c r="X31" i="106"/>
  <c r="W31" i="106"/>
  <c r="V31" i="106"/>
  <c r="U31" i="106"/>
  <c r="T31" i="106"/>
  <c r="S31" i="106"/>
  <c r="R31" i="106"/>
  <c r="Q31" i="106"/>
  <c r="P31" i="106"/>
  <c r="O31" i="106"/>
  <c r="N31" i="106"/>
  <c r="M31" i="106"/>
  <c r="L31" i="106"/>
  <c r="K31" i="106"/>
  <c r="J31" i="106"/>
  <c r="I31" i="106"/>
  <c r="H31" i="106"/>
  <c r="G31" i="106"/>
  <c r="F31" i="106"/>
  <c r="E31" i="106"/>
  <c r="Z30" i="106"/>
  <c r="Y30" i="106"/>
  <c r="X30" i="106"/>
  <c r="W30" i="106"/>
  <c r="V30" i="106"/>
  <c r="U30" i="106"/>
  <c r="T30" i="106"/>
  <c r="S30" i="106"/>
  <c r="R30" i="106"/>
  <c r="Q30" i="106"/>
  <c r="P30" i="106"/>
  <c r="O30" i="106"/>
  <c r="N30" i="106"/>
  <c r="M30" i="106"/>
  <c r="L30" i="106"/>
  <c r="K30" i="106"/>
  <c r="J30" i="106"/>
  <c r="I30" i="106"/>
  <c r="H30" i="106"/>
  <c r="G30" i="106"/>
  <c r="F30" i="106"/>
  <c r="E30" i="106"/>
  <c r="Z29" i="106"/>
  <c r="Y29" i="106"/>
  <c r="X29" i="106"/>
  <c r="W29" i="106"/>
  <c r="V29" i="106"/>
  <c r="U29" i="106"/>
  <c r="T29" i="106"/>
  <c r="S29" i="106"/>
  <c r="R29" i="106"/>
  <c r="Q29" i="106"/>
  <c r="P29" i="106"/>
  <c r="O29" i="106"/>
  <c r="N29" i="106"/>
  <c r="M29" i="106"/>
  <c r="L29" i="106"/>
  <c r="K29" i="106"/>
  <c r="J29" i="106"/>
  <c r="I29" i="106"/>
  <c r="H29" i="106"/>
  <c r="G29" i="106"/>
  <c r="F29" i="106"/>
  <c r="E29" i="106"/>
  <c r="Z28" i="106"/>
  <c r="Y28" i="106"/>
  <c r="X28" i="106"/>
  <c r="W28" i="106"/>
  <c r="V28" i="106"/>
  <c r="U28" i="106"/>
  <c r="T28" i="106"/>
  <c r="S28" i="106"/>
  <c r="R28" i="106"/>
  <c r="Q28" i="106"/>
  <c r="P28" i="106"/>
  <c r="O28" i="106"/>
  <c r="N28" i="106"/>
  <c r="M28" i="106"/>
  <c r="L28" i="106"/>
  <c r="K28" i="106"/>
  <c r="J28" i="106"/>
  <c r="I28" i="106"/>
  <c r="H28" i="106"/>
  <c r="G28" i="106"/>
  <c r="F28" i="106"/>
  <c r="E28" i="106"/>
  <c r="Z27" i="106"/>
  <c r="Y27" i="106"/>
  <c r="X27" i="106"/>
  <c r="W27" i="106"/>
  <c r="V27" i="106"/>
  <c r="U27" i="106"/>
  <c r="T27" i="106"/>
  <c r="S27" i="106"/>
  <c r="R27" i="106"/>
  <c r="Q27" i="106"/>
  <c r="P27" i="106"/>
  <c r="O27" i="106"/>
  <c r="N27" i="106"/>
  <c r="M27" i="106"/>
  <c r="L27" i="106"/>
  <c r="K27" i="106"/>
  <c r="J27" i="106"/>
  <c r="I27" i="106"/>
  <c r="H27" i="106"/>
  <c r="G27" i="106"/>
  <c r="F27" i="106"/>
  <c r="E27" i="106"/>
  <c r="Z26" i="106"/>
  <c r="Y26" i="106"/>
  <c r="X26" i="106"/>
  <c r="W26" i="106"/>
  <c r="V26" i="106"/>
  <c r="U26" i="106"/>
  <c r="T26" i="106"/>
  <c r="S26" i="106"/>
  <c r="R26" i="106"/>
  <c r="Q26" i="106"/>
  <c r="P26" i="106"/>
  <c r="O26" i="106"/>
  <c r="N26" i="106"/>
  <c r="M26" i="106"/>
  <c r="L26" i="106"/>
  <c r="K26" i="106"/>
  <c r="J26" i="106"/>
  <c r="I26" i="106"/>
  <c r="H26" i="106"/>
  <c r="G26" i="106"/>
  <c r="F26" i="106"/>
  <c r="E26" i="106"/>
  <c r="Z19" i="106"/>
  <c r="Y19" i="106"/>
  <c r="X19" i="106"/>
  <c r="W19" i="106"/>
  <c r="V19" i="106"/>
  <c r="U19" i="106"/>
  <c r="T19" i="106"/>
  <c r="S19" i="106"/>
  <c r="R19" i="106"/>
  <c r="Q19" i="106"/>
  <c r="P19" i="106"/>
  <c r="O19" i="106"/>
  <c r="N19" i="106"/>
  <c r="M19" i="106"/>
  <c r="L19" i="106"/>
  <c r="K19" i="106"/>
  <c r="J19" i="106"/>
  <c r="I19" i="106"/>
  <c r="H19" i="106"/>
  <c r="G19" i="106"/>
  <c r="F19" i="106"/>
  <c r="E19" i="106"/>
  <c r="Z18" i="106"/>
  <c r="Y18" i="106"/>
  <c r="X18" i="106"/>
  <c r="W18" i="106"/>
  <c r="V18" i="106"/>
  <c r="U18" i="106"/>
  <c r="T18" i="106"/>
  <c r="S18" i="106"/>
  <c r="R18" i="106"/>
  <c r="Q18" i="106"/>
  <c r="P18" i="106"/>
  <c r="O18" i="106"/>
  <c r="N18" i="106"/>
  <c r="M18" i="106"/>
  <c r="L18" i="106"/>
  <c r="K18" i="106"/>
  <c r="J18" i="106"/>
  <c r="I18" i="106"/>
  <c r="H18" i="106"/>
  <c r="G18" i="106"/>
  <c r="F18" i="106"/>
  <c r="E18" i="106"/>
  <c r="Z17" i="106"/>
  <c r="Y17" i="106"/>
  <c r="X17" i="106"/>
  <c r="W17" i="106"/>
  <c r="V17" i="106"/>
  <c r="U17" i="106"/>
  <c r="T17" i="106"/>
  <c r="S17" i="106"/>
  <c r="R17" i="106"/>
  <c r="Q17" i="106"/>
  <c r="P17" i="106"/>
  <c r="O17" i="106"/>
  <c r="N17" i="106"/>
  <c r="M17" i="106"/>
  <c r="L17" i="106"/>
  <c r="K17" i="106"/>
  <c r="J17" i="106"/>
  <c r="I17" i="106"/>
  <c r="H17" i="106"/>
  <c r="G17" i="106"/>
  <c r="F17" i="106"/>
  <c r="E17" i="106"/>
  <c r="S59" i="105" l="1"/>
  <c r="Z55" i="105"/>
  <c r="Y59" i="105" s="1"/>
  <c r="Y55" i="105"/>
  <c r="X55" i="105"/>
  <c r="W55" i="105"/>
  <c r="V55" i="105"/>
  <c r="U55" i="105"/>
  <c r="T55" i="105"/>
  <c r="S55" i="105"/>
  <c r="R55" i="105"/>
  <c r="Q55" i="105"/>
  <c r="P55" i="105"/>
  <c r="O55" i="105"/>
  <c r="N55" i="105"/>
  <c r="M55" i="105"/>
  <c r="L55" i="105"/>
  <c r="K55" i="105"/>
  <c r="J55" i="105"/>
  <c r="I55" i="105"/>
  <c r="H55" i="105"/>
  <c r="G55" i="105"/>
  <c r="F55" i="105"/>
  <c r="E55" i="105"/>
  <c r="Z54" i="105"/>
  <c r="W59" i="105" s="1"/>
  <c r="Y54" i="105"/>
  <c r="X54" i="105"/>
  <c r="W54" i="105"/>
  <c r="V54" i="105"/>
  <c r="U54" i="105"/>
  <c r="T54" i="105"/>
  <c r="S54" i="105"/>
  <c r="R54" i="105"/>
  <c r="Q54" i="105"/>
  <c r="P54" i="105"/>
  <c r="O54" i="105"/>
  <c r="N54" i="105"/>
  <c r="M54" i="105"/>
  <c r="L54" i="105"/>
  <c r="K54" i="105"/>
  <c r="J54" i="105"/>
  <c r="I54" i="105"/>
  <c r="H54" i="105"/>
  <c r="G54" i="105"/>
  <c r="F54" i="105"/>
  <c r="E54" i="105"/>
  <c r="Z53" i="105"/>
  <c r="Y53" i="105"/>
  <c r="X53" i="105"/>
  <c r="W53" i="105"/>
  <c r="V53" i="105"/>
  <c r="U53" i="105"/>
  <c r="T53" i="105"/>
  <c r="S53" i="105"/>
  <c r="R53" i="105"/>
  <c r="Q53" i="105"/>
  <c r="P53" i="105"/>
  <c r="O53" i="105"/>
  <c r="N53" i="105"/>
  <c r="M53" i="105"/>
  <c r="L53" i="105"/>
  <c r="K53" i="105"/>
  <c r="J53" i="105"/>
  <c r="I53" i="105"/>
  <c r="H53" i="105"/>
  <c r="G53" i="105"/>
  <c r="F53" i="105"/>
  <c r="E53" i="105"/>
  <c r="Z52" i="105"/>
  <c r="Y52" i="105"/>
  <c r="X52" i="105"/>
  <c r="W52" i="105"/>
  <c r="V52" i="105"/>
  <c r="U52" i="105"/>
  <c r="T52" i="105"/>
  <c r="S52" i="105"/>
  <c r="R52" i="105"/>
  <c r="Q52" i="105"/>
  <c r="P52" i="105"/>
  <c r="O52" i="105"/>
  <c r="N52" i="105"/>
  <c r="M52" i="105"/>
  <c r="L52" i="105"/>
  <c r="K52" i="105"/>
  <c r="J52" i="105"/>
  <c r="I52" i="105"/>
  <c r="H52" i="105"/>
  <c r="G52" i="105"/>
  <c r="F52" i="105"/>
  <c r="E52" i="105"/>
  <c r="Z51" i="105"/>
  <c r="Y51" i="105"/>
  <c r="X51" i="105"/>
  <c r="W51" i="105"/>
  <c r="V51" i="105"/>
  <c r="U51" i="105"/>
  <c r="T51" i="105"/>
  <c r="S51" i="105"/>
  <c r="R51" i="105"/>
  <c r="Q51" i="105"/>
  <c r="P51" i="105"/>
  <c r="O51" i="105"/>
  <c r="N51" i="105"/>
  <c r="M51" i="105"/>
  <c r="L51" i="105"/>
  <c r="K51" i="105"/>
  <c r="J51" i="105"/>
  <c r="I51" i="105"/>
  <c r="H51" i="105"/>
  <c r="G51" i="105"/>
  <c r="F51" i="105"/>
  <c r="E51" i="105"/>
  <c r="Z50" i="105"/>
  <c r="Y50" i="105"/>
  <c r="X50" i="105"/>
  <c r="W50" i="105"/>
  <c r="V50" i="105"/>
  <c r="U50" i="105"/>
  <c r="T50" i="105"/>
  <c r="S50" i="105"/>
  <c r="R50" i="105"/>
  <c r="Q50" i="105"/>
  <c r="P50" i="105"/>
  <c r="O50" i="105"/>
  <c r="N50" i="105"/>
  <c r="M50" i="105"/>
  <c r="L50" i="105"/>
  <c r="K50" i="105"/>
  <c r="J50" i="105"/>
  <c r="I50" i="105"/>
  <c r="H50" i="105"/>
  <c r="G50" i="105"/>
  <c r="F50" i="105"/>
  <c r="E50" i="105"/>
  <c r="Z49" i="105"/>
  <c r="Y49" i="105"/>
  <c r="X49" i="105"/>
  <c r="W49" i="105"/>
  <c r="V49" i="105"/>
  <c r="U49" i="105"/>
  <c r="T49" i="105"/>
  <c r="S49" i="105"/>
  <c r="R49" i="105"/>
  <c r="Q49" i="105"/>
  <c r="P49" i="105"/>
  <c r="O49" i="105"/>
  <c r="N49" i="105"/>
  <c r="M49" i="105"/>
  <c r="L49" i="105"/>
  <c r="K49" i="105"/>
  <c r="J49" i="105"/>
  <c r="I49" i="105"/>
  <c r="H49" i="105"/>
  <c r="G49" i="105"/>
  <c r="F49" i="105"/>
  <c r="E49" i="105"/>
  <c r="Z48" i="105"/>
  <c r="Y48" i="105"/>
  <c r="X48" i="105"/>
  <c r="W48" i="105"/>
  <c r="V48" i="105"/>
  <c r="U48" i="105"/>
  <c r="T48" i="105"/>
  <c r="S48" i="105"/>
  <c r="R48" i="105"/>
  <c r="Q48" i="105"/>
  <c r="P48" i="105"/>
  <c r="O48" i="105"/>
  <c r="N48" i="105"/>
  <c r="M48" i="105"/>
  <c r="L48" i="105"/>
  <c r="K48" i="105"/>
  <c r="J48" i="105"/>
  <c r="I48" i="105"/>
  <c r="H48" i="105"/>
  <c r="G48" i="105"/>
  <c r="F48" i="105"/>
  <c r="E48" i="105"/>
  <c r="Z47" i="105"/>
  <c r="Y47" i="105"/>
  <c r="X47" i="105"/>
  <c r="W47" i="105"/>
  <c r="V47" i="105"/>
  <c r="U47" i="105"/>
  <c r="T47" i="105"/>
  <c r="S47" i="105"/>
  <c r="R47" i="105"/>
  <c r="Q47" i="105"/>
  <c r="P47" i="105"/>
  <c r="O47" i="105"/>
  <c r="N47" i="105"/>
  <c r="M47" i="105"/>
  <c r="L47" i="105"/>
  <c r="K47" i="105"/>
  <c r="J47" i="105"/>
  <c r="I47" i="105"/>
  <c r="H47" i="105"/>
  <c r="G47" i="105"/>
  <c r="F47" i="105"/>
  <c r="E47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Z39" i="105"/>
  <c r="Y39" i="105"/>
  <c r="X39" i="105"/>
  <c r="W39" i="105"/>
  <c r="V39" i="105"/>
  <c r="U39" i="105"/>
  <c r="T39" i="105"/>
  <c r="S39" i="105"/>
  <c r="R39" i="105"/>
  <c r="Q39" i="105"/>
  <c r="P39" i="105"/>
  <c r="O39" i="105"/>
  <c r="N39" i="105"/>
  <c r="M39" i="105"/>
  <c r="L39" i="105"/>
  <c r="K39" i="105"/>
  <c r="J39" i="105"/>
  <c r="I39" i="105"/>
  <c r="H39" i="105"/>
  <c r="G39" i="105"/>
  <c r="F39" i="105"/>
  <c r="E39" i="105"/>
  <c r="Z38" i="105"/>
  <c r="Y38" i="105"/>
  <c r="X38" i="105"/>
  <c r="W38" i="105"/>
  <c r="V38" i="105"/>
  <c r="U38" i="105"/>
  <c r="T38" i="105"/>
  <c r="S38" i="105"/>
  <c r="R38" i="105"/>
  <c r="Q38" i="105"/>
  <c r="P38" i="105"/>
  <c r="O38" i="105"/>
  <c r="N38" i="105"/>
  <c r="M38" i="105"/>
  <c r="L38" i="105"/>
  <c r="K38" i="105"/>
  <c r="J38" i="105"/>
  <c r="I38" i="105"/>
  <c r="H38" i="105"/>
  <c r="G38" i="105"/>
  <c r="F38" i="105"/>
  <c r="E38" i="105"/>
  <c r="Z31" i="105"/>
  <c r="Y31" i="105"/>
  <c r="X31" i="105"/>
  <c r="W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Z30" i="105"/>
  <c r="Y30" i="105"/>
  <c r="X30" i="105"/>
  <c r="W30" i="105"/>
  <c r="V30" i="105"/>
  <c r="U30" i="105"/>
  <c r="T30" i="105"/>
  <c r="S30" i="105"/>
  <c r="R30" i="105"/>
  <c r="Q30" i="105"/>
  <c r="P30" i="105"/>
  <c r="O30" i="105"/>
  <c r="N30" i="105"/>
  <c r="M30" i="105"/>
  <c r="L30" i="105"/>
  <c r="K30" i="105"/>
  <c r="J30" i="105"/>
  <c r="I30" i="105"/>
  <c r="H30" i="105"/>
  <c r="G30" i="105"/>
  <c r="F30" i="105"/>
  <c r="E30" i="105"/>
  <c r="Z29" i="105"/>
  <c r="Y29" i="105"/>
  <c r="X29" i="105"/>
  <c r="W29" i="105"/>
  <c r="V29" i="105"/>
  <c r="U29" i="105"/>
  <c r="T29" i="105"/>
  <c r="S29" i="105"/>
  <c r="R29" i="105"/>
  <c r="Q29" i="105"/>
  <c r="P29" i="105"/>
  <c r="O29" i="105"/>
  <c r="N29" i="105"/>
  <c r="M29" i="105"/>
  <c r="L29" i="105"/>
  <c r="K29" i="105"/>
  <c r="J29" i="105"/>
  <c r="I29" i="105"/>
  <c r="H29" i="105"/>
  <c r="G29" i="105"/>
  <c r="F29" i="105"/>
  <c r="E29" i="105"/>
  <c r="Z28" i="105"/>
  <c r="Y28" i="105"/>
  <c r="X28" i="105"/>
  <c r="W28" i="105"/>
  <c r="V28" i="105"/>
  <c r="U28" i="105"/>
  <c r="T28" i="105"/>
  <c r="S28" i="105"/>
  <c r="R28" i="105"/>
  <c r="Q28" i="105"/>
  <c r="P28" i="105"/>
  <c r="O28" i="105"/>
  <c r="N28" i="105"/>
  <c r="M28" i="105"/>
  <c r="L28" i="105"/>
  <c r="K28" i="105"/>
  <c r="J28" i="105"/>
  <c r="I28" i="105"/>
  <c r="H28" i="105"/>
  <c r="G28" i="105"/>
  <c r="F28" i="105"/>
  <c r="E28" i="105"/>
  <c r="Z27" i="105"/>
  <c r="Y27" i="105"/>
  <c r="X27" i="105"/>
  <c r="W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Z26" i="105"/>
  <c r="Y26" i="105"/>
  <c r="X26" i="105"/>
  <c r="W26" i="105"/>
  <c r="V26" i="105"/>
  <c r="U26" i="105"/>
  <c r="T26" i="105"/>
  <c r="S26" i="105"/>
  <c r="R26" i="105"/>
  <c r="Q26" i="105"/>
  <c r="P26" i="105"/>
  <c r="O26" i="105"/>
  <c r="N26" i="105"/>
  <c r="M26" i="105"/>
  <c r="L26" i="105"/>
  <c r="K26" i="105"/>
  <c r="J26" i="105"/>
  <c r="I26" i="105"/>
  <c r="H26" i="105"/>
  <c r="G26" i="105"/>
  <c r="F26" i="105"/>
  <c r="E26" i="105"/>
  <c r="Z19" i="105"/>
  <c r="Y19" i="105"/>
  <c r="X19" i="105"/>
  <c r="W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Z18" i="105"/>
  <c r="Y18" i="105"/>
  <c r="X18" i="105"/>
  <c r="W18" i="105"/>
  <c r="V18" i="105"/>
  <c r="U18" i="105"/>
  <c r="T18" i="105"/>
  <c r="S18" i="105"/>
  <c r="R18" i="105"/>
  <c r="Q18" i="105"/>
  <c r="P18" i="105"/>
  <c r="O18" i="105"/>
  <c r="N18" i="105"/>
  <c r="M18" i="105"/>
  <c r="L18" i="105"/>
  <c r="K18" i="105"/>
  <c r="J18" i="105"/>
  <c r="I18" i="105"/>
  <c r="H18" i="105"/>
  <c r="G18" i="105"/>
  <c r="F18" i="105"/>
  <c r="E18" i="105"/>
  <c r="Z17" i="105"/>
  <c r="Y17" i="105"/>
  <c r="X17" i="105"/>
  <c r="W17" i="105"/>
  <c r="V17" i="105"/>
  <c r="U17" i="105"/>
  <c r="T17" i="105"/>
  <c r="S17" i="105"/>
  <c r="R17" i="105"/>
  <c r="Q17" i="105"/>
  <c r="P17" i="105"/>
  <c r="O17" i="105"/>
  <c r="N17" i="105"/>
  <c r="M17" i="105"/>
  <c r="L17" i="105"/>
  <c r="K17" i="105"/>
  <c r="J17" i="105"/>
  <c r="I17" i="105"/>
  <c r="H17" i="105"/>
  <c r="G17" i="105"/>
  <c r="F17" i="105"/>
  <c r="E17" i="105"/>
  <c r="U59" i="105" l="1"/>
  <c r="S59" i="104"/>
  <c r="Z55" i="104"/>
  <c r="Y59" i="104" s="1"/>
  <c r="Y55" i="104"/>
  <c r="X55" i="104"/>
  <c r="W55" i="104"/>
  <c r="V55" i="104"/>
  <c r="U55" i="104"/>
  <c r="T55" i="104"/>
  <c r="S55" i="104"/>
  <c r="R55" i="104"/>
  <c r="Q55" i="104"/>
  <c r="P55" i="104"/>
  <c r="O55" i="104"/>
  <c r="N55" i="104"/>
  <c r="M55" i="104"/>
  <c r="L55" i="104"/>
  <c r="K55" i="104"/>
  <c r="J55" i="104"/>
  <c r="I55" i="104"/>
  <c r="H55" i="104"/>
  <c r="G55" i="104"/>
  <c r="F55" i="104"/>
  <c r="E55" i="104"/>
  <c r="Z54" i="104"/>
  <c r="W59" i="104" s="1"/>
  <c r="Y54" i="104"/>
  <c r="X54" i="104"/>
  <c r="W54" i="104"/>
  <c r="V54" i="104"/>
  <c r="U54" i="104"/>
  <c r="T54" i="104"/>
  <c r="S54" i="104"/>
  <c r="R54" i="104"/>
  <c r="Q54" i="104"/>
  <c r="P54" i="104"/>
  <c r="O54" i="104"/>
  <c r="N54" i="104"/>
  <c r="M54" i="104"/>
  <c r="L54" i="104"/>
  <c r="K54" i="104"/>
  <c r="J54" i="104"/>
  <c r="I54" i="104"/>
  <c r="H54" i="104"/>
  <c r="G54" i="104"/>
  <c r="F54" i="104"/>
  <c r="E54" i="104"/>
  <c r="Z53" i="104"/>
  <c r="Y53" i="104"/>
  <c r="X53" i="104"/>
  <c r="W53" i="104"/>
  <c r="V53" i="104"/>
  <c r="U53" i="104"/>
  <c r="T53" i="104"/>
  <c r="S53" i="104"/>
  <c r="R53" i="104"/>
  <c r="Q53" i="104"/>
  <c r="P53" i="104"/>
  <c r="O53" i="104"/>
  <c r="N53" i="104"/>
  <c r="M53" i="104"/>
  <c r="L53" i="104"/>
  <c r="K53" i="104"/>
  <c r="J53" i="104"/>
  <c r="I53" i="104"/>
  <c r="H53" i="104"/>
  <c r="G53" i="104"/>
  <c r="F53" i="104"/>
  <c r="E53" i="104"/>
  <c r="Z52" i="104"/>
  <c r="Y52" i="104"/>
  <c r="X52" i="104"/>
  <c r="W52" i="104"/>
  <c r="V52" i="104"/>
  <c r="U52" i="104"/>
  <c r="T52" i="104"/>
  <c r="S52" i="104"/>
  <c r="R52" i="104"/>
  <c r="Q52" i="104"/>
  <c r="P52" i="104"/>
  <c r="O52" i="104"/>
  <c r="N52" i="104"/>
  <c r="M52" i="104"/>
  <c r="L52" i="104"/>
  <c r="K52" i="104"/>
  <c r="J52" i="104"/>
  <c r="I52" i="104"/>
  <c r="H52" i="104"/>
  <c r="G52" i="104"/>
  <c r="F52" i="104"/>
  <c r="E52" i="104"/>
  <c r="Z51" i="104"/>
  <c r="Y51" i="104"/>
  <c r="X51" i="104"/>
  <c r="W51" i="104"/>
  <c r="V51" i="104"/>
  <c r="U51" i="104"/>
  <c r="T51" i="104"/>
  <c r="S51" i="104"/>
  <c r="R51" i="104"/>
  <c r="Q51" i="104"/>
  <c r="P51" i="104"/>
  <c r="O51" i="104"/>
  <c r="N51" i="104"/>
  <c r="M51" i="104"/>
  <c r="L51" i="104"/>
  <c r="K51" i="104"/>
  <c r="J51" i="104"/>
  <c r="I51" i="104"/>
  <c r="H51" i="104"/>
  <c r="G51" i="104"/>
  <c r="F51" i="104"/>
  <c r="E51" i="104"/>
  <c r="Z50" i="104"/>
  <c r="Y50" i="104"/>
  <c r="X50" i="104"/>
  <c r="W50" i="104"/>
  <c r="V50" i="104"/>
  <c r="U50" i="104"/>
  <c r="T50" i="104"/>
  <c r="S50" i="104"/>
  <c r="R50" i="104"/>
  <c r="Q50" i="104"/>
  <c r="P50" i="104"/>
  <c r="O50" i="104"/>
  <c r="N50" i="104"/>
  <c r="M50" i="104"/>
  <c r="L50" i="104"/>
  <c r="K50" i="104"/>
  <c r="J50" i="104"/>
  <c r="I50" i="104"/>
  <c r="H50" i="104"/>
  <c r="G50" i="104"/>
  <c r="F50" i="104"/>
  <c r="E50" i="104"/>
  <c r="Z49" i="104"/>
  <c r="Y49" i="104"/>
  <c r="X49" i="104"/>
  <c r="W49" i="104"/>
  <c r="V49" i="104"/>
  <c r="U49" i="104"/>
  <c r="T49" i="104"/>
  <c r="S49" i="104"/>
  <c r="R49" i="104"/>
  <c r="Q49" i="104"/>
  <c r="P49" i="104"/>
  <c r="O49" i="104"/>
  <c r="N49" i="104"/>
  <c r="M49" i="104"/>
  <c r="L49" i="104"/>
  <c r="K49" i="104"/>
  <c r="J49" i="104"/>
  <c r="I49" i="104"/>
  <c r="H49" i="104"/>
  <c r="G49" i="104"/>
  <c r="F49" i="104"/>
  <c r="E49" i="104"/>
  <c r="Z48" i="104"/>
  <c r="Y48" i="104"/>
  <c r="X48" i="104"/>
  <c r="W48" i="104"/>
  <c r="V48" i="104"/>
  <c r="U48" i="104"/>
  <c r="T48" i="104"/>
  <c r="S48" i="104"/>
  <c r="R48" i="104"/>
  <c r="Q48" i="104"/>
  <c r="P48" i="104"/>
  <c r="O48" i="104"/>
  <c r="N48" i="104"/>
  <c r="M48" i="104"/>
  <c r="L48" i="104"/>
  <c r="K48" i="104"/>
  <c r="J48" i="104"/>
  <c r="I48" i="104"/>
  <c r="H48" i="104"/>
  <c r="G48" i="104"/>
  <c r="F48" i="104"/>
  <c r="E48" i="104"/>
  <c r="Z47" i="104"/>
  <c r="Y47" i="104"/>
  <c r="X47" i="104"/>
  <c r="W47" i="104"/>
  <c r="V47" i="104"/>
  <c r="U47" i="104"/>
  <c r="T47" i="104"/>
  <c r="S47" i="104"/>
  <c r="R47" i="104"/>
  <c r="Q47" i="104"/>
  <c r="P47" i="104"/>
  <c r="O47" i="104"/>
  <c r="N47" i="104"/>
  <c r="M47" i="104"/>
  <c r="L47" i="104"/>
  <c r="K47" i="104"/>
  <c r="J47" i="104"/>
  <c r="I47" i="104"/>
  <c r="H47" i="104"/>
  <c r="G47" i="104"/>
  <c r="F47" i="104"/>
  <c r="E47" i="104"/>
  <c r="Z40" i="104"/>
  <c r="Y40" i="104"/>
  <c r="X40" i="104"/>
  <c r="W40" i="104"/>
  <c r="V40" i="104"/>
  <c r="U40" i="104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Z39" i="104"/>
  <c r="Y39" i="104"/>
  <c r="X39" i="104"/>
  <c r="W39" i="104"/>
  <c r="V39" i="104"/>
  <c r="U39" i="104"/>
  <c r="T39" i="104"/>
  <c r="S39" i="104"/>
  <c r="R39" i="104"/>
  <c r="Q39" i="104"/>
  <c r="P39" i="104"/>
  <c r="O39" i="104"/>
  <c r="N39" i="104"/>
  <c r="M39" i="104"/>
  <c r="L39" i="104"/>
  <c r="K39" i="104"/>
  <c r="J39" i="104"/>
  <c r="I39" i="104"/>
  <c r="H39" i="104"/>
  <c r="G39" i="104"/>
  <c r="F39" i="104"/>
  <c r="E39" i="104"/>
  <c r="Z38" i="104"/>
  <c r="Y38" i="104"/>
  <c r="X38" i="104"/>
  <c r="W38" i="104"/>
  <c r="V38" i="104"/>
  <c r="U38" i="104"/>
  <c r="T38" i="104"/>
  <c r="S38" i="104"/>
  <c r="R38" i="104"/>
  <c r="Q38" i="104"/>
  <c r="P38" i="104"/>
  <c r="O38" i="104"/>
  <c r="N38" i="104"/>
  <c r="M38" i="104"/>
  <c r="L38" i="104"/>
  <c r="K38" i="104"/>
  <c r="J38" i="104"/>
  <c r="I38" i="104"/>
  <c r="H38" i="104"/>
  <c r="G38" i="104"/>
  <c r="F38" i="104"/>
  <c r="E38" i="104"/>
  <c r="Z31" i="104"/>
  <c r="Y31" i="104"/>
  <c r="X31" i="104"/>
  <c r="W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Z30" i="104"/>
  <c r="Y30" i="104"/>
  <c r="X30" i="104"/>
  <c r="W30" i="104"/>
  <c r="V30" i="104"/>
  <c r="U30" i="104"/>
  <c r="T30" i="104"/>
  <c r="S30" i="104"/>
  <c r="R30" i="104"/>
  <c r="Q30" i="104"/>
  <c r="P30" i="104"/>
  <c r="O30" i="104"/>
  <c r="N30" i="104"/>
  <c r="M30" i="104"/>
  <c r="L30" i="104"/>
  <c r="K30" i="104"/>
  <c r="J30" i="104"/>
  <c r="I30" i="104"/>
  <c r="H30" i="104"/>
  <c r="G30" i="104"/>
  <c r="F30" i="104"/>
  <c r="E30" i="104"/>
  <c r="Z29" i="104"/>
  <c r="Y29" i="104"/>
  <c r="X29" i="104"/>
  <c r="W29" i="104"/>
  <c r="V29" i="104"/>
  <c r="U29" i="104"/>
  <c r="T29" i="104"/>
  <c r="S29" i="104"/>
  <c r="R29" i="104"/>
  <c r="Q29" i="104"/>
  <c r="P29" i="104"/>
  <c r="O29" i="104"/>
  <c r="N29" i="104"/>
  <c r="M29" i="104"/>
  <c r="L29" i="104"/>
  <c r="K29" i="104"/>
  <c r="J29" i="104"/>
  <c r="I29" i="104"/>
  <c r="H29" i="104"/>
  <c r="G29" i="104"/>
  <c r="F29" i="104"/>
  <c r="E29" i="104"/>
  <c r="Z28" i="104"/>
  <c r="Y28" i="104"/>
  <c r="X28" i="104"/>
  <c r="W28" i="104"/>
  <c r="V28" i="104"/>
  <c r="U28" i="104"/>
  <c r="T28" i="104"/>
  <c r="S28" i="104"/>
  <c r="R28" i="104"/>
  <c r="Q28" i="104"/>
  <c r="P28" i="104"/>
  <c r="O28" i="104"/>
  <c r="N28" i="104"/>
  <c r="M28" i="104"/>
  <c r="L28" i="104"/>
  <c r="K28" i="104"/>
  <c r="J28" i="104"/>
  <c r="I28" i="104"/>
  <c r="H28" i="104"/>
  <c r="G28" i="104"/>
  <c r="F28" i="104"/>
  <c r="E28" i="104"/>
  <c r="Z27" i="104"/>
  <c r="Y27" i="104"/>
  <c r="X27" i="104"/>
  <c r="W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Z26" i="104"/>
  <c r="Y26" i="104"/>
  <c r="X26" i="104"/>
  <c r="W26" i="104"/>
  <c r="V26" i="104"/>
  <c r="U26" i="104"/>
  <c r="T26" i="104"/>
  <c r="S26" i="104"/>
  <c r="R26" i="104"/>
  <c r="Q26" i="104"/>
  <c r="P26" i="104"/>
  <c r="O26" i="104"/>
  <c r="N26" i="104"/>
  <c r="M26" i="104"/>
  <c r="L26" i="104"/>
  <c r="K26" i="104"/>
  <c r="J26" i="104"/>
  <c r="I26" i="104"/>
  <c r="H26" i="104"/>
  <c r="G26" i="104"/>
  <c r="F26" i="104"/>
  <c r="E26" i="104"/>
  <c r="Z19" i="104"/>
  <c r="Y19" i="104"/>
  <c r="X19" i="104"/>
  <c r="W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Z18" i="104"/>
  <c r="Y18" i="104"/>
  <c r="X18" i="104"/>
  <c r="W18" i="104"/>
  <c r="V18" i="104"/>
  <c r="U18" i="104"/>
  <c r="T18" i="104"/>
  <c r="S18" i="104"/>
  <c r="R18" i="104"/>
  <c r="Q18" i="104"/>
  <c r="P18" i="104"/>
  <c r="O18" i="104"/>
  <c r="N18" i="104"/>
  <c r="M18" i="104"/>
  <c r="L18" i="104"/>
  <c r="K18" i="104"/>
  <c r="J18" i="104"/>
  <c r="I18" i="104"/>
  <c r="H18" i="104"/>
  <c r="G18" i="104"/>
  <c r="F18" i="104"/>
  <c r="E18" i="104"/>
  <c r="Z17" i="104"/>
  <c r="Y17" i="104"/>
  <c r="X17" i="104"/>
  <c r="W17" i="104"/>
  <c r="V17" i="104"/>
  <c r="U17" i="104"/>
  <c r="T17" i="104"/>
  <c r="S17" i="104"/>
  <c r="R17" i="104"/>
  <c r="Q17" i="104"/>
  <c r="P17" i="104"/>
  <c r="O17" i="104"/>
  <c r="N17" i="104"/>
  <c r="M17" i="104"/>
  <c r="L17" i="104"/>
  <c r="K17" i="104"/>
  <c r="J17" i="104"/>
  <c r="I17" i="104"/>
  <c r="H17" i="104"/>
  <c r="G17" i="104"/>
  <c r="F17" i="104"/>
  <c r="E17" i="104"/>
  <c r="U59" i="104" l="1"/>
  <c r="S59" i="103"/>
  <c r="Z55" i="103"/>
  <c r="Y59" i="103" s="1"/>
  <c r="Y55" i="103"/>
  <c r="X55" i="103"/>
  <c r="W55" i="103"/>
  <c r="V55" i="103"/>
  <c r="U55" i="103"/>
  <c r="T55" i="103"/>
  <c r="S55" i="103"/>
  <c r="R55" i="103"/>
  <c r="Q55" i="103"/>
  <c r="P55" i="103"/>
  <c r="O55" i="103"/>
  <c r="N55" i="103"/>
  <c r="M55" i="103"/>
  <c r="L55" i="103"/>
  <c r="K55" i="103"/>
  <c r="J55" i="103"/>
  <c r="I55" i="103"/>
  <c r="H55" i="103"/>
  <c r="G55" i="103"/>
  <c r="F55" i="103"/>
  <c r="E55" i="103"/>
  <c r="Z54" i="103"/>
  <c r="W59" i="103" s="1"/>
  <c r="Y54" i="103"/>
  <c r="X54" i="103"/>
  <c r="W54" i="103"/>
  <c r="V54" i="103"/>
  <c r="U54" i="103"/>
  <c r="T54" i="103"/>
  <c r="S54" i="103"/>
  <c r="R54" i="103"/>
  <c r="Q54" i="103"/>
  <c r="P54" i="103"/>
  <c r="O54" i="103"/>
  <c r="N54" i="103"/>
  <c r="M54" i="103"/>
  <c r="L54" i="103"/>
  <c r="K54" i="103"/>
  <c r="J54" i="103"/>
  <c r="I54" i="103"/>
  <c r="H54" i="103"/>
  <c r="G54" i="103"/>
  <c r="F54" i="103"/>
  <c r="E54" i="103"/>
  <c r="Z53" i="103"/>
  <c r="U59" i="103" s="1"/>
  <c r="Y53" i="103"/>
  <c r="X53" i="103"/>
  <c r="W53" i="103"/>
  <c r="V53" i="103"/>
  <c r="U53" i="103"/>
  <c r="T53" i="103"/>
  <c r="S53" i="103"/>
  <c r="R53" i="103"/>
  <c r="Q53" i="103"/>
  <c r="P53" i="103"/>
  <c r="O53" i="103"/>
  <c r="N53" i="103"/>
  <c r="M53" i="103"/>
  <c r="L53" i="103"/>
  <c r="K53" i="103"/>
  <c r="J53" i="103"/>
  <c r="I53" i="103"/>
  <c r="H53" i="103"/>
  <c r="G53" i="103"/>
  <c r="F53" i="103"/>
  <c r="E53" i="103"/>
  <c r="Z52" i="103"/>
  <c r="Y52" i="103"/>
  <c r="X52" i="103"/>
  <c r="W52" i="103"/>
  <c r="V52" i="103"/>
  <c r="U52" i="103"/>
  <c r="T52" i="103"/>
  <c r="S52" i="103"/>
  <c r="R52" i="103"/>
  <c r="Q52" i="103"/>
  <c r="P52" i="103"/>
  <c r="O52" i="103"/>
  <c r="N52" i="103"/>
  <c r="M52" i="103"/>
  <c r="L52" i="103"/>
  <c r="K52" i="103"/>
  <c r="J52" i="103"/>
  <c r="I52" i="103"/>
  <c r="H52" i="103"/>
  <c r="G52" i="103"/>
  <c r="F52" i="103"/>
  <c r="E52" i="103"/>
  <c r="Z51" i="103"/>
  <c r="Y51" i="103"/>
  <c r="X51" i="103"/>
  <c r="W51" i="103"/>
  <c r="V51" i="103"/>
  <c r="U51" i="103"/>
  <c r="T51" i="103"/>
  <c r="S51" i="103"/>
  <c r="R51" i="103"/>
  <c r="Q51" i="103"/>
  <c r="P51" i="103"/>
  <c r="O51" i="103"/>
  <c r="N51" i="103"/>
  <c r="M51" i="103"/>
  <c r="L51" i="103"/>
  <c r="K51" i="103"/>
  <c r="J51" i="103"/>
  <c r="I51" i="103"/>
  <c r="H51" i="103"/>
  <c r="G51" i="103"/>
  <c r="F51" i="103"/>
  <c r="E51" i="103"/>
  <c r="Z50" i="103"/>
  <c r="Y50" i="103"/>
  <c r="X50" i="103"/>
  <c r="W50" i="103"/>
  <c r="V50" i="103"/>
  <c r="U50" i="103"/>
  <c r="T50" i="103"/>
  <c r="S50" i="103"/>
  <c r="R50" i="103"/>
  <c r="Q50" i="103"/>
  <c r="P50" i="103"/>
  <c r="O50" i="103"/>
  <c r="N50" i="103"/>
  <c r="M50" i="103"/>
  <c r="L50" i="103"/>
  <c r="K50" i="103"/>
  <c r="J50" i="103"/>
  <c r="I50" i="103"/>
  <c r="H50" i="103"/>
  <c r="G50" i="103"/>
  <c r="F50" i="103"/>
  <c r="E50" i="103"/>
  <c r="Z49" i="103"/>
  <c r="Y49" i="103"/>
  <c r="X49" i="103"/>
  <c r="W49" i="103"/>
  <c r="V49" i="103"/>
  <c r="U49" i="103"/>
  <c r="T49" i="103"/>
  <c r="S49" i="103"/>
  <c r="R49" i="103"/>
  <c r="Q49" i="103"/>
  <c r="P49" i="103"/>
  <c r="O49" i="103"/>
  <c r="N49" i="103"/>
  <c r="M49" i="103"/>
  <c r="L49" i="103"/>
  <c r="K49" i="103"/>
  <c r="J49" i="103"/>
  <c r="I49" i="103"/>
  <c r="H49" i="103"/>
  <c r="G49" i="103"/>
  <c r="F49" i="103"/>
  <c r="E49" i="103"/>
  <c r="Z48" i="103"/>
  <c r="Y48" i="103"/>
  <c r="X48" i="103"/>
  <c r="W48" i="103"/>
  <c r="V48" i="103"/>
  <c r="U48" i="103"/>
  <c r="T48" i="103"/>
  <c r="S48" i="103"/>
  <c r="R48" i="103"/>
  <c r="Q48" i="103"/>
  <c r="P48" i="103"/>
  <c r="O48" i="103"/>
  <c r="N48" i="103"/>
  <c r="M48" i="103"/>
  <c r="L48" i="103"/>
  <c r="K48" i="103"/>
  <c r="J48" i="103"/>
  <c r="I48" i="103"/>
  <c r="H48" i="103"/>
  <c r="G48" i="103"/>
  <c r="F48" i="103"/>
  <c r="E48" i="103"/>
  <c r="Z47" i="103"/>
  <c r="Y47" i="103"/>
  <c r="X47" i="103"/>
  <c r="W47" i="103"/>
  <c r="V47" i="103"/>
  <c r="U47" i="103"/>
  <c r="T47" i="103"/>
  <c r="S47" i="103"/>
  <c r="R47" i="103"/>
  <c r="Q47" i="103"/>
  <c r="P47" i="103"/>
  <c r="O47" i="103"/>
  <c r="N47" i="103"/>
  <c r="M47" i="103"/>
  <c r="L47" i="103"/>
  <c r="K47" i="103"/>
  <c r="J47" i="103"/>
  <c r="I47" i="103"/>
  <c r="H47" i="103"/>
  <c r="G47" i="103"/>
  <c r="F47" i="103"/>
  <c r="E47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I39" i="103"/>
  <c r="H39" i="103"/>
  <c r="G39" i="103"/>
  <c r="F39" i="103"/>
  <c r="E39" i="103"/>
  <c r="Z38" i="103"/>
  <c r="Y38" i="103"/>
  <c r="X38" i="103"/>
  <c r="W38" i="103"/>
  <c r="V38" i="103"/>
  <c r="U38" i="103"/>
  <c r="T38" i="103"/>
  <c r="S38" i="103"/>
  <c r="R38" i="103"/>
  <c r="Q38" i="103"/>
  <c r="P38" i="103"/>
  <c r="O38" i="103"/>
  <c r="N38" i="103"/>
  <c r="M38" i="103"/>
  <c r="L38" i="103"/>
  <c r="K38" i="103"/>
  <c r="J38" i="103"/>
  <c r="I38" i="103"/>
  <c r="H38" i="103"/>
  <c r="G38" i="103"/>
  <c r="F38" i="103"/>
  <c r="E38" i="103"/>
  <c r="Z31" i="103"/>
  <c r="Y31" i="103"/>
  <c r="X31" i="103"/>
  <c r="W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Z30" i="103"/>
  <c r="Y30" i="103"/>
  <c r="X30" i="103"/>
  <c r="W30" i="103"/>
  <c r="V30" i="103"/>
  <c r="U30" i="103"/>
  <c r="T30" i="103"/>
  <c r="S30" i="103"/>
  <c r="R30" i="103"/>
  <c r="Q30" i="103"/>
  <c r="P30" i="103"/>
  <c r="O30" i="103"/>
  <c r="N30" i="103"/>
  <c r="M30" i="103"/>
  <c r="L30" i="103"/>
  <c r="K30" i="103"/>
  <c r="J30" i="103"/>
  <c r="I30" i="103"/>
  <c r="H30" i="103"/>
  <c r="G30" i="103"/>
  <c r="F30" i="103"/>
  <c r="E30" i="103"/>
  <c r="Z29" i="103"/>
  <c r="Y29" i="103"/>
  <c r="X29" i="103"/>
  <c r="W29" i="103"/>
  <c r="V29" i="103"/>
  <c r="U29" i="103"/>
  <c r="T29" i="103"/>
  <c r="S29" i="103"/>
  <c r="R29" i="103"/>
  <c r="Q29" i="103"/>
  <c r="P29" i="103"/>
  <c r="O29" i="103"/>
  <c r="N29" i="103"/>
  <c r="M29" i="103"/>
  <c r="L29" i="103"/>
  <c r="K29" i="103"/>
  <c r="J29" i="103"/>
  <c r="I29" i="103"/>
  <c r="H29" i="103"/>
  <c r="G29" i="103"/>
  <c r="F29" i="103"/>
  <c r="E29" i="103"/>
  <c r="Z28" i="103"/>
  <c r="Y28" i="103"/>
  <c r="X28" i="103"/>
  <c r="W28" i="103"/>
  <c r="V28" i="103"/>
  <c r="U28" i="103"/>
  <c r="T28" i="103"/>
  <c r="S28" i="103"/>
  <c r="R28" i="103"/>
  <c r="Q28" i="103"/>
  <c r="P28" i="103"/>
  <c r="O28" i="103"/>
  <c r="N28" i="103"/>
  <c r="M28" i="103"/>
  <c r="L28" i="103"/>
  <c r="K28" i="103"/>
  <c r="J28" i="103"/>
  <c r="I28" i="103"/>
  <c r="H28" i="103"/>
  <c r="G28" i="103"/>
  <c r="F28" i="103"/>
  <c r="E28" i="103"/>
  <c r="Z27" i="103"/>
  <c r="Y27" i="103"/>
  <c r="X27" i="103"/>
  <c r="W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Z26" i="103"/>
  <c r="Y26" i="103"/>
  <c r="X26" i="103"/>
  <c r="W26" i="103"/>
  <c r="V26" i="103"/>
  <c r="U26" i="103"/>
  <c r="T26" i="103"/>
  <c r="S26" i="103"/>
  <c r="R26" i="103"/>
  <c r="Q26" i="103"/>
  <c r="P26" i="103"/>
  <c r="O26" i="103"/>
  <c r="N26" i="103"/>
  <c r="M26" i="103"/>
  <c r="L26" i="103"/>
  <c r="K26" i="103"/>
  <c r="J26" i="103"/>
  <c r="I26" i="103"/>
  <c r="H26" i="103"/>
  <c r="G26" i="103"/>
  <c r="F26" i="103"/>
  <c r="E26" i="103"/>
  <c r="Z19" i="103"/>
  <c r="Y19" i="103"/>
  <c r="X19" i="103"/>
  <c r="W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Z18" i="103"/>
  <c r="Y18" i="103"/>
  <c r="X18" i="103"/>
  <c r="W18" i="103"/>
  <c r="V18" i="103"/>
  <c r="U18" i="103"/>
  <c r="T18" i="103"/>
  <c r="S18" i="103"/>
  <c r="R18" i="103"/>
  <c r="Q18" i="103"/>
  <c r="P18" i="103"/>
  <c r="O18" i="103"/>
  <c r="N18" i="103"/>
  <c r="M18" i="103"/>
  <c r="L18" i="103"/>
  <c r="K18" i="103"/>
  <c r="J18" i="103"/>
  <c r="I18" i="103"/>
  <c r="H18" i="103"/>
  <c r="G18" i="103"/>
  <c r="F18" i="103"/>
  <c r="E18" i="103"/>
  <c r="Z17" i="103"/>
  <c r="Y17" i="103"/>
  <c r="X17" i="103"/>
  <c r="W17" i="103"/>
  <c r="V17" i="103"/>
  <c r="U17" i="103"/>
  <c r="T17" i="103"/>
  <c r="S17" i="103"/>
  <c r="R17" i="103"/>
  <c r="Q17" i="103"/>
  <c r="P17" i="103"/>
  <c r="O17" i="103"/>
  <c r="N17" i="103"/>
  <c r="M17" i="103"/>
  <c r="L17" i="103"/>
  <c r="K17" i="103"/>
  <c r="J17" i="103"/>
  <c r="I17" i="103"/>
  <c r="H17" i="103"/>
  <c r="G17" i="103"/>
  <c r="F17" i="103"/>
  <c r="E17" i="103"/>
  <c r="S59" i="102" l="1"/>
  <c r="Z55" i="102"/>
  <c r="Y59" i="102" s="1"/>
  <c r="Y55" i="102"/>
  <c r="X55" i="102"/>
  <c r="W55" i="102"/>
  <c r="V55" i="102"/>
  <c r="U55" i="102"/>
  <c r="T55" i="102"/>
  <c r="S55" i="102"/>
  <c r="R55" i="102"/>
  <c r="Q55" i="102"/>
  <c r="P55" i="102"/>
  <c r="O55" i="102"/>
  <c r="N55" i="102"/>
  <c r="M55" i="102"/>
  <c r="L55" i="102"/>
  <c r="K55" i="102"/>
  <c r="J55" i="102"/>
  <c r="I55" i="102"/>
  <c r="H55" i="102"/>
  <c r="G55" i="102"/>
  <c r="F55" i="102"/>
  <c r="E55" i="102"/>
  <c r="Z54" i="102"/>
  <c r="W59" i="102" s="1"/>
  <c r="Y54" i="102"/>
  <c r="X54" i="102"/>
  <c r="W54" i="102"/>
  <c r="V54" i="102"/>
  <c r="U54" i="102"/>
  <c r="T54" i="102"/>
  <c r="S54" i="102"/>
  <c r="R54" i="102"/>
  <c r="Q54" i="102"/>
  <c r="P54" i="102"/>
  <c r="O54" i="102"/>
  <c r="N54" i="102"/>
  <c r="M54" i="102"/>
  <c r="L54" i="102"/>
  <c r="K54" i="102"/>
  <c r="J54" i="102"/>
  <c r="I54" i="102"/>
  <c r="H54" i="102"/>
  <c r="G54" i="102"/>
  <c r="F54" i="102"/>
  <c r="E54" i="102"/>
  <c r="Z53" i="102"/>
  <c r="U59" i="102" s="1"/>
  <c r="Y53" i="102"/>
  <c r="X53" i="102"/>
  <c r="W53" i="102"/>
  <c r="V53" i="102"/>
  <c r="U53" i="102"/>
  <c r="T53" i="102"/>
  <c r="S53" i="102"/>
  <c r="R53" i="102"/>
  <c r="Q53" i="102"/>
  <c r="P53" i="102"/>
  <c r="O53" i="102"/>
  <c r="N53" i="102"/>
  <c r="M53" i="102"/>
  <c r="L53" i="102"/>
  <c r="K53" i="102"/>
  <c r="J53" i="102"/>
  <c r="I53" i="102"/>
  <c r="H53" i="102"/>
  <c r="G53" i="102"/>
  <c r="F53" i="102"/>
  <c r="E53" i="102"/>
  <c r="Z52" i="102"/>
  <c r="Y52" i="102"/>
  <c r="X52" i="102"/>
  <c r="W52" i="102"/>
  <c r="V52" i="102"/>
  <c r="U52" i="102"/>
  <c r="T52" i="102"/>
  <c r="S52" i="102"/>
  <c r="R52" i="102"/>
  <c r="Q52" i="102"/>
  <c r="P52" i="102"/>
  <c r="O52" i="102"/>
  <c r="N52" i="102"/>
  <c r="M52" i="102"/>
  <c r="L52" i="102"/>
  <c r="K52" i="102"/>
  <c r="J52" i="102"/>
  <c r="I52" i="102"/>
  <c r="H52" i="102"/>
  <c r="G52" i="102"/>
  <c r="F52" i="102"/>
  <c r="E52" i="102"/>
  <c r="Z51" i="102"/>
  <c r="Y51" i="102"/>
  <c r="X51" i="102"/>
  <c r="W51" i="102"/>
  <c r="V51" i="102"/>
  <c r="U51" i="102"/>
  <c r="T51" i="102"/>
  <c r="S51" i="102"/>
  <c r="R51" i="102"/>
  <c r="Q51" i="102"/>
  <c r="P51" i="102"/>
  <c r="O51" i="102"/>
  <c r="N51" i="102"/>
  <c r="M51" i="102"/>
  <c r="L51" i="102"/>
  <c r="K51" i="102"/>
  <c r="J51" i="102"/>
  <c r="I51" i="102"/>
  <c r="H51" i="102"/>
  <c r="G51" i="102"/>
  <c r="F51" i="102"/>
  <c r="E51" i="102"/>
  <c r="Z50" i="102"/>
  <c r="Y50" i="102"/>
  <c r="X50" i="102"/>
  <c r="W50" i="102"/>
  <c r="V50" i="102"/>
  <c r="U50" i="102"/>
  <c r="T50" i="102"/>
  <c r="S50" i="102"/>
  <c r="R50" i="102"/>
  <c r="Q50" i="102"/>
  <c r="P50" i="102"/>
  <c r="O50" i="102"/>
  <c r="N50" i="102"/>
  <c r="M50" i="102"/>
  <c r="L50" i="102"/>
  <c r="K50" i="102"/>
  <c r="J50" i="102"/>
  <c r="I50" i="102"/>
  <c r="H50" i="102"/>
  <c r="G50" i="102"/>
  <c r="F50" i="102"/>
  <c r="E50" i="102"/>
  <c r="Z49" i="102"/>
  <c r="Y49" i="102"/>
  <c r="X49" i="102"/>
  <c r="W49" i="102"/>
  <c r="V49" i="102"/>
  <c r="U49" i="102"/>
  <c r="T49" i="102"/>
  <c r="S49" i="102"/>
  <c r="R49" i="102"/>
  <c r="Q49" i="102"/>
  <c r="P49" i="102"/>
  <c r="O49" i="102"/>
  <c r="N49" i="102"/>
  <c r="M49" i="102"/>
  <c r="L49" i="102"/>
  <c r="K49" i="102"/>
  <c r="J49" i="102"/>
  <c r="I49" i="102"/>
  <c r="H49" i="102"/>
  <c r="G49" i="102"/>
  <c r="F49" i="102"/>
  <c r="E49" i="102"/>
  <c r="Z48" i="102"/>
  <c r="Y48" i="102"/>
  <c r="X48" i="102"/>
  <c r="W48" i="102"/>
  <c r="V48" i="102"/>
  <c r="U48" i="102"/>
  <c r="T48" i="102"/>
  <c r="S48" i="102"/>
  <c r="R48" i="102"/>
  <c r="Q48" i="102"/>
  <c r="P48" i="102"/>
  <c r="O48" i="102"/>
  <c r="N48" i="102"/>
  <c r="M48" i="102"/>
  <c r="L48" i="102"/>
  <c r="K48" i="102"/>
  <c r="J48" i="102"/>
  <c r="I48" i="102"/>
  <c r="H48" i="102"/>
  <c r="G48" i="102"/>
  <c r="F48" i="102"/>
  <c r="E48" i="102"/>
  <c r="Z47" i="102"/>
  <c r="Y47" i="102"/>
  <c r="X47" i="102"/>
  <c r="W47" i="102"/>
  <c r="V47" i="102"/>
  <c r="U47" i="102"/>
  <c r="T47" i="102"/>
  <c r="S47" i="102"/>
  <c r="R47" i="102"/>
  <c r="Q47" i="102"/>
  <c r="P47" i="102"/>
  <c r="O47" i="102"/>
  <c r="N47" i="102"/>
  <c r="M47" i="102"/>
  <c r="L47" i="102"/>
  <c r="K47" i="102"/>
  <c r="J47" i="102"/>
  <c r="I47" i="102"/>
  <c r="H47" i="102"/>
  <c r="G47" i="102"/>
  <c r="F47" i="102"/>
  <c r="E47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Z39" i="102"/>
  <c r="Y39" i="102"/>
  <c r="X39" i="102"/>
  <c r="W39" i="102"/>
  <c r="V39" i="102"/>
  <c r="U39" i="102"/>
  <c r="T39" i="102"/>
  <c r="S39" i="102"/>
  <c r="R39" i="102"/>
  <c r="Q39" i="102"/>
  <c r="P39" i="102"/>
  <c r="O39" i="102"/>
  <c r="N39" i="102"/>
  <c r="M39" i="102"/>
  <c r="L39" i="102"/>
  <c r="K39" i="102"/>
  <c r="J39" i="102"/>
  <c r="I39" i="102"/>
  <c r="H39" i="102"/>
  <c r="G39" i="102"/>
  <c r="F39" i="102"/>
  <c r="E39" i="102"/>
  <c r="Z38" i="102"/>
  <c r="Y38" i="102"/>
  <c r="X38" i="102"/>
  <c r="W38" i="102"/>
  <c r="V38" i="102"/>
  <c r="U38" i="102"/>
  <c r="T38" i="102"/>
  <c r="S38" i="102"/>
  <c r="R38" i="102"/>
  <c r="Q38" i="102"/>
  <c r="P38" i="102"/>
  <c r="O38" i="102"/>
  <c r="N38" i="102"/>
  <c r="M38" i="102"/>
  <c r="L38" i="102"/>
  <c r="K38" i="102"/>
  <c r="J38" i="102"/>
  <c r="I38" i="102"/>
  <c r="H38" i="102"/>
  <c r="G38" i="102"/>
  <c r="F38" i="102"/>
  <c r="E38" i="102"/>
  <c r="Z31" i="102"/>
  <c r="Y31" i="102"/>
  <c r="X31" i="102"/>
  <c r="W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Z30" i="102"/>
  <c r="Y30" i="102"/>
  <c r="X30" i="102"/>
  <c r="W30" i="102"/>
  <c r="V30" i="102"/>
  <c r="U30" i="102"/>
  <c r="T30" i="102"/>
  <c r="S30" i="102"/>
  <c r="R30" i="102"/>
  <c r="Q30" i="102"/>
  <c r="P30" i="102"/>
  <c r="O30" i="102"/>
  <c r="N30" i="102"/>
  <c r="M30" i="102"/>
  <c r="L30" i="102"/>
  <c r="K30" i="102"/>
  <c r="J30" i="102"/>
  <c r="I30" i="102"/>
  <c r="H30" i="102"/>
  <c r="G30" i="102"/>
  <c r="F30" i="102"/>
  <c r="E30" i="102"/>
  <c r="Z29" i="102"/>
  <c r="Y29" i="102"/>
  <c r="X29" i="102"/>
  <c r="W29" i="102"/>
  <c r="V29" i="102"/>
  <c r="U29" i="102"/>
  <c r="T29" i="102"/>
  <c r="S29" i="102"/>
  <c r="R29" i="102"/>
  <c r="Q29" i="102"/>
  <c r="P29" i="102"/>
  <c r="O29" i="102"/>
  <c r="N29" i="102"/>
  <c r="M29" i="102"/>
  <c r="L29" i="102"/>
  <c r="K29" i="102"/>
  <c r="J29" i="102"/>
  <c r="I29" i="102"/>
  <c r="H29" i="102"/>
  <c r="G29" i="102"/>
  <c r="F29" i="102"/>
  <c r="E29" i="102"/>
  <c r="Z28" i="102"/>
  <c r="Y28" i="102"/>
  <c r="X28" i="102"/>
  <c r="W28" i="102"/>
  <c r="V28" i="102"/>
  <c r="U28" i="102"/>
  <c r="T28" i="102"/>
  <c r="S28" i="102"/>
  <c r="R28" i="102"/>
  <c r="Q28" i="102"/>
  <c r="P28" i="102"/>
  <c r="O28" i="102"/>
  <c r="N28" i="102"/>
  <c r="M28" i="102"/>
  <c r="L28" i="102"/>
  <c r="K28" i="102"/>
  <c r="J28" i="102"/>
  <c r="I28" i="102"/>
  <c r="H28" i="102"/>
  <c r="G28" i="102"/>
  <c r="F28" i="102"/>
  <c r="E28" i="102"/>
  <c r="Z27" i="102"/>
  <c r="Y27" i="102"/>
  <c r="X27" i="102"/>
  <c r="W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Z26" i="102"/>
  <c r="Y26" i="102"/>
  <c r="X26" i="102"/>
  <c r="W26" i="102"/>
  <c r="V26" i="102"/>
  <c r="U26" i="102"/>
  <c r="T26" i="102"/>
  <c r="S26" i="102"/>
  <c r="R26" i="102"/>
  <c r="Q26" i="102"/>
  <c r="P26" i="102"/>
  <c r="O26" i="102"/>
  <c r="N26" i="102"/>
  <c r="M26" i="102"/>
  <c r="L26" i="102"/>
  <c r="K26" i="102"/>
  <c r="J26" i="102"/>
  <c r="I26" i="102"/>
  <c r="H26" i="102"/>
  <c r="G26" i="102"/>
  <c r="F26" i="102"/>
  <c r="E26" i="102"/>
  <c r="Z19" i="102"/>
  <c r="Y19" i="102"/>
  <c r="X19" i="102"/>
  <c r="W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Z18" i="102"/>
  <c r="Y18" i="102"/>
  <c r="X18" i="102"/>
  <c r="W18" i="102"/>
  <c r="V18" i="102"/>
  <c r="U18" i="102"/>
  <c r="T18" i="102"/>
  <c r="S18" i="102"/>
  <c r="R18" i="102"/>
  <c r="Q18" i="102"/>
  <c r="P18" i="102"/>
  <c r="O18" i="102"/>
  <c r="N18" i="102"/>
  <c r="M18" i="102"/>
  <c r="L18" i="102"/>
  <c r="K18" i="102"/>
  <c r="J18" i="102"/>
  <c r="I18" i="102"/>
  <c r="H18" i="102"/>
  <c r="G18" i="102"/>
  <c r="F18" i="102"/>
  <c r="E18" i="102"/>
  <c r="Z17" i="102"/>
  <c r="Y17" i="102"/>
  <c r="X17" i="102"/>
  <c r="W17" i="102"/>
  <c r="V17" i="102"/>
  <c r="U17" i="102"/>
  <c r="T17" i="102"/>
  <c r="S17" i="102"/>
  <c r="R17" i="102"/>
  <c r="Q17" i="102"/>
  <c r="P17" i="102"/>
  <c r="O17" i="102"/>
  <c r="N17" i="102"/>
  <c r="M17" i="102"/>
  <c r="L17" i="102"/>
  <c r="K17" i="102"/>
  <c r="J17" i="102"/>
  <c r="I17" i="102"/>
  <c r="H17" i="102"/>
  <c r="G17" i="102"/>
  <c r="F17" i="102"/>
  <c r="E17" i="102"/>
  <c r="S59" i="101" l="1"/>
  <c r="Z55" i="101"/>
  <c r="Y59" i="101" s="1"/>
  <c r="Y55" i="101"/>
  <c r="X55" i="101"/>
  <c r="W55" i="101"/>
  <c r="V55" i="101"/>
  <c r="U55" i="101"/>
  <c r="T55" i="101"/>
  <c r="S55" i="101"/>
  <c r="R55" i="101"/>
  <c r="Q55" i="101"/>
  <c r="P55" i="101"/>
  <c r="O55" i="101"/>
  <c r="N55" i="101"/>
  <c r="M55" i="101"/>
  <c r="L55" i="101"/>
  <c r="K55" i="101"/>
  <c r="J55" i="101"/>
  <c r="I55" i="101"/>
  <c r="H55" i="101"/>
  <c r="G55" i="101"/>
  <c r="F55" i="101"/>
  <c r="E55" i="101"/>
  <c r="Z54" i="101"/>
  <c r="W59" i="101" s="1"/>
  <c r="Y54" i="101"/>
  <c r="X54" i="101"/>
  <c r="W54" i="101"/>
  <c r="V54" i="101"/>
  <c r="U54" i="101"/>
  <c r="T54" i="101"/>
  <c r="S54" i="101"/>
  <c r="R54" i="101"/>
  <c r="Q54" i="101"/>
  <c r="P54" i="101"/>
  <c r="O54" i="101"/>
  <c r="N54" i="101"/>
  <c r="M54" i="101"/>
  <c r="L54" i="101"/>
  <c r="K54" i="101"/>
  <c r="J54" i="101"/>
  <c r="I54" i="101"/>
  <c r="H54" i="101"/>
  <c r="G54" i="101"/>
  <c r="F54" i="101"/>
  <c r="E54" i="101"/>
  <c r="Z53" i="101"/>
  <c r="U59" i="101" s="1"/>
  <c r="Y53" i="101"/>
  <c r="X53" i="101"/>
  <c r="W53" i="101"/>
  <c r="V53" i="101"/>
  <c r="U53" i="101"/>
  <c r="T53" i="101"/>
  <c r="S53" i="101"/>
  <c r="R53" i="101"/>
  <c r="Q53" i="101"/>
  <c r="P53" i="101"/>
  <c r="O53" i="101"/>
  <c r="N53" i="101"/>
  <c r="M53" i="101"/>
  <c r="L53" i="101"/>
  <c r="K53" i="101"/>
  <c r="J53" i="101"/>
  <c r="I53" i="101"/>
  <c r="H53" i="101"/>
  <c r="G53" i="101"/>
  <c r="F53" i="101"/>
  <c r="E53" i="101"/>
  <c r="Z52" i="101"/>
  <c r="Y52" i="101"/>
  <c r="X52" i="101"/>
  <c r="W52" i="101"/>
  <c r="V52" i="101"/>
  <c r="U52" i="101"/>
  <c r="T52" i="101"/>
  <c r="S52" i="101"/>
  <c r="R52" i="101"/>
  <c r="Q52" i="101"/>
  <c r="P52" i="101"/>
  <c r="O52" i="101"/>
  <c r="N52" i="101"/>
  <c r="M52" i="101"/>
  <c r="L52" i="101"/>
  <c r="K52" i="101"/>
  <c r="J52" i="101"/>
  <c r="I52" i="101"/>
  <c r="H52" i="101"/>
  <c r="G52" i="101"/>
  <c r="F52" i="101"/>
  <c r="E52" i="101"/>
  <c r="Z51" i="101"/>
  <c r="Y51" i="101"/>
  <c r="X51" i="101"/>
  <c r="W51" i="101"/>
  <c r="V51" i="101"/>
  <c r="U51" i="101"/>
  <c r="T51" i="101"/>
  <c r="S51" i="101"/>
  <c r="R51" i="101"/>
  <c r="Q51" i="101"/>
  <c r="P51" i="101"/>
  <c r="O51" i="101"/>
  <c r="N51" i="101"/>
  <c r="M51" i="101"/>
  <c r="L51" i="101"/>
  <c r="K51" i="101"/>
  <c r="J51" i="101"/>
  <c r="I51" i="101"/>
  <c r="H51" i="101"/>
  <c r="G51" i="101"/>
  <c r="F51" i="101"/>
  <c r="E51" i="101"/>
  <c r="Z50" i="101"/>
  <c r="Y50" i="101"/>
  <c r="X50" i="101"/>
  <c r="W50" i="101"/>
  <c r="V50" i="101"/>
  <c r="U50" i="101"/>
  <c r="T50" i="101"/>
  <c r="S50" i="101"/>
  <c r="R50" i="101"/>
  <c r="Q50" i="101"/>
  <c r="P50" i="101"/>
  <c r="O50" i="101"/>
  <c r="N50" i="101"/>
  <c r="M50" i="101"/>
  <c r="L50" i="101"/>
  <c r="K50" i="101"/>
  <c r="J50" i="101"/>
  <c r="I50" i="101"/>
  <c r="H50" i="101"/>
  <c r="G50" i="101"/>
  <c r="F50" i="101"/>
  <c r="E50" i="101"/>
  <c r="Z49" i="101"/>
  <c r="Y49" i="101"/>
  <c r="X49" i="101"/>
  <c r="W49" i="101"/>
  <c r="V49" i="101"/>
  <c r="U49" i="101"/>
  <c r="T49" i="101"/>
  <c r="S49" i="101"/>
  <c r="R49" i="101"/>
  <c r="Q49" i="101"/>
  <c r="P49" i="101"/>
  <c r="O49" i="101"/>
  <c r="N49" i="101"/>
  <c r="M49" i="101"/>
  <c r="L49" i="101"/>
  <c r="K49" i="101"/>
  <c r="J49" i="101"/>
  <c r="I49" i="101"/>
  <c r="H49" i="101"/>
  <c r="G49" i="101"/>
  <c r="F49" i="101"/>
  <c r="E49" i="101"/>
  <c r="Z48" i="101"/>
  <c r="Y48" i="101"/>
  <c r="X48" i="101"/>
  <c r="W48" i="101"/>
  <c r="V48" i="101"/>
  <c r="U48" i="101"/>
  <c r="T48" i="101"/>
  <c r="S48" i="101"/>
  <c r="R48" i="101"/>
  <c r="Q48" i="101"/>
  <c r="P48" i="101"/>
  <c r="O48" i="101"/>
  <c r="N48" i="101"/>
  <c r="M48" i="101"/>
  <c r="L48" i="101"/>
  <c r="K48" i="101"/>
  <c r="J48" i="101"/>
  <c r="I48" i="101"/>
  <c r="H48" i="101"/>
  <c r="G48" i="101"/>
  <c r="F48" i="101"/>
  <c r="E48" i="101"/>
  <c r="Z47" i="101"/>
  <c r="Y47" i="101"/>
  <c r="X47" i="101"/>
  <c r="W47" i="101"/>
  <c r="V47" i="101"/>
  <c r="U47" i="101"/>
  <c r="T47" i="101"/>
  <c r="S47" i="101"/>
  <c r="R47" i="101"/>
  <c r="Q47" i="101"/>
  <c r="P47" i="101"/>
  <c r="O47" i="101"/>
  <c r="N47" i="101"/>
  <c r="M47" i="101"/>
  <c r="L47" i="101"/>
  <c r="K47" i="101"/>
  <c r="J47" i="101"/>
  <c r="I47" i="101"/>
  <c r="H47" i="101"/>
  <c r="G47" i="101"/>
  <c r="F47" i="101"/>
  <c r="E47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Z39" i="101"/>
  <c r="Y39" i="101"/>
  <c r="X39" i="101"/>
  <c r="W39" i="101"/>
  <c r="V39" i="101"/>
  <c r="U39" i="101"/>
  <c r="T39" i="101"/>
  <c r="S39" i="101"/>
  <c r="R39" i="101"/>
  <c r="Q39" i="101"/>
  <c r="P39" i="101"/>
  <c r="O39" i="101"/>
  <c r="N39" i="101"/>
  <c r="M39" i="101"/>
  <c r="L39" i="101"/>
  <c r="K39" i="101"/>
  <c r="J39" i="101"/>
  <c r="I39" i="101"/>
  <c r="H39" i="101"/>
  <c r="G39" i="101"/>
  <c r="F39" i="101"/>
  <c r="E39" i="101"/>
  <c r="Z38" i="101"/>
  <c r="Y38" i="101"/>
  <c r="X38" i="101"/>
  <c r="W38" i="101"/>
  <c r="V38" i="101"/>
  <c r="U38" i="101"/>
  <c r="T38" i="101"/>
  <c r="S38" i="101"/>
  <c r="R38" i="101"/>
  <c r="Q38" i="101"/>
  <c r="P38" i="101"/>
  <c r="O38" i="101"/>
  <c r="N38" i="101"/>
  <c r="M38" i="101"/>
  <c r="L38" i="101"/>
  <c r="K38" i="101"/>
  <c r="J38" i="101"/>
  <c r="I38" i="101"/>
  <c r="H38" i="101"/>
  <c r="G38" i="101"/>
  <c r="F38" i="101"/>
  <c r="E38" i="101"/>
  <c r="Z31" i="101"/>
  <c r="Y31" i="101"/>
  <c r="X31" i="101"/>
  <c r="W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Z30" i="101"/>
  <c r="Y30" i="101"/>
  <c r="X30" i="101"/>
  <c r="W30" i="101"/>
  <c r="V30" i="101"/>
  <c r="U30" i="101"/>
  <c r="T30" i="101"/>
  <c r="S30" i="101"/>
  <c r="R30" i="101"/>
  <c r="Q30" i="101"/>
  <c r="P30" i="101"/>
  <c r="O30" i="101"/>
  <c r="N30" i="101"/>
  <c r="M30" i="101"/>
  <c r="L30" i="101"/>
  <c r="K30" i="101"/>
  <c r="J30" i="101"/>
  <c r="I30" i="101"/>
  <c r="H30" i="101"/>
  <c r="G30" i="101"/>
  <c r="F30" i="101"/>
  <c r="E30" i="101"/>
  <c r="Z29" i="101"/>
  <c r="Y29" i="101"/>
  <c r="X29" i="101"/>
  <c r="W29" i="101"/>
  <c r="V29" i="101"/>
  <c r="U29" i="101"/>
  <c r="T29" i="101"/>
  <c r="S29" i="101"/>
  <c r="R29" i="101"/>
  <c r="Q29" i="101"/>
  <c r="P29" i="101"/>
  <c r="O29" i="101"/>
  <c r="N29" i="101"/>
  <c r="M29" i="101"/>
  <c r="L29" i="101"/>
  <c r="K29" i="101"/>
  <c r="J29" i="101"/>
  <c r="I29" i="101"/>
  <c r="H29" i="101"/>
  <c r="G29" i="101"/>
  <c r="F29" i="101"/>
  <c r="E29" i="101"/>
  <c r="Z28" i="101"/>
  <c r="Y28" i="101"/>
  <c r="X28" i="101"/>
  <c r="W28" i="101"/>
  <c r="V28" i="101"/>
  <c r="U28" i="101"/>
  <c r="T28" i="101"/>
  <c r="S28" i="101"/>
  <c r="R28" i="101"/>
  <c r="Q28" i="101"/>
  <c r="P28" i="101"/>
  <c r="O28" i="101"/>
  <c r="N28" i="101"/>
  <c r="M28" i="101"/>
  <c r="L28" i="101"/>
  <c r="K28" i="101"/>
  <c r="J28" i="101"/>
  <c r="I28" i="101"/>
  <c r="H28" i="101"/>
  <c r="G28" i="101"/>
  <c r="F28" i="101"/>
  <c r="E28" i="101"/>
  <c r="Z27" i="101"/>
  <c r="Y27" i="101"/>
  <c r="X27" i="101"/>
  <c r="W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Z26" i="101"/>
  <c r="Y26" i="101"/>
  <c r="X26" i="101"/>
  <c r="W26" i="101"/>
  <c r="V26" i="101"/>
  <c r="U26" i="101"/>
  <c r="T26" i="101"/>
  <c r="S26" i="101"/>
  <c r="R26" i="101"/>
  <c r="Q26" i="101"/>
  <c r="P26" i="101"/>
  <c r="O26" i="101"/>
  <c r="N26" i="101"/>
  <c r="M26" i="101"/>
  <c r="L26" i="101"/>
  <c r="K26" i="101"/>
  <c r="J26" i="101"/>
  <c r="I26" i="101"/>
  <c r="H26" i="101"/>
  <c r="G26" i="101"/>
  <c r="F26" i="101"/>
  <c r="E26" i="101"/>
  <c r="Z19" i="101"/>
  <c r="Y19" i="101"/>
  <c r="X19" i="101"/>
  <c r="W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Z18" i="101"/>
  <c r="Y18" i="101"/>
  <c r="X18" i="101"/>
  <c r="W18" i="101"/>
  <c r="V18" i="101"/>
  <c r="U18" i="101"/>
  <c r="T18" i="101"/>
  <c r="S18" i="101"/>
  <c r="R18" i="101"/>
  <c r="Q18" i="101"/>
  <c r="P18" i="101"/>
  <c r="O18" i="101"/>
  <c r="N18" i="101"/>
  <c r="M18" i="101"/>
  <c r="L18" i="101"/>
  <c r="K18" i="101"/>
  <c r="J18" i="101"/>
  <c r="I18" i="101"/>
  <c r="H18" i="101"/>
  <c r="G18" i="101"/>
  <c r="F18" i="101"/>
  <c r="E18" i="101"/>
  <c r="Z17" i="101"/>
  <c r="Y17" i="101"/>
  <c r="X17" i="101"/>
  <c r="W17" i="101"/>
  <c r="V17" i="101"/>
  <c r="U17" i="101"/>
  <c r="T17" i="101"/>
  <c r="S17" i="101"/>
  <c r="R17" i="101"/>
  <c r="Q17" i="101"/>
  <c r="P17" i="101"/>
  <c r="O17" i="101"/>
  <c r="N17" i="101"/>
  <c r="M17" i="101"/>
  <c r="L17" i="101"/>
  <c r="K17" i="101"/>
  <c r="J17" i="101"/>
  <c r="I17" i="101"/>
  <c r="H17" i="101"/>
  <c r="G17" i="101"/>
  <c r="F17" i="101"/>
  <c r="E17" i="101"/>
  <c r="S59" i="100" l="1"/>
  <c r="Z55" i="100"/>
  <c r="Y59" i="100" s="1"/>
  <c r="Y55" i="100"/>
  <c r="X55" i="100"/>
  <c r="W55" i="100"/>
  <c r="V55" i="100"/>
  <c r="U55" i="100"/>
  <c r="T55" i="100"/>
  <c r="S55" i="100"/>
  <c r="R55" i="100"/>
  <c r="Q55" i="100"/>
  <c r="P55" i="100"/>
  <c r="O55" i="100"/>
  <c r="N55" i="100"/>
  <c r="M55" i="100"/>
  <c r="L55" i="100"/>
  <c r="K55" i="100"/>
  <c r="J55" i="100"/>
  <c r="I55" i="100"/>
  <c r="H55" i="100"/>
  <c r="G55" i="100"/>
  <c r="F55" i="100"/>
  <c r="E55" i="100"/>
  <c r="Z54" i="100"/>
  <c r="W59" i="100" s="1"/>
  <c r="Y54" i="100"/>
  <c r="X54" i="100"/>
  <c r="W54" i="100"/>
  <c r="V54" i="100"/>
  <c r="U54" i="100"/>
  <c r="T54" i="100"/>
  <c r="S54" i="100"/>
  <c r="R54" i="100"/>
  <c r="Q54" i="100"/>
  <c r="P54" i="100"/>
  <c r="O54" i="100"/>
  <c r="N54" i="100"/>
  <c r="M54" i="100"/>
  <c r="L54" i="100"/>
  <c r="K54" i="100"/>
  <c r="J54" i="100"/>
  <c r="I54" i="100"/>
  <c r="H54" i="100"/>
  <c r="G54" i="100"/>
  <c r="F54" i="100"/>
  <c r="E54" i="100"/>
  <c r="Z53" i="100"/>
  <c r="U59" i="100" s="1"/>
  <c r="Y53" i="100"/>
  <c r="X53" i="100"/>
  <c r="W53" i="100"/>
  <c r="V53" i="100"/>
  <c r="U53" i="100"/>
  <c r="T53" i="100"/>
  <c r="S53" i="100"/>
  <c r="R53" i="100"/>
  <c r="Q53" i="100"/>
  <c r="P53" i="100"/>
  <c r="O53" i="100"/>
  <c r="N53" i="100"/>
  <c r="M53" i="100"/>
  <c r="L53" i="100"/>
  <c r="K53" i="100"/>
  <c r="J53" i="100"/>
  <c r="I53" i="100"/>
  <c r="H53" i="100"/>
  <c r="G53" i="100"/>
  <c r="F53" i="100"/>
  <c r="E53" i="100"/>
  <c r="Z52" i="100"/>
  <c r="Y52" i="100"/>
  <c r="X52" i="100"/>
  <c r="W52" i="100"/>
  <c r="V52" i="100"/>
  <c r="U52" i="100"/>
  <c r="T52" i="100"/>
  <c r="S52" i="100"/>
  <c r="R52" i="100"/>
  <c r="Q52" i="100"/>
  <c r="P52" i="100"/>
  <c r="O52" i="100"/>
  <c r="N52" i="100"/>
  <c r="M52" i="100"/>
  <c r="L52" i="100"/>
  <c r="K52" i="100"/>
  <c r="J52" i="100"/>
  <c r="I52" i="100"/>
  <c r="H52" i="100"/>
  <c r="G52" i="100"/>
  <c r="F52" i="100"/>
  <c r="E52" i="100"/>
  <c r="Z51" i="100"/>
  <c r="Y51" i="100"/>
  <c r="X51" i="100"/>
  <c r="W51" i="100"/>
  <c r="V51" i="100"/>
  <c r="U51" i="100"/>
  <c r="T51" i="100"/>
  <c r="S51" i="100"/>
  <c r="R51" i="100"/>
  <c r="Q51" i="100"/>
  <c r="P51" i="100"/>
  <c r="O51" i="100"/>
  <c r="N51" i="100"/>
  <c r="M51" i="100"/>
  <c r="L51" i="100"/>
  <c r="K51" i="100"/>
  <c r="J51" i="100"/>
  <c r="I51" i="100"/>
  <c r="H51" i="100"/>
  <c r="G51" i="100"/>
  <c r="F51" i="100"/>
  <c r="E51" i="100"/>
  <c r="Z50" i="100"/>
  <c r="Y50" i="100"/>
  <c r="X50" i="100"/>
  <c r="W50" i="100"/>
  <c r="V50" i="100"/>
  <c r="U50" i="100"/>
  <c r="T50" i="100"/>
  <c r="S50" i="100"/>
  <c r="R50" i="100"/>
  <c r="Q50" i="100"/>
  <c r="P50" i="100"/>
  <c r="O50" i="100"/>
  <c r="N50" i="100"/>
  <c r="M50" i="100"/>
  <c r="L50" i="100"/>
  <c r="K50" i="100"/>
  <c r="J50" i="100"/>
  <c r="I50" i="100"/>
  <c r="H50" i="100"/>
  <c r="G50" i="100"/>
  <c r="F50" i="100"/>
  <c r="E50" i="100"/>
  <c r="Z49" i="100"/>
  <c r="Y49" i="100"/>
  <c r="X49" i="100"/>
  <c r="W49" i="100"/>
  <c r="V49" i="100"/>
  <c r="U49" i="100"/>
  <c r="T49" i="100"/>
  <c r="S49" i="100"/>
  <c r="R49" i="100"/>
  <c r="Q49" i="100"/>
  <c r="P49" i="100"/>
  <c r="O49" i="100"/>
  <c r="N49" i="100"/>
  <c r="M49" i="100"/>
  <c r="L49" i="100"/>
  <c r="K49" i="100"/>
  <c r="J49" i="100"/>
  <c r="I49" i="100"/>
  <c r="H49" i="100"/>
  <c r="G49" i="100"/>
  <c r="F49" i="100"/>
  <c r="E49" i="100"/>
  <c r="Z48" i="100"/>
  <c r="Y48" i="100"/>
  <c r="X48" i="100"/>
  <c r="W48" i="100"/>
  <c r="V48" i="100"/>
  <c r="U48" i="100"/>
  <c r="T48" i="100"/>
  <c r="S48" i="100"/>
  <c r="R48" i="100"/>
  <c r="Q48" i="100"/>
  <c r="P48" i="100"/>
  <c r="O48" i="100"/>
  <c r="N48" i="100"/>
  <c r="M48" i="100"/>
  <c r="L48" i="100"/>
  <c r="K48" i="100"/>
  <c r="J48" i="100"/>
  <c r="I48" i="100"/>
  <c r="H48" i="100"/>
  <c r="G48" i="100"/>
  <c r="F48" i="100"/>
  <c r="E48" i="100"/>
  <c r="Z47" i="100"/>
  <c r="Y47" i="100"/>
  <c r="X47" i="100"/>
  <c r="W47" i="100"/>
  <c r="V47" i="100"/>
  <c r="U47" i="100"/>
  <c r="T47" i="100"/>
  <c r="S47" i="100"/>
  <c r="R47" i="100"/>
  <c r="Q47" i="100"/>
  <c r="P47" i="100"/>
  <c r="O47" i="100"/>
  <c r="N47" i="100"/>
  <c r="M47" i="100"/>
  <c r="L47" i="100"/>
  <c r="K47" i="100"/>
  <c r="J47" i="100"/>
  <c r="I47" i="100"/>
  <c r="H47" i="100"/>
  <c r="G47" i="100"/>
  <c r="F47" i="100"/>
  <c r="E47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M40" i="100"/>
  <c r="L40" i="100"/>
  <c r="K40" i="100"/>
  <c r="J40" i="100"/>
  <c r="I40" i="100"/>
  <c r="H40" i="100"/>
  <c r="G40" i="100"/>
  <c r="F40" i="100"/>
  <c r="E40" i="100"/>
  <c r="Z39" i="100"/>
  <c r="Y39" i="100"/>
  <c r="X39" i="100"/>
  <c r="W39" i="100"/>
  <c r="V39" i="100"/>
  <c r="U39" i="100"/>
  <c r="T39" i="100"/>
  <c r="S39" i="100"/>
  <c r="R39" i="100"/>
  <c r="Q39" i="100"/>
  <c r="P39" i="100"/>
  <c r="O39" i="100"/>
  <c r="N39" i="100"/>
  <c r="M39" i="100"/>
  <c r="L39" i="100"/>
  <c r="K39" i="100"/>
  <c r="J39" i="100"/>
  <c r="I39" i="100"/>
  <c r="H39" i="100"/>
  <c r="G39" i="100"/>
  <c r="F39" i="100"/>
  <c r="E39" i="100"/>
  <c r="Z38" i="100"/>
  <c r="Y38" i="100"/>
  <c r="X38" i="100"/>
  <c r="W38" i="100"/>
  <c r="V38" i="100"/>
  <c r="U38" i="100"/>
  <c r="T38" i="100"/>
  <c r="S38" i="100"/>
  <c r="R38" i="100"/>
  <c r="Q38" i="100"/>
  <c r="P38" i="100"/>
  <c r="O38" i="100"/>
  <c r="N38" i="100"/>
  <c r="M38" i="100"/>
  <c r="L38" i="100"/>
  <c r="K38" i="100"/>
  <c r="J38" i="100"/>
  <c r="I38" i="100"/>
  <c r="H38" i="100"/>
  <c r="G38" i="100"/>
  <c r="F38" i="100"/>
  <c r="E38" i="100"/>
  <c r="Z31" i="100"/>
  <c r="Y31" i="100"/>
  <c r="X31" i="100"/>
  <c r="W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Z30" i="100"/>
  <c r="Y30" i="100"/>
  <c r="X30" i="100"/>
  <c r="W30" i="100"/>
  <c r="V30" i="100"/>
  <c r="U30" i="100"/>
  <c r="T30" i="100"/>
  <c r="S30" i="100"/>
  <c r="R30" i="100"/>
  <c r="Q30" i="100"/>
  <c r="P30" i="100"/>
  <c r="O30" i="100"/>
  <c r="N30" i="100"/>
  <c r="M30" i="100"/>
  <c r="L30" i="100"/>
  <c r="K30" i="100"/>
  <c r="J30" i="100"/>
  <c r="I30" i="100"/>
  <c r="H30" i="100"/>
  <c r="G30" i="100"/>
  <c r="F30" i="100"/>
  <c r="E30" i="100"/>
  <c r="Z29" i="100"/>
  <c r="Y29" i="100"/>
  <c r="X29" i="100"/>
  <c r="W29" i="100"/>
  <c r="V29" i="100"/>
  <c r="U29" i="100"/>
  <c r="T29" i="100"/>
  <c r="S29" i="100"/>
  <c r="R29" i="100"/>
  <c r="Q29" i="100"/>
  <c r="P29" i="100"/>
  <c r="O29" i="100"/>
  <c r="N29" i="100"/>
  <c r="M29" i="100"/>
  <c r="L29" i="100"/>
  <c r="K29" i="100"/>
  <c r="J29" i="100"/>
  <c r="I29" i="100"/>
  <c r="H29" i="100"/>
  <c r="G29" i="100"/>
  <c r="F29" i="100"/>
  <c r="E29" i="100"/>
  <c r="Z28" i="100"/>
  <c r="Y28" i="100"/>
  <c r="X28" i="100"/>
  <c r="W28" i="100"/>
  <c r="V28" i="100"/>
  <c r="U28" i="100"/>
  <c r="T28" i="100"/>
  <c r="S28" i="100"/>
  <c r="R28" i="100"/>
  <c r="Q28" i="100"/>
  <c r="P28" i="100"/>
  <c r="O28" i="100"/>
  <c r="N28" i="100"/>
  <c r="M28" i="100"/>
  <c r="L28" i="100"/>
  <c r="K28" i="100"/>
  <c r="J28" i="100"/>
  <c r="I28" i="100"/>
  <c r="H28" i="100"/>
  <c r="G28" i="100"/>
  <c r="F28" i="100"/>
  <c r="E28" i="100"/>
  <c r="Z27" i="100"/>
  <c r="Y27" i="100"/>
  <c r="X27" i="100"/>
  <c r="W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Z26" i="100"/>
  <c r="Y26" i="100"/>
  <c r="X26" i="100"/>
  <c r="W26" i="100"/>
  <c r="V26" i="100"/>
  <c r="U26" i="100"/>
  <c r="T26" i="100"/>
  <c r="S26" i="100"/>
  <c r="R26" i="100"/>
  <c r="Q26" i="100"/>
  <c r="P26" i="100"/>
  <c r="O26" i="100"/>
  <c r="N26" i="100"/>
  <c r="M26" i="100"/>
  <c r="L26" i="100"/>
  <c r="K26" i="100"/>
  <c r="J26" i="100"/>
  <c r="I26" i="100"/>
  <c r="H26" i="100"/>
  <c r="G26" i="100"/>
  <c r="F26" i="100"/>
  <c r="E26" i="100"/>
  <c r="Z19" i="100"/>
  <c r="Y19" i="100"/>
  <c r="X19" i="100"/>
  <c r="W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Z18" i="100"/>
  <c r="Y18" i="100"/>
  <c r="X18" i="100"/>
  <c r="W18" i="100"/>
  <c r="V18" i="100"/>
  <c r="U18" i="100"/>
  <c r="T18" i="100"/>
  <c r="S18" i="100"/>
  <c r="R18" i="100"/>
  <c r="Q18" i="100"/>
  <c r="P18" i="100"/>
  <c r="O18" i="100"/>
  <c r="N18" i="100"/>
  <c r="M18" i="100"/>
  <c r="L18" i="100"/>
  <c r="K18" i="100"/>
  <c r="J18" i="100"/>
  <c r="I18" i="100"/>
  <c r="H18" i="100"/>
  <c r="G18" i="100"/>
  <c r="F18" i="100"/>
  <c r="E18" i="100"/>
  <c r="Z17" i="100"/>
  <c r="Y17" i="100"/>
  <c r="X17" i="100"/>
  <c r="W17" i="100"/>
  <c r="V17" i="100"/>
  <c r="U17" i="100"/>
  <c r="T17" i="100"/>
  <c r="S17" i="100"/>
  <c r="R17" i="100"/>
  <c r="Q17" i="100"/>
  <c r="P17" i="100"/>
  <c r="O17" i="100"/>
  <c r="N17" i="100"/>
  <c r="M17" i="100"/>
  <c r="L17" i="100"/>
  <c r="K17" i="100"/>
  <c r="J17" i="100"/>
  <c r="I17" i="100"/>
  <c r="H17" i="100"/>
  <c r="G17" i="100"/>
  <c r="F17" i="100"/>
  <c r="E17" i="100"/>
  <c r="S59" i="99" l="1"/>
  <c r="Z55" i="99"/>
  <c r="Y59" i="99" s="1"/>
  <c r="Y55" i="99"/>
  <c r="X55" i="99"/>
  <c r="W55" i="99"/>
  <c r="V55" i="99"/>
  <c r="U55" i="99"/>
  <c r="T55" i="99"/>
  <c r="S55" i="99"/>
  <c r="R55" i="99"/>
  <c r="Q55" i="99"/>
  <c r="P55" i="99"/>
  <c r="O55" i="99"/>
  <c r="N55" i="99"/>
  <c r="M55" i="99"/>
  <c r="L55" i="99"/>
  <c r="K55" i="99"/>
  <c r="J55" i="99"/>
  <c r="I55" i="99"/>
  <c r="H55" i="99"/>
  <c r="G55" i="99"/>
  <c r="F55" i="99"/>
  <c r="E55" i="99"/>
  <c r="Z54" i="99"/>
  <c r="W59" i="99" s="1"/>
  <c r="Y54" i="99"/>
  <c r="X54" i="99"/>
  <c r="W54" i="99"/>
  <c r="V54" i="99"/>
  <c r="U54" i="99"/>
  <c r="T54" i="99"/>
  <c r="S54" i="99"/>
  <c r="R54" i="99"/>
  <c r="Q54" i="99"/>
  <c r="P54" i="99"/>
  <c r="O54" i="99"/>
  <c r="N54" i="99"/>
  <c r="M54" i="99"/>
  <c r="L54" i="99"/>
  <c r="K54" i="99"/>
  <c r="J54" i="99"/>
  <c r="I54" i="99"/>
  <c r="H54" i="99"/>
  <c r="G54" i="99"/>
  <c r="F54" i="99"/>
  <c r="E54" i="99"/>
  <c r="Z53" i="99"/>
  <c r="U59" i="99" s="1"/>
  <c r="Y53" i="99"/>
  <c r="X53" i="99"/>
  <c r="W53" i="99"/>
  <c r="V53" i="99"/>
  <c r="U53" i="99"/>
  <c r="T53" i="99"/>
  <c r="S53" i="99"/>
  <c r="R53" i="99"/>
  <c r="Q53" i="99"/>
  <c r="P53" i="99"/>
  <c r="O53" i="99"/>
  <c r="N53" i="99"/>
  <c r="M53" i="99"/>
  <c r="L53" i="99"/>
  <c r="K53" i="99"/>
  <c r="J53" i="99"/>
  <c r="I53" i="99"/>
  <c r="H53" i="99"/>
  <c r="G53" i="99"/>
  <c r="F53" i="99"/>
  <c r="E53" i="99"/>
  <c r="Z52" i="99"/>
  <c r="Y52" i="99"/>
  <c r="X52" i="99"/>
  <c r="W52" i="99"/>
  <c r="V52" i="99"/>
  <c r="U52" i="99"/>
  <c r="T52" i="99"/>
  <c r="S52" i="99"/>
  <c r="R52" i="99"/>
  <c r="Q52" i="99"/>
  <c r="P52" i="99"/>
  <c r="O52" i="99"/>
  <c r="N52" i="99"/>
  <c r="M52" i="99"/>
  <c r="L52" i="99"/>
  <c r="K52" i="99"/>
  <c r="J52" i="99"/>
  <c r="I52" i="99"/>
  <c r="H52" i="99"/>
  <c r="G52" i="99"/>
  <c r="F52" i="99"/>
  <c r="E52" i="99"/>
  <c r="Z51" i="99"/>
  <c r="Y51" i="99"/>
  <c r="X51" i="99"/>
  <c r="W51" i="99"/>
  <c r="V51" i="99"/>
  <c r="U51" i="99"/>
  <c r="T51" i="99"/>
  <c r="S51" i="99"/>
  <c r="R51" i="99"/>
  <c r="Q51" i="99"/>
  <c r="P51" i="99"/>
  <c r="O51" i="99"/>
  <c r="N51" i="99"/>
  <c r="M51" i="99"/>
  <c r="L51" i="99"/>
  <c r="K51" i="99"/>
  <c r="J51" i="99"/>
  <c r="I51" i="99"/>
  <c r="H51" i="99"/>
  <c r="G51" i="99"/>
  <c r="F51" i="99"/>
  <c r="E51" i="99"/>
  <c r="Z50" i="99"/>
  <c r="Y50" i="99"/>
  <c r="X50" i="99"/>
  <c r="W50" i="99"/>
  <c r="V50" i="99"/>
  <c r="U50" i="99"/>
  <c r="T50" i="99"/>
  <c r="S50" i="99"/>
  <c r="R50" i="99"/>
  <c r="Q50" i="99"/>
  <c r="P50" i="99"/>
  <c r="O50" i="99"/>
  <c r="N50" i="99"/>
  <c r="M50" i="99"/>
  <c r="L50" i="99"/>
  <c r="K50" i="99"/>
  <c r="J50" i="99"/>
  <c r="I50" i="99"/>
  <c r="H50" i="99"/>
  <c r="G50" i="99"/>
  <c r="F50" i="99"/>
  <c r="E50" i="99"/>
  <c r="Z49" i="99"/>
  <c r="Y49" i="99"/>
  <c r="X49" i="99"/>
  <c r="W49" i="99"/>
  <c r="V49" i="99"/>
  <c r="U49" i="99"/>
  <c r="T49" i="99"/>
  <c r="S49" i="99"/>
  <c r="R49" i="99"/>
  <c r="Q49" i="99"/>
  <c r="P49" i="99"/>
  <c r="O49" i="99"/>
  <c r="N49" i="99"/>
  <c r="M49" i="99"/>
  <c r="L49" i="99"/>
  <c r="K49" i="99"/>
  <c r="J49" i="99"/>
  <c r="I49" i="99"/>
  <c r="H49" i="99"/>
  <c r="G49" i="99"/>
  <c r="F49" i="99"/>
  <c r="E49" i="99"/>
  <c r="Z48" i="99"/>
  <c r="Y48" i="99"/>
  <c r="X48" i="99"/>
  <c r="W48" i="99"/>
  <c r="V48" i="99"/>
  <c r="U48" i="99"/>
  <c r="T48" i="99"/>
  <c r="S48" i="99"/>
  <c r="R48" i="99"/>
  <c r="Q48" i="99"/>
  <c r="P48" i="99"/>
  <c r="O48" i="99"/>
  <c r="N48" i="99"/>
  <c r="M48" i="99"/>
  <c r="L48" i="99"/>
  <c r="K48" i="99"/>
  <c r="J48" i="99"/>
  <c r="I48" i="99"/>
  <c r="H48" i="99"/>
  <c r="G48" i="99"/>
  <c r="F48" i="99"/>
  <c r="E48" i="99"/>
  <c r="Z47" i="99"/>
  <c r="Y47" i="99"/>
  <c r="X47" i="99"/>
  <c r="W47" i="99"/>
  <c r="V47" i="99"/>
  <c r="U47" i="99"/>
  <c r="T47" i="99"/>
  <c r="S47" i="99"/>
  <c r="R47" i="99"/>
  <c r="Q47" i="99"/>
  <c r="P47" i="99"/>
  <c r="O47" i="99"/>
  <c r="N47" i="99"/>
  <c r="M47" i="99"/>
  <c r="L47" i="99"/>
  <c r="K47" i="99"/>
  <c r="J47" i="99"/>
  <c r="I47" i="99"/>
  <c r="H47" i="99"/>
  <c r="G47" i="99"/>
  <c r="F47" i="99"/>
  <c r="E47" i="99"/>
  <c r="Z40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Z39" i="99"/>
  <c r="Y39" i="99"/>
  <c r="X39" i="99"/>
  <c r="W39" i="99"/>
  <c r="V39" i="99"/>
  <c r="U39" i="99"/>
  <c r="T39" i="99"/>
  <c r="S39" i="99"/>
  <c r="R39" i="99"/>
  <c r="Q39" i="99"/>
  <c r="P39" i="99"/>
  <c r="O39" i="99"/>
  <c r="N39" i="99"/>
  <c r="M39" i="99"/>
  <c r="L39" i="99"/>
  <c r="K39" i="99"/>
  <c r="J39" i="99"/>
  <c r="I39" i="99"/>
  <c r="H39" i="99"/>
  <c r="G39" i="99"/>
  <c r="F39" i="99"/>
  <c r="E39" i="99"/>
  <c r="Z38" i="99"/>
  <c r="Y38" i="99"/>
  <c r="X38" i="99"/>
  <c r="W38" i="99"/>
  <c r="V38" i="99"/>
  <c r="U38" i="99"/>
  <c r="T38" i="99"/>
  <c r="S38" i="99"/>
  <c r="R38" i="99"/>
  <c r="Q38" i="99"/>
  <c r="P38" i="99"/>
  <c r="O38" i="99"/>
  <c r="N38" i="99"/>
  <c r="M38" i="99"/>
  <c r="L38" i="99"/>
  <c r="K38" i="99"/>
  <c r="J38" i="99"/>
  <c r="I38" i="99"/>
  <c r="H38" i="99"/>
  <c r="G38" i="99"/>
  <c r="F38" i="99"/>
  <c r="E38" i="99"/>
  <c r="Z31" i="99"/>
  <c r="Y31" i="99"/>
  <c r="X31" i="99"/>
  <c r="W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Z30" i="99"/>
  <c r="Y30" i="99"/>
  <c r="X30" i="99"/>
  <c r="W30" i="99"/>
  <c r="V30" i="99"/>
  <c r="U30" i="99"/>
  <c r="T30" i="99"/>
  <c r="S30" i="99"/>
  <c r="R30" i="99"/>
  <c r="Q30" i="99"/>
  <c r="P30" i="99"/>
  <c r="O30" i="99"/>
  <c r="N30" i="99"/>
  <c r="M30" i="99"/>
  <c r="L30" i="99"/>
  <c r="K30" i="99"/>
  <c r="J30" i="99"/>
  <c r="I30" i="99"/>
  <c r="H30" i="99"/>
  <c r="G30" i="99"/>
  <c r="F30" i="99"/>
  <c r="E30" i="99"/>
  <c r="Z29" i="99"/>
  <c r="Y29" i="99"/>
  <c r="X29" i="99"/>
  <c r="W29" i="99"/>
  <c r="V29" i="99"/>
  <c r="U29" i="99"/>
  <c r="T29" i="99"/>
  <c r="S29" i="99"/>
  <c r="R29" i="99"/>
  <c r="Q29" i="99"/>
  <c r="P29" i="99"/>
  <c r="O29" i="99"/>
  <c r="N29" i="99"/>
  <c r="M29" i="99"/>
  <c r="L29" i="99"/>
  <c r="K29" i="99"/>
  <c r="J29" i="99"/>
  <c r="I29" i="99"/>
  <c r="H29" i="99"/>
  <c r="G29" i="99"/>
  <c r="F29" i="99"/>
  <c r="E29" i="99"/>
  <c r="Z28" i="99"/>
  <c r="Y28" i="99"/>
  <c r="X28" i="99"/>
  <c r="W28" i="99"/>
  <c r="V28" i="99"/>
  <c r="U28" i="99"/>
  <c r="T28" i="99"/>
  <c r="S28" i="99"/>
  <c r="R28" i="99"/>
  <c r="Q28" i="99"/>
  <c r="P28" i="99"/>
  <c r="O28" i="99"/>
  <c r="N28" i="99"/>
  <c r="M28" i="99"/>
  <c r="L28" i="99"/>
  <c r="K28" i="99"/>
  <c r="J28" i="99"/>
  <c r="I28" i="99"/>
  <c r="H28" i="99"/>
  <c r="G28" i="99"/>
  <c r="F28" i="99"/>
  <c r="E28" i="99"/>
  <c r="Z27" i="99"/>
  <c r="Y27" i="99"/>
  <c r="X27" i="99"/>
  <c r="W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Z26" i="99"/>
  <c r="Y26" i="99"/>
  <c r="X26" i="99"/>
  <c r="W26" i="99"/>
  <c r="V26" i="99"/>
  <c r="U26" i="99"/>
  <c r="T26" i="99"/>
  <c r="S26" i="99"/>
  <c r="R26" i="99"/>
  <c r="Q26" i="99"/>
  <c r="P26" i="99"/>
  <c r="O26" i="99"/>
  <c r="N26" i="99"/>
  <c r="M26" i="99"/>
  <c r="L26" i="99"/>
  <c r="K26" i="99"/>
  <c r="J26" i="99"/>
  <c r="I26" i="99"/>
  <c r="H26" i="99"/>
  <c r="G26" i="99"/>
  <c r="F26" i="99"/>
  <c r="E26" i="99"/>
  <c r="Z19" i="99"/>
  <c r="Y19" i="99"/>
  <c r="X19" i="99"/>
  <c r="W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Z18" i="99"/>
  <c r="Y18" i="99"/>
  <c r="X18" i="99"/>
  <c r="W18" i="99"/>
  <c r="V18" i="99"/>
  <c r="U18" i="99"/>
  <c r="T18" i="99"/>
  <c r="S18" i="99"/>
  <c r="R18" i="99"/>
  <c r="Q18" i="99"/>
  <c r="P18" i="99"/>
  <c r="O18" i="99"/>
  <c r="N18" i="99"/>
  <c r="M18" i="99"/>
  <c r="L18" i="99"/>
  <c r="K18" i="99"/>
  <c r="J18" i="99"/>
  <c r="I18" i="99"/>
  <c r="H18" i="99"/>
  <c r="G18" i="99"/>
  <c r="F18" i="99"/>
  <c r="E18" i="99"/>
  <c r="Z17" i="99"/>
  <c r="Y17" i="99"/>
  <c r="X17" i="99"/>
  <c r="W17" i="99"/>
  <c r="V17" i="99"/>
  <c r="U17" i="99"/>
  <c r="T17" i="99"/>
  <c r="S17" i="99"/>
  <c r="R17" i="99"/>
  <c r="Q17" i="99"/>
  <c r="P17" i="99"/>
  <c r="O17" i="99"/>
  <c r="N17" i="99"/>
  <c r="M17" i="99"/>
  <c r="L17" i="99"/>
  <c r="K17" i="99"/>
  <c r="J17" i="99"/>
  <c r="I17" i="99"/>
  <c r="H17" i="99"/>
  <c r="G17" i="99"/>
  <c r="F17" i="99"/>
  <c r="E17" i="99"/>
  <c r="S59" i="98" l="1"/>
  <c r="Z55" i="98"/>
  <c r="Y59" i="98" s="1"/>
  <c r="Y55" i="98"/>
  <c r="X55" i="98"/>
  <c r="W55" i="98"/>
  <c r="V55" i="98"/>
  <c r="U55" i="98"/>
  <c r="T55" i="98"/>
  <c r="S55" i="98"/>
  <c r="R55" i="98"/>
  <c r="Q55" i="98"/>
  <c r="P55" i="98"/>
  <c r="O55" i="98"/>
  <c r="N55" i="98"/>
  <c r="M55" i="98"/>
  <c r="L55" i="98"/>
  <c r="K55" i="98"/>
  <c r="J55" i="98"/>
  <c r="I55" i="98"/>
  <c r="H55" i="98"/>
  <c r="G55" i="98"/>
  <c r="F55" i="98"/>
  <c r="E55" i="98"/>
  <c r="Z54" i="98"/>
  <c r="W59" i="98" s="1"/>
  <c r="Y54" i="98"/>
  <c r="X54" i="98"/>
  <c r="W54" i="98"/>
  <c r="V54" i="98"/>
  <c r="U54" i="98"/>
  <c r="T54" i="98"/>
  <c r="S54" i="98"/>
  <c r="R54" i="98"/>
  <c r="Q54" i="98"/>
  <c r="P54" i="98"/>
  <c r="O54" i="98"/>
  <c r="N54" i="98"/>
  <c r="M54" i="98"/>
  <c r="L54" i="98"/>
  <c r="K54" i="98"/>
  <c r="J54" i="98"/>
  <c r="I54" i="98"/>
  <c r="H54" i="98"/>
  <c r="G54" i="98"/>
  <c r="F54" i="98"/>
  <c r="E54" i="98"/>
  <c r="Z53" i="98"/>
  <c r="U59" i="98" s="1"/>
  <c r="Y53" i="98"/>
  <c r="X53" i="98"/>
  <c r="W53" i="98"/>
  <c r="V53" i="98"/>
  <c r="U53" i="98"/>
  <c r="T53" i="98"/>
  <c r="S53" i="98"/>
  <c r="R53" i="98"/>
  <c r="Q53" i="98"/>
  <c r="P53" i="98"/>
  <c r="O53" i="98"/>
  <c r="N53" i="98"/>
  <c r="M53" i="98"/>
  <c r="L53" i="98"/>
  <c r="K53" i="98"/>
  <c r="J53" i="98"/>
  <c r="I53" i="98"/>
  <c r="H53" i="98"/>
  <c r="G53" i="98"/>
  <c r="F53" i="98"/>
  <c r="E53" i="98"/>
  <c r="Z52" i="98"/>
  <c r="Y52" i="98"/>
  <c r="X52" i="98"/>
  <c r="W52" i="98"/>
  <c r="V52" i="98"/>
  <c r="U52" i="98"/>
  <c r="T52" i="98"/>
  <c r="S52" i="98"/>
  <c r="R52" i="98"/>
  <c r="Q52" i="98"/>
  <c r="P52" i="98"/>
  <c r="O52" i="98"/>
  <c r="N52" i="98"/>
  <c r="M52" i="98"/>
  <c r="L52" i="98"/>
  <c r="K52" i="98"/>
  <c r="J52" i="98"/>
  <c r="I52" i="98"/>
  <c r="H52" i="98"/>
  <c r="G52" i="98"/>
  <c r="F52" i="98"/>
  <c r="E52" i="98"/>
  <c r="Z51" i="98"/>
  <c r="Y51" i="98"/>
  <c r="X51" i="98"/>
  <c r="W51" i="98"/>
  <c r="V51" i="98"/>
  <c r="U51" i="98"/>
  <c r="T51" i="98"/>
  <c r="S51" i="98"/>
  <c r="R51" i="98"/>
  <c r="Q51" i="98"/>
  <c r="P51" i="98"/>
  <c r="O51" i="98"/>
  <c r="N51" i="98"/>
  <c r="M51" i="98"/>
  <c r="L51" i="98"/>
  <c r="K51" i="98"/>
  <c r="J51" i="98"/>
  <c r="I51" i="98"/>
  <c r="H51" i="98"/>
  <c r="G51" i="98"/>
  <c r="F51" i="98"/>
  <c r="E51" i="98"/>
  <c r="Z50" i="98"/>
  <c r="Y50" i="98"/>
  <c r="X50" i="98"/>
  <c r="W50" i="98"/>
  <c r="V50" i="98"/>
  <c r="U50" i="98"/>
  <c r="T50" i="98"/>
  <c r="S50" i="98"/>
  <c r="R50" i="98"/>
  <c r="Q50" i="98"/>
  <c r="P50" i="98"/>
  <c r="O50" i="98"/>
  <c r="N50" i="98"/>
  <c r="M50" i="98"/>
  <c r="L50" i="98"/>
  <c r="K50" i="98"/>
  <c r="J50" i="98"/>
  <c r="I50" i="98"/>
  <c r="H50" i="98"/>
  <c r="G50" i="98"/>
  <c r="F50" i="98"/>
  <c r="E50" i="98"/>
  <c r="Z49" i="98"/>
  <c r="Y49" i="98"/>
  <c r="X49" i="98"/>
  <c r="W49" i="98"/>
  <c r="V49" i="98"/>
  <c r="U49" i="98"/>
  <c r="T49" i="98"/>
  <c r="S49" i="98"/>
  <c r="R49" i="98"/>
  <c r="Q49" i="98"/>
  <c r="P49" i="98"/>
  <c r="O49" i="98"/>
  <c r="N49" i="98"/>
  <c r="M49" i="98"/>
  <c r="L49" i="98"/>
  <c r="K49" i="98"/>
  <c r="J49" i="98"/>
  <c r="I49" i="98"/>
  <c r="H49" i="98"/>
  <c r="G49" i="98"/>
  <c r="F49" i="98"/>
  <c r="E49" i="98"/>
  <c r="Z48" i="98"/>
  <c r="Y48" i="98"/>
  <c r="X48" i="98"/>
  <c r="W48" i="98"/>
  <c r="V48" i="98"/>
  <c r="U48" i="98"/>
  <c r="T48" i="98"/>
  <c r="S48" i="98"/>
  <c r="R48" i="98"/>
  <c r="Q48" i="98"/>
  <c r="P48" i="98"/>
  <c r="O48" i="98"/>
  <c r="N48" i="98"/>
  <c r="M48" i="98"/>
  <c r="L48" i="98"/>
  <c r="K48" i="98"/>
  <c r="J48" i="98"/>
  <c r="I48" i="98"/>
  <c r="H48" i="98"/>
  <c r="G48" i="98"/>
  <c r="F48" i="98"/>
  <c r="E48" i="98"/>
  <c r="Z47" i="98"/>
  <c r="Y47" i="98"/>
  <c r="X47" i="98"/>
  <c r="W47" i="98"/>
  <c r="V47" i="98"/>
  <c r="U47" i="98"/>
  <c r="T47" i="98"/>
  <c r="S47" i="98"/>
  <c r="R47" i="98"/>
  <c r="Q47" i="98"/>
  <c r="P47" i="98"/>
  <c r="O47" i="98"/>
  <c r="N47" i="98"/>
  <c r="M47" i="98"/>
  <c r="L47" i="98"/>
  <c r="K47" i="98"/>
  <c r="J47" i="98"/>
  <c r="I47" i="98"/>
  <c r="H47" i="98"/>
  <c r="G47" i="98"/>
  <c r="F47" i="98"/>
  <c r="E47" i="98"/>
  <c r="Z40" i="98"/>
  <c r="Y40" i="98"/>
  <c r="X40" i="98"/>
  <c r="W40" i="98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G40" i="98"/>
  <c r="F40" i="98"/>
  <c r="E40" i="98"/>
  <c r="Z39" i="98"/>
  <c r="Y39" i="98"/>
  <c r="X39" i="98"/>
  <c r="W39" i="98"/>
  <c r="V39" i="98"/>
  <c r="U39" i="98"/>
  <c r="T39" i="98"/>
  <c r="S39" i="98"/>
  <c r="R39" i="98"/>
  <c r="Q39" i="98"/>
  <c r="P39" i="98"/>
  <c r="O39" i="98"/>
  <c r="N39" i="98"/>
  <c r="M39" i="98"/>
  <c r="L39" i="98"/>
  <c r="K39" i="98"/>
  <c r="J39" i="98"/>
  <c r="I39" i="98"/>
  <c r="H39" i="98"/>
  <c r="G39" i="98"/>
  <c r="F39" i="98"/>
  <c r="E39" i="98"/>
  <c r="Z38" i="98"/>
  <c r="Y38" i="98"/>
  <c r="X38" i="98"/>
  <c r="W38" i="98"/>
  <c r="V38" i="98"/>
  <c r="U38" i="98"/>
  <c r="T38" i="98"/>
  <c r="S38" i="98"/>
  <c r="R38" i="98"/>
  <c r="Q38" i="98"/>
  <c r="P38" i="98"/>
  <c r="O38" i="98"/>
  <c r="N38" i="98"/>
  <c r="M38" i="98"/>
  <c r="L38" i="98"/>
  <c r="K38" i="98"/>
  <c r="J38" i="98"/>
  <c r="I38" i="98"/>
  <c r="H38" i="98"/>
  <c r="G38" i="98"/>
  <c r="F38" i="98"/>
  <c r="E38" i="98"/>
  <c r="Z31" i="98"/>
  <c r="Y31" i="98"/>
  <c r="X31" i="98"/>
  <c r="W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Z30" i="98"/>
  <c r="Y30" i="98"/>
  <c r="X30" i="98"/>
  <c r="W30" i="98"/>
  <c r="V30" i="98"/>
  <c r="U30" i="98"/>
  <c r="T30" i="98"/>
  <c r="S30" i="98"/>
  <c r="R30" i="98"/>
  <c r="Q30" i="98"/>
  <c r="P30" i="98"/>
  <c r="O30" i="98"/>
  <c r="N30" i="98"/>
  <c r="M30" i="98"/>
  <c r="L30" i="98"/>
  <c r="K30" i="98"/>
  <c r="J30" i="98"/>
  <c r="I30" i="98"/>
  <c r="H30" i="98"/>
  <c r="G30" i="98"/>
  <c r="F30" i="98"/>
  <c r="E30" i="98"/>
  <c r="Z29" i="98"/>
  <c r="Y29" i="98"/>
  <c r="X29" i="98"/>
  <c r="W29" i="98"/>
  <c r="V29" i="98"/>
  <c r="U29" i="98"/>
  <c r="T29" i="98"/>
  <c r="S29" i="98"/>
  <c r="R29" i="98"/>
  <c r="Q29" i="98"/>
  <c r="P29" i="98"/>
  <c r="O29" i="98"/>
  <c r="N29" i="98"/>
  <c r="M29" i="98"/>
  <c r="L29" i="98"/>
  <c r="K29" i="98"/>
  <c r="J29" i="98"/>
  <c r="I29" i="98"/>
  <c r="H29" i="98"/>
  <c r="G29" i="98"/>
  <c r="F29" i="98"/>
  <c r="E29" i="98"/>
  <c r="Z28" i="98"/>
  <c r="Y28" i="98"/>
  <c r="X28" i="98"/>
  <c r="W28" i="98"/>
  <c r="V28" i="98"/>
  <c r="U28" i="98"/>
  <c r="T28" i="98"/>
  <c r="S28" i="98"/>
  <c r="R28" i="98"/>
  <c r="Q28" i="98"/>
  <c r="P28" i="98"/>
  <c r="O28" i="98"/>
  <c r="N28" i="98"/>
  <c r="M28" i="98"/>
  <c r="L28" i="98"/>
  <c r="K28" i="98"/>
  <c r="J28" i="98"/>
  <c r="I28" i="98"/>
  <c r="H28" i="98"/>
  <c r="G28" i="98"/>
  <c r="F28" i="98"/>
  <c r="E28" i="98"/>
  <c r="Z27" i="98"/>
  <c r="Y27" i="98"/>
  <c r="X27" i="98"/>
  <c r="W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Z26" i="98"/>
  <c r="Y26" i="98"/>
  <c r="X26" i="98"/>
  <c r="W26" i="98"/>
  <c r="V26" i="98"/>
  <c r="U26" i="98"/>
  <c r="T26" i="98"/>
  <c r="S26" i="98"/>
  <c r="R26" i="98"/>
  <c r="Q26" i="98"/>
  <c r="P26" i="98"/>
  <c r="O26" i="98"/>
  <c r="N26" i="98"/>
  <c r="M26" i="98"/>
  <c r="L26" i="98"/>
  <c r="K26" i="98"/>
  <c r="J26" i="98"/>
  <c r="I26" i="98"/>
  <c r="H26" i="98"/>
  <c r="G26" i="98"/>
  <c r="F26" i="98"/>
  <c r="E26" i="98"/>
  <c r="Z19" i="98"/>
  <c r="Y19" i="98"/>
  <c r="X19" i="98"/>
  <c r="W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Z18" i="98"/>
  <c r="Y18" i="98"/>
  <c r="X18" i="98"/>
  <c r="W18" i="98"/>
  <c r="V18" i="98"/>
  <c r="U18" i="98"/>
  <c r="T18" i="98"/>
  <c r="S18" i="98"/>
  <c r="R18" i="98"/>
  <c r="Q18" i="98"/>
  <c r="P18" i="98"/>
  <c r="O18" i="98"/>
  <c r="N18" i="98"/>
  <c r="M18" i="98"/>
  <c r="L18" i="98"/>
  <c r="K18" i="98"/>
  <c r="J18" i="98"/>
  <c r="I18" i="98"/>
  <c r="H18" i="98"/>
  <c r="G18" i="98"/>
  <c r="F18" i="98"/>
  <c r="E18" i="98"/>
  <c r="Z17" i="98"/>
  <c r="Y17" i="98"/>
  <c r="X17" i="98"/>
  <c r="W17" i="98"/>
  <c r="V17" i="98"/>
  <c r="U17" i="98"/>
  <c r="T17" i="98"/>
  <c r="S17" i="98"/>
  <c r="R17" i="98"/>
  <c r="Q17" i="98"/>
  <c r="P17" i="98"/>
  <c r="O17" i="98"/>
  <c r="N17" i="98"/>
  <c r="M17" i="98"/>
  <c r="L17" i="98"/>
  <c r="K17" i="98"/>
  <c r="J17" i="98"/>
  <c r="I17" i="98"/>
  <c r="H17" i="98"/>
  <c r="G17" i="98"/>
  <c r="F17" i="98"/>
  <c r="E17" i="98"/>
  <c r="S59" i="97" l="1"/>
  <c r="Z55" i="97"/>
  <c r="Y59" i="97" s="1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Z54" i="97"/>
  <c r="W59" i="97" s="1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F54" i="97"/>
  <c r="E54" i="97"/>
  <c r="Z53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E53" i="97"/>
  <c r="Z52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F52" i="97"/>
  <c r="E52" i="97"/>
  <c r="Z51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F51" i="97"/>
  <c r="E51" i="97"/>
  <c r="Z50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L50" i="97"/>
  <c r="K50" i="97"/>
  <c r="J50" i="97"/>
  <c r="I50" i="97"/>
  <c r="H50" i="97"/>
  <c r="G50" i="97"/>
  <c r="F50" i="97"/>
  <c r="E50" i="97"/>
  <c r="Z49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G49" i="97"/>
  <c r="F49" i="97"/>
  <c r="E49" i="97"/>
  <c r="Z48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F48" i="97"/>
  <c r="E48" i="97"/>
  <c r="Z47" i="97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F47" i="97"/>
  <c r="E47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Z39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Z38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F38" i="97"/>
  <c r="E38" i="97"/>
  <c r="Z31" i="97"/>
  <c r="Y31" i="97"/>
  <c r="X31" i="97"/>
  <c r="W31" i="97"/>
  <c r="V31" i="97"/>
  <c r="U31" i="97"/>
  <c r="T31" i="97"/>
  <c r="S31" i="97"/>
  <c r="R31" i="97"/>
  <c r="Q31" i="97"/>
  <c r="P31" i="97"/>
  <c r="O31" i="97"/>
  <c r="N31" i="97"/>
  <c r="M31" i="97"/>
  <c r="L31" i="97"/>
  <c r="K31" i="97"/>
  <c r="J31" i="97"/>
  <c r="I31" i="97"/>
  <c r="H31" i="97"/>
  <c r="G31" i="97"/>
  <c r="F31" i="97"/>
  <c r="E31" i="97"/>
  <c r="Z30" i="97"/>
  <c r="Y30" i="97"/>
  <c r="X30" i="97"/>
  <c r="W30" i="97"/>
  <c r="V30" i="97"/>
  <c r="U30" i="97"/>
  <c r="T30" i="97"/>
  <c r="S30" i="97"/>
  <c r="R30" i="97"/>
  <c r="Q30" i="97"/>
  <c r="P30" i="97"/>
  <c r="O30" i="97"/>
  <c r="N30" i="97"/>
  <c r="M30" i="97"/>
  <c r="L30" i="97"/>
  <c r="K30" i="97"/>
  <c r="J30" i="97"/>
  <c r="I30" i="97"/>
  <c r="H30" i="97"/>
  <c r="G30" i="97"/>
  <c r="F30" i="97"/>
  <c r="E30" i="97"/>
  <c r="Z29" i="97"/>
  <c r="Y29" i="97"/>
  <c r="X29" i="97"/>
  <c r="W29" i="97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E29" i="97"/>
  <c r="Z28" i="97"/>
  <c r="Y28" i="97"/>
  <c r="X28" i="97"/>
  <c r="W28" i="97"/>
  <c r="V28" i="97"/>
  <c r="U28" i="97"/>
  <c r="T28" i="97"/>
  <c r="S28" i="97"/>
  <c r="R28" i="97"/>
  <c r="Q28" i="97"/>
  <c r="P28" i="97"/>
  <c r="O28" i="97"/>
  <c r="N28" i="97"/>
  <c r="M28" i="97"/>
  <c r="L28" i="97"/>
  <c r="K28" i="97"/>
  <c r="J28" i="97"/>
  <c r="I28" i="97"/>
  <c r="H28" i="97"/>
  <c r="G28" i="97"/>
  <c r="F28" i="97"/>
  <c r="E28" i="97"/>
  <c r="Z27" i="97"/>
  <c r="Y27" i="97"/>
  <c r="X27" i="97"/>
  <c r="W27" i="97"/>
  <c r="V27" i="97"/>
  <c r="U27" i="97"/>
  <c r="T27" i="97"/>
  <c r="S27" i="97"/>
  <c r="R27" i="97"/>
  <c r="Q27" i="97"/>
  <c r="P27" i="97"/>
  <c r="O27" i="97"/>
  <c r="N27" i="97"/>
  <c r="M27" i="97"/>
  <c r="L27" i="97"/>
  <c r="K27" i="97"/>
  <c r="J27" i="97"/>
  <c r="I27" i="97"/>
  <c r="H27" i="97"/>
  <c r="G27" i="97"/>
  <c r="F27" i="97"/>
  <c r="E27" i="97"/>
  <c r="Z26" i="97"/>
  <c r="Y26" i="97"/>
  <c r="X26" i="97"/>
  <c r="W26" i="97"/>
  <c r="V26" i="97"/>
  <c r="U26" i="97"/>
  <c r="T26" i="97"/>
  <c r="S26" i="97"/>
  <c r="R26" i="97"/>
  <c r="Q26" i="97"/>
  <c r="P26" i="97"/>
  <c r="O26" i="97"/>
  <c r="N26" i="97"/>
  <c r="M26" i="97"/>
  <c r="L26" i="97"/>
  <c r="K26" i="97"/>
  <c r="J26" i="97"/>
  <c r="I26" i="97"/>
  <c r="H26" i="97"/>
  <c r="G26" i="97"/>
  <c r="F26" i="97"/>
  <c r="E26" i="97"/>
  <c r="Z19" i="97"/>
  <c r="Y19" i="97"/>
  <c r="X19" i="97"/>
  <c r="W19" i="97"/>
  <c r="V19" i="97"/>
  <c r="U19" i="97"/>
  <c r="T19" i="97"/>
  <c r="S19" i="97"/>
  <c r="R19" i="97"/>
  <c r="Q19" i="97"/>
  <c r="P19" i="97"/>
  <c r="O19" i="97"/>
  <c r="N19" i="97"/>
  <c r="M19" i="97"/>
  <c r="L19" i="97"/>
  <c r="K19" i="97"/>
  <c r="J19" i="97"/>
  <c r="I19" i="97"/>
  <c r="H19" i="97"/>
  <c r="G19" i="97"/>
  <c r="F19" i="97"/>
  <c r="E19" i="97"/>
  <c r="Z18" i="97"/>
  <c r="Y18" i="97"/>
  <c r="X18" i="97"/>
  <c r="W18" i="97"/>
  <c r="V18" i="97"/>
  <c r="U18" i="97"/>
  <c r="T18" i="97"/>
  <c r="S18" i="97"/>
  <c r="R18" i="97"/>
  <c r="Q18" i="97"/>
  <c r="P18" i="97"/>
  <c r="O18" i="97"/>
  <c r="N18" i="97"/>
  <c r="M18" i="97"/>
  <c r="L18" i="97"/>
  <c r="K18" i="97"/>
  <c r="J18" i="97"/>
  <c r="I18" i="97"/>
  <c r="H18" i="97"/>
  <c r="G18" i="97"/>
  <c r="F18" i="97"/>
  <c r="E18" i="97"/>
  <c r="Z17" i="97"/>
  <c r="Y17" i="97"/>
  <c r="X17" i="97"/>
  <c r="W17" i="97"/>
  <c r="V17" i="97"/>
  <c r="U17" i="97"/>
  <c r="T17" i="97"/>
  <c r="S17" i="97"/>
  <c r="R17" i="97"/>
  <c r="Q17" i="97"/>
  <c r="P17" i="97"/>
  <c r="O17" i="97"/>
  <c r="N17" i="97"/>
  <c r="M17" i="97"/>
  <c r="L17" i="97"/>
  <c r="K17" i="97"/>
  <c r="J17" i="97"/>
  <c r="I17" i="97"/>
  <c r="H17" i="97"/>
  <c r="G17" i="97"/>
  <c r="F17" i="97"/>
  <c r="E17" i="97"/>
  <c r="U59" i="97" l="1"/>
  <c r="S59" i="96"/>
  <c r="Z55" i="96"/>
  <c r="Y59" i="96" s="1"/>
  <c r="Y55" i="96"/>
  <c r="X55" i="96"/>
  <c r="W55" i="96"/>
  <c r="V55" i="96"/>
  <c r="U55" i="96"/>
  <c r="T55" i="96"/>
  <c r="S55" i="96"/>
  <c r="R55" i="96"/>
  <c r="Q55" i="96"/>
  <c r="P55" i="96"/>
  <c r="O55" i="96"/>
  <c r="N55" i="96"/>
  <c r="M55" i="96"/>
  <c r="L55" i="96"/>
  <c r="K55" i="96"/>
  <c r="J55" i="96"/>
  <c r="I55" i="96"/>
  <c r="H55" i="96"/>
  <c r="G55" i="96"/>
  <c r="F55" i="96"/>
  <c r="E55" i="96"/>
  <c r="Z54" i="96"/>
  <c r="W59" i="96" s="1"/>
  <c r="Y54" i="96"/>
  <c r="X54" i="96"/>
  <c r="W54" i="96"/>
  <c r="V54" i="96"/>
  <c r="U54" i="96"/>
  <c r="T54" i="96"/>
  <c r="S54" i="96"/>
  <c r="R54" i="96"/>
  <c r="Q54" i="96"/>
  <c r="P54" i="96"/>
  <c r="O54" i="96"/>
  <c r="N54" i="96"/>
  <c r="M54" i="96"/>
  <c r="L54" i="96"/>
  <c r="K54" i="96"/>
  <c r="J54" i="96"/>
  <c r="I54" i="96"/>
  <c r="H54" i="96"/>
  <c r="G54" i="96"/>
  <c r="F54" i="96"/>
  <c r="E54" i="96"/>
  <c r="Z53" i="96"/>
  <c r="U59" i="96" s="1"/>
  <c r="Y53" i="96"/>
  <c r="X53" i="96"/>
  <c r="W53" i="96"/>
  <c r="V53" i="96"/>
  <c r="U53" i="96"/>
  <c r="T53" i="96"/>
  <c r="S53" i="96"/>
  <c r="R53" i="96"/>
  <c r="Q53" i="96"/>
  <c r="P53" i="96"/>
  <c r="O53" i="96"/>
  <c r="N53" i="96"/>
  <c r="M53" i="96"/>
  <c r="L53" i="96"/>
  <c r="K53" i="96"/>
  <c r="J53" i="96"/>
  <c r="I53" i="96"/>
  <c r="H53" i="96"/>
  <c r="G53" i="96"/>
  <c r="F53" i="96"/>
  <c r="E53" i="96"/>
  <c r="Z52" i="96"/>
  <c r="Y52" i="96"/>
  <c r="X52" i="96"/>
  <c r="W52" i="96"/>
  <c r="V52" i="96"/>
  <c r="U52" i="96"/>
  <c r="T52" i="96"/>
  <c r="S52" i="96"/>
  <c r="R52" i="96"/>
  <c r="Q52" i="96"/>
  <c r="P52" i="96"/>
  <c r="O52" i="96"/>
  <c r="N52" i="96"/>
  <c r="M52" i="96"/>
  <c r="L52" i="96"/>
  <c r="K52" i="96"/>
  <c r="J52" i="96"/>
  <c r="I52" i="96"/>
  <c r="H52" i="96"/>
  <c r="G52" i="96"/>
  <c r="F52" i="96"/>
  <c r="E52" i="96"/>
  <c r="Z51" i="96"/>
  <c r="Y51" i="96"/>
  <c r="X51" i="96"/>
  <c r="W51" i="96"/>
  <c r="V51" i="96"/>
  <c r="U51" i="96"/>
  <c r="T51" i="96"/>
  <c r="S51" i="96"/>
  <c r="R51" i="96"/>
  <c r="Q51" i="96"/>
  <c r="P51" i="96"/>
  <c r="O51" i="96"/>
  <c r="N51" i="96"/>
  <c r="M51" i="96"/>
  <c r="L51" i="96"/>
  <c r="K51" i="96"/>
  <c r="J51" i="96"/>
  <c r="I51" i="96"/>
  <c r="H51" i="96"/>
  <c r="G51" i="96"/>
  <c r="F51" i="96"/>
  <c r="E51" i="96"/>
  <c r="Z50" i="96"/>
  <c r="Y50" i="96"/>
  <c r="X50" i="96"/>
  <c r="W50" i="96"/>
  <c r="V50" i="96"/>
  <c r="U50" i="96"/>
  <c r="T50" i="96"/>
  <c r="S50" i="96"/>
  <c r="R50" i="96"/>
  <c r="Q50" i="96"/>
  <c r="P50" i="96"/>
  <c r="O50" i="96"/>
  <c r="N50" i="96"/>
  <c r="M50" i="96"/>
  <c r="L50" i="96"/>
  <c r="K50" i="96"/>
  <c r="J50" i="96"/>
  <c r="I50" i="96"/>
  <c r="H50" i="96"/>
  <c r="G50" i="96"/>
  <c r="F50" i="96"/>
  <c r="E50" i="96"/>
  <c r="Z49" i="96"/>
  <c r="Y49" i="96"/>
  <c r="X49" i="96"/>
  <c r="W49" i="96"/>
  <c r="V49" i="96"/>
  <c r="U49" i="96"/>
  <c r="T49" i="96"/>
  <c r="S49" i="96"/>
  <c r="R49" i="96"/>
  <c r="Q49" i="96"/>
  <c r="P49" i="96"/>
  <c r="O49" i="96"/>
  <c r="N49" i="96"/>
  <c r="M49" i="96"/>
  <c r="L49" i="96"/>
  <c r="K49" i="96"/>
  <c r="J49" i="96"/>
  <c r="I49" i="96"/>
  <c r="H49" i="96"/>
  <c r="G49" i="96"/>
  <c r="F49" i="96"/>
  <c r="E49" i="96"/>
  <c r="Z48" i="96"/>
  <c r="Y48" i="96"/>
  <c r="X48" i="96"/>
  <c r="W48" i="96"/>
  <c r="V48" i="96"/>
  <c r="U48" i="96"/>
  <c r="T48" i="96"/>
  <c r="S48" i="96"/>
  <c r="R48" i="96"/>
  <c r="Q48" i="96"/>
  <c r="P48" i="96"/>
  <c r="O48" i="96"/>
  <c r="N48" i="96"/>
  <c r="M48" i="96"/>
  <c r="L48" i="96"/>
  <c r="K48" i="96"/>
  <c r="J48" i="96"/>
  <c r="I48" i="96"/>
  <c r="H48" i="96"/>
  <c r="G48" i="96"/>
  <c r="F48" i="96"/>
  <c r="E48" i="96"/>
  <c r="Z47" i="96"/>
  <c r="Y47" i="96"/>
  <c r="X47" i="96"/>
  <c r="W47" i="96"/>
  <c r="V47" i="96"/>
  <c r="U47" i="96"/>
  <c r="T47" i="96"/>
  <c r="S47" i="96"/>
  <c r="R47" i="96"/>
  <c r="Q47" i="96"/>
  <c r="P47" i="96"/>
  <c r="O47" i="96"/>
  <c r="N47" i="96"/>
  <c r="M47" i="96"/>
  <c r="L47" i="96"/>
  <c r="K47" i="96"/>
  <c r="J47" i="96"/>
  <c r="I47" i="96"/>
  <c r="H47" i="96"/>
  <c r="G47" i="96"/>
  <c r="F47" i="96"/>
  <c r="E47" i="96"/>
  <c r="Z40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Z39" i="96"/>
  <c r="Y39" i="96"/>
  <c r="X39" i="96"/>
  <c r="W39" i="96"/>
  <c r="V39" i="96"/>
  <c r="U39" i="96"/>
  <c r="T39" i="96"/>
  <c r="S39" i="96"/>
  <c r="R39" i="96"/>
  <c r="Q39" i="96"/>
  <c r="P39" i="96"/>
  <c r="O39" i="96"/>
  <c r="N39" i="96"/>
  <c r="M39" i="96"/>
  <c r="L39" i="96"/>
  <c r="K39" i="96"/>
  <c r="J39" i="96"/>
  <c r="I39" i="96"/>
  <c r="H39" i="96"/>
  <c r="G39" i="96"/>
  <c r="F39" i="96"/>
  <c r="E39" i="96"/>
  <c r="Z38" i="96"/>
  <c r="Y38" i="96"/>
  <c r="X38" i="96"/>
  <c r="W38" i="96"/>
  <c r="V38" i="96"/>
  <c r="U38" i="96"/>
  <c r="T38" i="96"/>
  <c r="S38" i="96"/>
  <c r="R38" i="96"/>
  <c r="Q38" i="96"/>
  <c r="P38" i="96"/>
  <c r="O38" i="96"/>
  <c r="N38" i="96"/>
  <c r="M38" i="96"/>
  <c r="L38" i="96"/>
  <c r="K38" i="96"/>
  <c r="J38" i="96"/>
  <c r="I38" i="96"/>
  <c r="H38" i="96"/>
  <c r="G38" i="96"/>
  <c r="F38" i="96"/>
  <c r="E38" i="96"/>
  <c r="Z31" i="96"/>
  <c r="Y31" i="96"/>
  <c r="X31" i="96"/>
  <c r="W31" i="96"/>
  <c r="V31" i="96"/>
  <c r="U31" i="96"/>
  <c r="T31" i="96"/>
  <c r="S31" i="96"/>
  <c r="R31" i="96"/>
  <c r="Q31" i="96"/>
  <c r="P31" i="96"/>
  <c r="O31" i="96"/>
  <c r="N31" i="96"/>
  <c r="M31" i="96"/>
  <c r="L31" i="96"/>
  <c r="K31" i="96"/>
  <c r="J31" i="96"/>
  <c r="I31" i="96"/>
  <c r="H31" i="96"/>
  <c r="G31" i="96"/>
  <c r="F31" i="96"/>
  <c r="E31" i="96"/>
  <c r="Z30" i="96"/>
  <c r="Y30" i="96"/>
  <c r="X30" i="96"/>
  <c r="W30" i="96"/>
  <c r="V30" i="96"/>
  <c r="U30" i="96"/>
  <c r="T30" i="96"/>
  <c r="S30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Z29" i="96"/>
  <c r="Y29" i="96"/>
  <c r="X29" i="96"/>
  <c r="W29" i="96"/>
  <c r="V29" i="96"/>
  <c r="U29" i="96"/>
  <c r="T29" i="96"/>
  <c r="S29" i="96"/>
  <c r="R29" i="96"/>
  <c r="Q29" i="96"/>
  <c r="P29" i="96"/>
  <c r="O29" i="96"/>
  <c r="N29" i="96"/>
  <c r="M29" i="96"/>
  <c r="L29" i="96"/>
  <c r="K29" i="96"/>
  <c r="J29" i="96"/>
  <c r="I29" i="96"/>
  <c r="H29" i="96"/>
  <c r="G29" i="96"/>
  <c r="F29" i="96"/>
  <c r="E29" i="96"/>
  <c r="Z28" i="96"/>
  <c r="Y28" i="96"/>
  <c r="X28" i="96"/>
  <c r="W28" i="96"/>
  <c r="V28" i="96"/>
  <c r="U28" i="96"/>
  <c r="T28" i="96"/>
  <c r="S28" i="96"/>
  <c r="R28" i="96"/>
  <c r="Q28" i="96"/>
  <c r="P28" i="96"/>
  <c r="O28" i="96"/>
  <c r="N28" i="96"/>
  <c r="M28" i="96"/>
  <c r="L28" i="96"/>
  <c r="K28" i="96"/>
  <c r="J28" i="96"/>
  <c r="I28" i="96"/>
  <c r="H28" i="96"/>
  <c r="G28" i="96"/>
  <c r="F28" i="96"/>
  <c r="E28" i="96"/>
  <c r="Z27" i="96"/>
  <c r="Y27" i="96"/>
  <c r="X27" i="96"/>
  <c r="W27" i="96"/>
  <c r="V27" i="96"/>
  <c r="U27" i="96"/>
  <c r="T27" i="96"/>
  <c r="S27" i="96"/>
  <c r="R27" i="96"/>
  <c r="Q27" i="96"/>
  <c r="P27" i="96"/>
  <c r="O27" i="96"/>
  <c r="N27" i="96"/>
  <c r="M27" i="96"/>
  <c r="L27" i="96"/>
  <c r="K27" i="96"/>
  <c r="J27" i="96"/>
  <c r="I27" i="96"/>
  <c r="H27" i="96"/>
  <c r="G27" i="96"/>
  <c r="F27" i="96"/>
  <c r="E27" i="96"/>
  <c r="Z26" i="96"/>
  <c r="Y26" i="96"/>
  <c r="X26" i="96"/>
  <c r="W26" i="96"/>
  <c r="V26" i="96"/>
  <c r="U26" i="96"/>
  <c r="T26" i="96"/>
  <c r="S26" i="96"/>
  <c r="R26" i="96"/>
  <c r="Q26" i="96"/>
  <c r="P26" i="96"/>
  <c r="O26" i="96"/>
  <c r="N26" i="96"/>
  <c r="M26" i="96"/>
  <c r="L26" i="96"/>
  <c r="K26" i="96"/>
  <c r="J26" i="96"/>
  <c r="I26" i="96"/>
  <c r="H26" i="96"/>
  <c r="G26" i="96"/>
  <c r="F26" i="96"/>
  <c r="E26" i="96"/>
  <c r="Z19" i="96"/>
  <c r="Y19" i="96"/>
  <c r="X19" i="96"/>
  <c r="W19" i="96"/>
  <c r="V19" i="96"/>
  <c r="U19" i="96"/>
  <c r="T19" i="96"/>
  <c r="S19" i="96"/>
  <c r="R19" i="96"/>
  <c r="Q19" i="96"/>
  <c r="P19" i="96"/>
  <c r="O19" i="96"/>
  <c r="N19" i="96"/>
  <c r="M19" i="96"/>
  <c r="L19" i="96"/>
  <c r="K19" i="96"/>
  <c r="J19" i="96"/>
  <c r="I19" i="96"/>
  <c r="H19" i="96"/>
  <c r="G19" i="96"/>
  <c r="F19" i="96"/>
  <c r="E19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Z17" i="96"/>
  <c r="Y17" i="96"/>
  <c r="X17" i="96"/>
  <c r="W17" i="96"/>
  <c r="V17" i="96"/>
  <c r="U17" i="96"/>
  <c r="T17" i="96"/>
  <c r="S17" i="96"/>
  <c r="R17" i="96"/>
  <c r="Q17" i="96"/>
  <c r="P17" i="96"/>
  <c r="O17" i="96"/>
  <c r="N17" i="96"/>
  <c r="M17" i="96"/>
  <c r="L17" i="96"/>
  <c r="K17" i="96"/>
  <c r="J17" i="96"/>
  <c r="I17" i="96"/>
  <c r="H17" i="96"/>
  <c r="G17" i="96"/>
  <c r="F17" i="96"/>
  <c r="E17" i="96"/>
  <c r="S59" i="95" l="1"/>
  <c r="Z55" i="95"/>
  <c r="Y59" i="95" s="1"/>
  <c r="Y55" i="95"/>
  <c r="X55" i="95"/>
  <c r="W55" i="95"/>
  <c r="V55" i="95"/>
  <c r="U55" i="95"/>
  <c r="T55" i="95"/>
  <c r="S55" i="95"/>
  <c r="R55" i="95"/>
  <c r="Q55" i="95"/>
  <c r="P55" i="95"/>
  <c r="O55" i="95"/>
  <c r="N55" i="95"/>
  <c r="M55" i="95"/>
  <c r="L55" i="95"/>
  <c r="K55" i="95"/>
  <c r="J55" i="95"/>
  <c r="I55" i="95"/>
  <c r="H55" i="95"/>
  <c r="G55" i="95"/>
  <c r="F55" i="95"/>
  <c r="E55" i="95"/>
  <c r="Z54" i="95"/>
  <c r="W59" i="95" s="1"/>
  <c r="Y54" i="95"/>
  <c r="X54" i="95"/>
  <c r="W54" i="95"/>
  <c r="V54" i="95"/>
  <c r="U54" i="95"/>
  <c r="T54" i="95"/>
  <c r="S54" i="95"/>
  <c r="R54" i="95"/>
  <c r="Q54" i="95"/>
  <c r="P54" i="95"/>
  <c r="O54" i="95"/>
  <c r="N54" i="95"/>
  <c r="M54" i="95"/>
  <c r="L54" i="95"/>
  <c r="K54" i="95"/>
  <c r="J54" i="95"/>
  <c r="I54" i="95"/>
  <c r="H54" i="95"/>
  <c r="G54" i="95"/>
  <c r="F54" i="95"/>
  <c r="E54" i="95"/>
  <c r="Z53" i="95"/>
  <c r="Y53" i="95"/>
  <c r="X53" i="95"/>
  <c r="W53" i="95"/>
  <c r="V53" i="95"/>
  <c r="U53" i="95"/>
  <c r="T53" i="95"/>
  <c r="S53" i="95"/>
  <c r="R53" i="95"/>
  <c r="Q53" i="95"/>
  <c r="P53" i="95"/>
  <c r="O53" i="95"/>
  <c r="N53" i="95"/>
  <c r="M53" i="95"/>
  <c r="L53" i="95"/>
  <c r="K53" i="95"/>
  <c r="J53" i="95"/>
  <c r="I53" i="95"/>
  <c r="H53" i="95"/>
  <c r="G53" i="95"/>
  <c r="F53" i="95"/>
  <c r="E53" i="95"/>
  <c r="Z52" i="95"/>
  <c r="Y52" i="95"/>
  <c r="X52" i="95"/>
  <c r="W52" i="95"/>
  <c r="V52" i="95"/>
  <c r="U52" i="95"/>
  <c r="T52" i="95"/>
  <c r="S52" i="95"/>
  <c r="R52" i="95"/>
  <c r="Q52" i="95"/>
  <c r="P52" i="95"/>
  <c r="O52" i="95"/>
  <c r="N52" i="95"/>
  <c r="M52" i="95"/>
  <c r="L52" i="95"/>
  <c r="K52" i="95"/>
  <c r="J52" i="95"/>
  <c r="I52" i="95"/>
  <c r="H52" i="95"/>
  <c r="G52" i="95"/>
  <c r="F52" i="95"/>
  <c r="E52" i="95"/>
  <c r="Z51" i="95"/>
  <c r="Y51" i="95"/>
  <c r="X51" i="95"/>
  <c r="W51" i="95"/>
  <c r="V51" i="95"/>
  <c r="U51" i="95"/>
  <c r="T51" i="95"/>
  <c r="S51" i="95"/>
  <c r="R51" i="95"/>
  <c r="Q51" i="95"/>
  <c r="P51" i="95"/>
  <c r="O51" i="95"/>
  <c r="N51" i="95"/>
  <c r="M51" i="95"/>
  <c r="L51" i="95"/>
  <c r="K51" i="95"/>
  <c r="J51" i="95"/>
  <c r="I51" i="95"/>
  <c r="H51" i="95"/>
  <c r="G51" i="95"/>
  <c r="F51" i="95"/>
  <c r="E51" i="95"/>
  <c r="Z50" i="95"/>
  <c r="Y50" i="95"/>
  <c r="X50" i="95"/>
  <c r="W50" i="95"/>
  <c r="V50" i="95"/>
  <c r="U50" i="95"/>
  <c r="T50" i="95"/>
  <c r="S50" i="95"/>
  <c r="R50" i="95"/>
  <c r="Q50" i="95"/>
  <c r="P50" i="95"/>
  <c r="O50" i="95"/>
  <c r="N50" i="95"/>
  <c r="M50" i="95"/>
  <c r="L50" i="95"/>
  <c r="K50" i="95"/>
  <c r="J50" i="95"/>
  <c r="I50" i="95"/>
  <c r="H50" i="95"/>
  <c r="G50" i="95"/>
  <c r="F50" i="95"/>
  <c r="E50" i="95"/>
  <c r="Z49" i="95"/>
  <c r="Y49" i="95"/>
  <c r="X49" i="95"/>
  <c r="W49" i="95"/>
  <c r="V49" i="95"/>
  <c r="U49" i="95"/>
  <c r="T49" i="95"/>
  <c r="S49" i="95"/>
  <c r="R49" i="95"/>
  <c r="Q49" i="95"/>
  <c r="P49" i="95"/>
  <c r="O49" i="95"/>
  <c r="N49" i="95"/>
  <c r="M49" i="95"/>
  <c r="L49" i="95"/>
  <c r="K49" i="95"/>
  <c r="J49" i="95"/>
  <c r="I49" i="95"/>
  <c r="H49" i="95"/>
  <c r="G49" i="95"/>
  <c r="F49" i="95"/>
  <c r="E49" i="95"/>
  <c r="Z48" i="95"/>
  <c r="Y48" i="95"/>
  <c r="X48" i="95"/>
  <c r="W48" i="95"/>
  <c r="V48" i="95"/>
  <c r="U48" i="95"/>
  <c r="T48" i="95"/>
  <c r="S48" i="95"/>
  <c r="R48" i="95"/>
  <c r="Q48" i="95"/>
  <c r="P48" i="95"/>
  <c r="O48" i="95"/>
  <c r="N48" i="95"/>
  <c r="M48" i="95"/>
  <c r="L48" i="95"/>
  <c r="K48" i="95"/>
  <c r="J48" i="95"/>
  <c r="I48" i="95"/>
  <c r="H48" i="95"/>
  <c r="G48" i="95"/>
  <c r="F48" i="95"/>
  <c r="E48" i="95"/>
  <c r="Z47" i="95"/>
  <c r="Y47" i="95"/>
  <c r="X47" i="95"/>
  <c r="W47" i="95"/>
  <c r="V47" i="95"/>
  <c r="U47" i="95"/>
  <c r="T47" i="95"/>
  <c r="S47" i="95"/>
  <c r="R47" i="95"/>
  <c r="Q47" i="95"/>
  <c r="P47" i="95"/>
  <c r="O47" i="95"/>
  <c r="N47" i="95"/>
  <c r="M47" i="95"/>
  <c r="L47" i="95"/>
  <c r="K47" i="95"/>
  <c r="J47" i="95"/>
  <c r="I47" i="95"/>
  <c r="H47" i="95"/>
  <c r="G47" i="95"/>
  <c r="F47" i="95"/>
  <c r="E47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Z38" i="95"/>
  <c r="Y38" i="95"/>
  <c r="X38" i="95"/>
  <c r="W38" i="95"/>
  <c r="V38" i="95"/>
  <c r="U38" i="95"/>
  <c r="T38" i="95"/>
  <c r="S38" i="95"/>
  <c r="R38" i="95"/>
  <c r="Q38" i="95"/>
  <c r="P38" i="95"/>
  <c r="O38" i="95"/>
  <c r="N38" i="95"/>
  <c r="M38" i="95"/>
  <c r="L38" i="95"/>
  <c r="K38" i="95"/>
  <c r="J38" i="95"/>
  <c r="I38" i="95"/>
  <c r="H38" i="95"/>
  <c r="G38" i="95"/>
  <c r="F38" i="95"/>
  <c r="E38" i="95"/>
  <c r="Z31" i="95"/>
  <c r="Y31" i="95"/>
  <c r="X31" i="95"/>
  <c r="W31" i="95"/>
  <c r="V31" i="95"/>
  <c r="U31" i="95"/>
  <c r="T31" i="95"/>
  <c r="S31" i="95"/>
  <c r="R31" i="95"/>
  <c r="Q31" i="95"/>
  <c r="P31" i="95"/>
  <c r="O31" i="95"/>
  <c r="N31" i="95"/>
  <c r="M31" i="95"/>
  <c r="L31" i="95"/>
  <c r="K31" i="95"/>
  <c r="J31" i="95"/>
  <c r="I31" i="95"/>
  <c r="H31" i="95"/>
  <c r="G31" i="95"/>
  <c r="F31" i="95"/>
  <c r="E31" i="95"/>
  <c r="Z30" i="95"/>
  <c r="Y30" i="95"/>
  <c r="X30" i="95"/>
  <c r="W30" i="95"/>
  <c r="V30" i="95"/>
  <c r="U30" i="95"/>
  <c r="T30" i="95"/>
  <c r="S30" i="95"/>
  <c r="R30" i="95"/>
  <c r="Q30" i="95"/>
  <c r="P30" i="95"/>
  <c r="O30" i="95"/>
  <c r="N30" i="95"/>
  <c r="M30" i="95"/>
  <c r="L30" i="95"/>
  <c r="K30" i="95"/>
  <c r="J30" i="95"/>
  <c r="I30" i="95"/>
  <c r="H30" i="95"/>
  <c r="G30" i="95"/>
  <c r="F30" i="95"/>
  <c r="E30" i="95"/>
  <c r="Z29" i="95"/>
  <c r="Y29" i="95"/>
  <c r="X29" i="95"/>
  <c r="W29" i="95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E29" i="95"/>
  <c r="Z28" i="95"/>
  <c r="Y28" i="95"/>
  <c r="X28" i="95"/>
  <c r="W28" i="95"/>
  <c r="V28" i="95"/>
  <c r="U28" i="95"/>
  <c r="T28" i="95"/>
  <c r="S28" i="95"/>
  <c r="R28" i="95"/>
  <c r="Q28" i="95"/>
  <c r="P28" i="95"/>
  <c r="O28" i="95"/>
  <c r="N28" i="95"/>
  <c r="M28" i="95"/>
  <c r="L28" i="95"/>
  <c r="K28" i="95"/>
  <c r="J28" i="95"/>
  <c r="I28" i="95"/>
  <c r="H28" i="95"/>
  <c r="G28" i="95"/>
  <c r="F28" i="95"/>
  <c r="E28" i="95"/>
  <c r="Z27" i="95"/>
  <c r="Y27" i="95"/>
  <c r="X27" i="95"/>
  <c r="W27" i="95"/>
  <c r="V27" i="95"/>
  <c r="U27" i="95"/>
  <c r="T27" i="95"/>
  <c r="S27" i="95"/>
  <c r="R27" i="95"/>
  <c r="Q27" i="95"/>
  <c r="P27" i="95"/>
  <c r="O27" i="95"/>
  <c r="N27" i="95"/>
  <c r="M27" i="95"/>
  <c r="L27" i="95"/>
  <c r="K27" i="95"/>
  <c r="J27" i="95"/>
  <c r="I27" i="95"/>
  <c r="H27" i="95"/>
  <c r="G27" i="95"/>
  <c r="F27" i="95"/>
  <c r="E27" i="95"/>
  <c r="Z26" i="95"/>
  <c r="Y26" i="95"/>
  <c r="X26" i="95"/>
  <c r="W26" i="95"/>
  <c r="V26" i="95"/>
  <c r="U26" i="95"/>
  <c r="T26" i="95"/>
  <c r="S26" i="95"/>
  <c r="R26" i="95"/>
  <c r="Q26" i="95"/>
  <c r="P26" i="95"/>
  <c r="O26" i="95"/>
  <c r="N26" i="95"/>
  <c r="M26" i="95"/>
  <c r="L26" i="95"/>
  <c r="K26" i="95"/>
  <c r="J26" i="95"/>
  <c r="I26" i="95"/>
  <c r="H26" i="95"/>
  <c r="G26" i="95"/>
  <c r="F26" i="95"/>
  <c r="E26" i="95"/>
  <c r="Z19" i="95"/>
  <c r="Y19" i="95"/>
  <c r="X19" i="95"/>
  <c r="W19" i="95"/>
  <c r="V19" i="95"/>
  <c r="U19" i="95"/>
  <c r="T19" i="95"/>
  <c r="S19" i="95"/>
  <c r="R19" i="95"/>
  <c r="Q19" i="95"/>
  <c r="P19" i="95"/>
  <c r="O19" i="95"/>
  <c r="N19" i="95"/>
  <c r="M19" i="95"/>
  <c r="L19" i="95"/>
  <c r="K19" i="95"/>
  <c r="J19" i="95"/>
  <c r="I19" i="95"/>
  <c r="H19" i="95"/>
  <c r="G19" i="95"/>
  <c r="F19" i="95"/>
  <c r="E19" i="95"/>
  <c r="Z18" i="95"/>
  <c r="Y18" i="95"/>
  <c r="X18" i="95"/>
  <c r="W18" i="95"/>
  <c r="V18" i="95"/>
  <c r="U18" i="95"/>
  <c r="T18" i="95"/>
  <c r="S18" i="95"/>
  <c r="R18" i="95"/>
  <c r="Q18" i="95"/>
  <c r="P18" i="95"/>
  <c r="O18" i="95"/>
  <c r="N18" i="95"/>
  <c r="M18" i="95"/>
  <c r="L18" i="95"/>
  <c r="K18" i="95"/>
  <c r="J18" i="95"/>
  <c r="I18" i="95"/>
  <c r="H18" i="95"/>
  <c r="G18" i="95"/>
  <c r="F18" i="95"/>
  <c r="E18" i="95"/>
  <c r="Z17" i="95"/>
  <c r="Y17" i="95"/>
  <c r="X17" i="95"/>
  <c r="W17" i="95"/>
  <c r="V17" i="95"/>
  <c r="U17" i="95"/>
  <c r="T17" i="95"/>
  <c r="S17" i="95"/>
  <c r="R17" i="95"/>
  <c r="Q17" i="95"/>
  <c r="P17" i="95"/>
  <c r="O17" i="95"/>
  <c r="N17" i="95"/>
  <c r="M17" i="95"/>
  <c r="L17" i="95"/>
  <c r="K17" i="95"/>
  <c r="J17" i="95"/>
  <c r="I17" i="95"/>
  <c r="H17" i="95"/>
  <c r="G17" i="95"/>
  <c r="F17" i="95"/>
  <c r="E17" i="95"/>
  <c r="U59" i="95" l="1"/>
  <c r="S59" i="94"/>
  <c r="Z55" i="94"/>
  <c r="Y59" i="94" s="1"/>
  <c r="Y55" i="94"/>
  <c r="X55" i="94"/>
  <c r="W55" i="94"/>
  <c r="V55" i="94"/>
  <c r="U55" i="94"/>
  <c r="T55" i="94"/>
  <c r="S55" i="94"/>
  <c r="R55" i="94"/>
  <c r="Q55" i="94"/>
  <c r="P55" i="94"/>
  <c r="O55" i="94"/>
  <c r="N55" i="94"/>
  <c r="M55" i="94"/>
  <c r="L55" i="94"/>
  <c r="K55" i="94"/>
  <c r="J55" i="94"/>
  <c r="I55" i="94"/>
  <c r="H55" i="94"/>
  <c r="G55" i="94"/>
  <c r="F55" i="94"/>
  <c r="E55" i="94"/>
  <c r="Z54" i="94"/>
  <c r="W59" i="94" s="1"/>
  <c r="Y54" i="94"/>
  <c r="X54" i="94"/>
  <c r="W54" i="94"/>
  <c r="V54" i="94"/>
  <c r="U54" i="94"/>
  <c r="T54" i="94"/>
  <c r="S54" i="94"/>
  <c r="R54" i="94"/>
  <c r="Q54" i="94"/>
  <c r="P54" i="94"/>
  <c r="O54" i="94"/>
  <c r="N54" i="94"/>
  <c r="M54" i="94"/>
  <c r="L54" i="94"/>
  <c r="K54" i="94"/>
  <c r="J54" i="94"/>
  <c r="I54" i="94"/>
  <c r="H54" i="94"/>
  <c r="G54" i="94"/>
  <c r="F54" i="94"/>
  <c r="E54" i="94"/>
  <c r="Z53" i="94"/>
  <c r="U59" i="94" s="1"/>
  <c r="Y53" i="94"/>
  <c r="X53" i="94"/>
  <c r="W53" i="94"/>
  <c r="V53" i="94"/>
  <c r="U53" i="94"/>
  <c r="T53" i="94"/>
  <c r="S53" i="94"/>
  <c r="R53" i="94"/>
  <c r="Q53" i="94"/>
  <c r="P53" i="94"/>
  <c r="O53" i="94"/>
  <c r="N53" i="94"/>
  <c r="M53" i="94"/>
  <c r="L53" i="94"/>
  <c r="K53" i="94"/>
  <c r="J53" i="94"/>
  <c r="I53" i="94"/>
  <c r="H53" i="94"/>
  <c r="G53" i="94"/>
  <c r="F53" i="94"/>
  <c r="E53" i="94"/>
  <c r="Z52" i="94"/>
  <c r="Y52" i="94"/>
  <c r="X52" i="94"/>
  <c r="W52" i="94"/>
  <c r="V52" i="94"/>
  <c r="U52" i="94"/>
  <c r="T52" i="94"/>
  <c r="S52" i="94"/>
  <c r="R52" i="94"/>
  <c r="Q52" i="94"/>
  <c r="P52" i="94"/>
  <c r="O52" i="94"/>
  <c r="N52" i="94"/>
  <c r="M52" i="94"/>
  <c r="L52" i="94"/>
  <c r="K52" i="94"/>
  <c r="J52" i="94"/>
  <c r="I52" i="94"/>
  <c r="H52" i="94"/>
  <c r="G52" i="94"/>
  <c r="F52" i="94"/>
  <c r="E52" i="94"/>
  <c r="Z51" i="94"/>
  <c r="Y51" i="94"/>
  <c r="X51" i="94"/>
  <c r="W51" i="94"/>
  <c r="V51" i="94"/>
  <c r="U51" i="94"/>
  <c r="T51" i="94"/>
  <c r="S51" i="94"/>
  <c r="R51" i="94"/>
  <c r="Q51" i="94"/>
  <c r="P51" i="94"/>
  <c r="O51" i="94"/>
  <c r="N51" i="94"/>
  <c r="M51" i="94"/>
  <c r="L51" i="94"/>
  <c r="K51" i="94"/>
  <c r="J51" i="94"/>
  <c r="I51" i="94"/>
  <c r="H51" i="94"/>
  <c r="G51" i="94"/>
  <c r="F51" i="94"/>
  <c r="E51" i="94"/>
  <c r="Z50" i="94"/>
  <c r="Y50" i="94"/>
  <c r="X50" i="94"/>
  <c r="W50" i="94"/>
  <c r="V50" i="94"/>
  <c r="U50" i="94"/>
  <c r="T50" i="94"/>
  <c r="S50" i="94"/>
  <c r="R50" i="94"/>
  <c r="Q50" i="94"/>
  <c r="P50" i="94"/>
  <c r="O50" i="94"/>
  <c r="N50" i="94"/>
  <c r="M50" i="94"/>
  <c r="L50" i="94"/>
  <c r="K50" i="94"/>
  <c r="J50" i="94"/>
  <c r="I50" i="94"/>
  <c r="H50" i="94"/>
  <c r="G50" i="94"/>
  <c r="F50" i="94"/>
  <c r="E50" i="94"/>
  <c r="Z49" i="94"/>
  <c r="Y49" i="94"/>
  <c r="X49" i="94"/>
  <c r="W49" i="94"/>
  <c r="V49" i="94"/>
  <c r="U49" i="94"/>
  <c r="T49" i="94"/>
  <c r="S49" i="94"/>
  <c r="R49" i="94"/>
  <c r="Q49" i="94"/>
  <c r="P49" i="94"/>
  <c r="O49" i="94"/>
  <c r="N49" i="94"/>
  <c r="M49" i="94"/>
  <c r="L49" i="94"/>
  <c r="K49" i="94"/>
  <c r="J49" i="94"/>
  <c r="I49" i="94"/>
  <c r="H49" i="94"/>
  <c r="G49" i="94"/>
  <c r="F49" i="94"/>
  <c r="E49" i="94"/>
  <c r="Z48" i="94"/>
  <c r="Y48" i="94"/>
  <c r="X48" i="94"/>
  <c r="W48" i="94"/>
  <c r="V48" i="94"/>
  <c r="U48" i="94"/>
  <c r="T48" i="94"/>
  <c r="S48" i="94"/>
  <c r="R48" i="94"/>
  <c r="Q48" i="94"/>
  <c r="P48" i="94"/>
  <c r="O48" i="94"/>
  <c r="N48" i="94"/>
  <c r="M48" i="94"/>
  <c r="L48" i="94"/>
  <c r="K48" i="94"/>
  <c r="J48" i="94"/>
  <c r="I48" i="94"/>
  <c r="H48" i="94"/>
  <c r="G48" i="94"/>
  <c r="F48" i="94"/>
  <c r="E48" i="94"/>
  <c r="Z47" i="94"/>
  <c r="Y47" i="94"/>
  <c r="X47" i="94"/>
  <c r="W47" i="94"/>
  <c r="V47" i="94"/>
  <c r="U47" i="94"/>
  <c r="T47" i="94"/>
  <c r="S47" i="94"/>
  <c r="R47" i="94"/>
  <c r="Q47" i="94"/>
  <c r="P47" i="94"/>
  <c r="O47" i="94"/>
  <c r="N47" i="94"/>
  <c r="M47" i="94"/>
  <c r="L47" i="94"/>
  <c r="K47" i="94"/>
  <c r="J47" i="94"/>
  <c r="I47" i="94"/>
  <c r="H47" i="94"/>
  <c r="G47" i="94"/>
  <c r="F47" i="94"/>
  <c r="E47" i="94"/>
  <c r="Z40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Z39" i="94"/>
  <c r="Y39" i="94"/>
  <c r="X39" i="94"/>
  <c r="W39" i="94"/>
  <c r="V39" i="94"/>
  <c r="U39" i="94"/>
  <c r="T39" i="94"/>
  <c r="S39" i="94"/>
  <c r="R39" i="94"/>
  <c r="Q39" i="94"/>
  <c r="P39" i="94"/>
  <c r="O39" i="94"/>
  <c r="N39" i="94"/>
  <c r="M39" i="94"/>
  <c r="L39" i="94"/>
  <c r="K39" i="94"/>
  <c r="J39" i="94"/>
  <c r="I39" i="94"/>
  <c r="H39" i="94"/>
  <c r="G39" i="94"/>
  <c r="F39" i="94"/>
  <c r="E39" i="94"/>
  <c r="Z38" i="94"/>
  <c r="Y38" i="94"/>
  <c r="X38" i="94"/>
  <c r="W38" i="94"/>
  <c r="V38" i="94"/>
  <c r="U38" i="94"/>
  <c r="T38" i="94"/>
  <c r="S38" i="94"/>
  <c r="R38" i="94"/>
  <c r="Q38" i="94"/>
  <c r="P38" i="94"/>
  <c r="O38" i="94"/>
  <c r="N38" i="94"/>
  <c r="M38" i="94"/>
  <c r="L38" i="94"/>
  <c r="K38" i="94"/>
  <c r="J38" i="94"/>
  <c r="I38" i="94"/>
  <c r="H38" i="94"/>
  <c r="G38" i="94"/>
  <c r="F38" i="94"/>
  <c r="E38" i="94"/>
  <c r="Z31" i="94"/>
  <c r="Y31" i="94"/>
  <c r="X31" i="94"/>
  <c r="W31" i="94"/>
  <c r="V31" i="94"/>
  <c r="U31" i="94"/>
  <c r="T31" i="94"/>
  <c r="S31" i="94"/>
  <c r="R31" i="94"/>
  <c r="Q31" i="94"/>
  <c r="P31" i="94"/>
  <c r="O31" i="94"/>
  <c r="N31" i="94"/>
  <c r="M31" i="94"/>
  <c r="L31" i="94"/>
  <c r="K31" i="94"/>
  <c r="J31" i="94"/>
  <c r="I31" i="94"/>
  <c r="H31" i="94"/>
  <c r="G31" i="94"/>
  <c r="F31" i="94"/>
  <c r="E31" i="94"/>
  <c r="Z30" i="94"/>
  <c r="Y30" i="94"/>
  <c r="X30" i="94"/>
  <c r="W30" i="94"/>
  <c r="V30" i="94"/>
  <c r="U30" i="94"/>
  <c r="T30" i="94"/>
  <c r="S30" i="94"/>
  <c r="R30" i="94"/>
  <c r="Q30" i="94"/>
  <c r="P30" i="94"/>
  <c r="O30" i="94"/>
  <c r="N30" i="94"/>
  <c r="M30" i="94"/>
  <c r="L30" i="94"/>
  <c r="K30" i="94"/>
  <c r="J30" i="94"/>
  <c r="I30" i="94"/>
  <c r="H30" i="94"/>
  <c r="G30" i="94"/>
  <c r="F30" i="94"/>
  <c r="E30" i="94"/>
  <c r="Z29" i="94"/>
  <c r="Y29" i="94"/>
  <c r="X29" i="94"/>
  <c r="W29" i="94"/>
  <c r="V29" i="94"/>
  <c r="U29" i="94"/>
  <c r="T29" i="94"/>
  <c r="S29" i="94"/>
  <c r="R29" i="94"/>
  <c r="Q29" i="94"/>
  <c r="P29" i="94"/>
  <c r="O29" i="94"/>
  <c r="N29" i="94"/>
  <c r="M29" i="94"/>
  <c r="L29" i="94"/>
  <c r="K29" i="94"/>
  <c r="J29" i="94"/>
  <c r="I29" i="94"/>
  <c r="H29" i="94"/>
  <c r="G29" i="94"/>
  <c r="F29" i="94"/>
  <c r="E29" i="94"/>
  <c r="Z28" i="94"/>
  <c r="Y28" i="94"/>
  <c r="X28" i="94"/>
  <c r="W28" i="94"/>
  <c r="V28" i="94"/>
  <c r="U28" i="94"/>
  <c r="T28" i="94"/>
  <c r="S28" i="94"/>
  <c r="R28" i="94"/>
  <c r="Q28" i="94"/>
  <c r="P28" i="94"/>
  <c r="O28" i="94"/>
  <c r="N28" i="94"/>
  <c r="M28" i="94"/>
  <c r="L28" i="94"/>
  <c r="K28" i="94"/>
  <c r="J28" i="94"/>
  <c r="I28" i="94"/>
  <c r="H28" i="94"/>
  <c r="G28" i="94"/>
  <c r="F28" i="94"/>
  <c r="E28" i="94"/>
  <c r="Z27" i="94"/>
  <c r="Y27" i="94"/>
  <c r="X27" i="94"/>
  <c r="W27" i="94"/>
  <c r="V27" i="94"/>
  <c r="U27" i="94"/>
  <c r="T27" i="94"/>
  <c r="S27" i="94"/>
  <c r="R27" i="94"/>
  <c r="Q27" i="94"/>
  <c r="P27" i="94"/>
  <c r="O27" i="94"/>
  <c r="N27" i="94"/>
  <c r="M27" i="94"/>
  <c r="L27" i="94"/>
  <c r="K27" i="94"/>
  <c r="J27" i="94"/>
  <c r="I27" i="94"/>
  <c r="H27" i="94"/>
  <c r="G27" i="94"/>
  <c r="F27" i="94"/>
  <c r="E27" i="94"/>
  <c r="Z26" i="94"/>
  <c r="Y26" i="94"/>
  <c r="X26" i="94"/>
  <c r="W26" i="94"/>
  <c r="V26" i="94"/>
  <c r="U26" i="94"/>
  <c r="T26" i="94"/>
  <c r="S26" i="94"/>
  <c r="R26" i="94"/>
  <c r="Q26" i="94"/>
  <c r="P26" i="94"/>
  <c r="O26" i="94"/>
  <c r="N26" i="94"/>
  <c r="M26" i="94"/>
  <c r="L26" i="94"/>
  <c r="K26" i="94"/>
  <c r="J26" i="94"/>
  <c r="I26" i="94"/>
  <c r="H26" i="94"/>
  <c r="G26" i="94"/>
  <c r="F26" i="94"/>
  <c r="E26" i="94"/>
  <c r="Z19" i="94"/>
  <c r="Y19" i="94"/>
  <c r="X19" i="94"/>
  <c r="W19" i="94"/>
  <c r="V19" i="94"/>
  <c r="U19" i="94"/>
  <c r="T19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F19" i="94"/>
  <c r="E19" i="94"/>
  <c r="Z18" i="94"/>
  <c r="Y18" i="94"/>
  <c r="X18" i="94"/>
  <c r="W18" i="94"/>
  <c r="V18" i="94"/>
  <c r="U18" i="94"/>
  <c r="T18" i="94"/>
  <c r="S18" i="94"/>
  <c r="R18" i="94"/>
  <c r="Q18" i="94"/>
  <c r="P18" i="94"/>
  <c r="O18" i="94"/>
  <c r="N18" i="94"/>
  <c r="M18" i="94"/>
  <c r="L18" i="94"/>
  <c r="K18" i="94"/>
  <c r="J18" i="94"/>
  <c r="I18" i="94"/>
  <c r="H18" i="94"/>
  <c r="G18" i="94"/>
  <c r="F18" i="94"/>
  <c r="E18" i="94"/>
  <c r="Z17" i="94"/>
  <c r="Y17" i="94"/>
  <c r="X17" i="94"/>
  <c r="W17" i="94"/>
  <c r="V17" i="94"/>
  <c r="U17" i="94"/>
  <c r="T17" i="94"/>
  <c r="S17" i="94"/>
  <c r="R17" i="94"/>
  <c r="Q17" i="94"/>
  <c r="P17" i="94"/>
  <c r="O17" i="94"/>
  <c r="N17" i="94"/>
  <c r="M17" i="94"/>
  <c r="L17" i="94"/>
  <c r="K17" i="94"/>
  <c r="J17" i="94"/>
  <c r="I17" i="94"/>
  <c r="H17" i="94"/>
  <c r="G17" i="94"/>
  <c r="F17" i="94"/>
  <c r="E17" i="94"/>
  <c r="S59" i="93" l="1"/>
  <c r="Z55" i="93"/>
  <c r="Y59" i="93" s="1"/>
  <c r="Y55" i="93"/>
  <c r="X55" i="93"/>
  <c r="W55" i="93"/>
  <c r="V55" i="93"/>
  <c r="U55" i="93"/>
  <c r="T55" i="93"/>
  <c r="S55" i="93"/>
  <c r="R55" i="93"/>
  <c r="Q55" i="93"/>
  <c r="P55" i="93"/>
  <c r="O55" i="93"/>
  <c r="N55" i="93"/>
  <c r="M55" i="93"/>
  <c r="L55" i="93"/>
  <c r="K55" i="93"/>
  <c r="J55" i="93"/>
  <c r="I55" i="93"/>
  <c r="H55" i="93"/>
  <c r="G55" i="93"/>
  <c r="F55" i="93"/>
  <c r="E55" i="93"/>
  <c r="Z54" i="93"/>
  <c r="W59" i="93" s="1"/>
  <c r="Y54" i="93"/>
  <c r="X54" i="93"/>
  <c r="W54" i="93"/>
  <c r="V54" i="93"/>
  <c r="U54" i="93"/>
  <c r="T54" i="93"/>
  <c r="S54" i="93"/>
  <c r="R54" i="93"/>
  <c r="Q54" i="93"/>
  <c r="P54" i="93"/>
  <c r="O54" i="93"/>
  <c r="N54" i="93"/>
  <c r="M54" i="93"/>
  <c r="L54" i="93"/>
  <c r="K54" i="93"/>
  <c r="J54" i="93"/>
  <c r="I54" i="93"/>
  <c r="H54" i="93"/>
  <c r="G54" i="93"/>
  <c r="F54" i="93"/>
  <c r="E54" i="93"/>
  <c r="Z53" i="93"/>
  <c r="U59" i="93" s="1"/>
  <c r="Y53" i="93"/>
  <c r="X53" i="93"/>
  <c r="W53" i="93"/>
  <c r="V53" i="93"/>
  <c r="U53" i="93"/>
  <c r="T53" i="93"/>
  <c r="S53" i="93"/>
  <c r="R53" i="93"/>
  <c r="Q53" i="93"/>
  <c r="P53" i="93"/>
  <c r="O53" i="93"/>
  <c r="N53" i="93"/>
  <c r="M53" i="93"/>
  <c r="L53" i="93"/>
  <c r="K53" i="93"/>
  <c r="J53" i="93"/>
  <c r="I53" i="93"/>
  <c r="H53" i="93"/>
  <c r="G53" i="93"/>
  <c r="F53" i="93"/>
  <c r="E53" i="93"/>
  <c r="Z52" i="93"/>
  <c r="Y52" i="93"/>
  <c r="X52" i="93"/>
  <c r="W52" i="93"/>
  <c r="V52" i="93"/>
  <c r="U52" i="93"/>
  <c r="T52" i="93"/>
  <c r="S52" i="93"/>
  <c r="R52" i="93"/>
  <c r="Q52" i="93"/>
  <c r="P52" i="93"/>
  <c r="O52" i="93"/>
  <c r="N52" i="93"/>
  <c r="M52" i="93"/>
  <c r="L52" i="93"/>
  <c r="K52" i="93"/>
  <c r="J52" i="93"/>
  <c r="I52" i="93"/>
  <c r="H52" i="93"/>
  <c r="G52" i="93"/>
  <c r="F52" i="93"/>
  <c r="E52" i="93"/>
  <c r="Z51" i="93"/>
  <c r="Y51" i="93"/>
  <c r="X51" i="93"/>
  <c r="W51" i="93"/>
  <c r="V51" i="93"/>
  <c r="U51" i="93"/>
  <c r="T51" i="93"/>
  <c r="S51" i="93"/>
  <c r="R51" i="93"/>
  <c r="Q51" i="93"/>
  <c r="P51" i="93"/>
  <c r="O51" i="93"/>
  <c r="N51" i="93"/>
  <c r="M51" i="93"/>
  <c r="L51" i="93"/>
  <c r="K51" i="93"/>
  <c r="J51" i="93"/>
  <c r="I51" i="93"/>
  <c r="H51" i="93"/>
  <c r="G51" i="93"/>
  <c r="F51" i="93"/>
  <c r="E51" i="93"/>
  <c r="Z50" i="93"/>
  <c r="Y50" i="93"/>
  <c r="X50" i="93"/>
  <c r="W50" i="93"/>
  <c r="V50" i="93"/>
  <c r="U50" i="93"/>
  <c r="T50" i="93"/>
  <c r="S50" i="93"/>
  <c r="R50" i="93"/>
  <c r="Q50" i="93"/>
  <c r="P50" i="93"/>
  <c r="O50" i="93"/>
  <c r="N50" i="93"/>
  <c r="M50" i="93"/>
  <c r="L50" i="93"/>
  <c r="K50" i="93"/>
  <c r="J50" i="93"/>
  <c r="I50" i="93"/>
  <c r="H50" i="93"/>
  <c r="G50" i="93"/>
  <c r="F50" i="93"/>
  <c r="E50" i="93"/>
  <c r="Z49" i="93"/>
  <c r="Y49" i="93"/>
  <c r="X49" i="93"/>
  <c r="W49" i="93"/>
  <c r="V49" i="93"/>
  <c r="U49" i="93"/>
  <c r="T49" i="93"/>
  <c r="S49" i="93"/>
  <c r="R49" i="93"/>
  <c r="Q49" i="93"/>
  <c r="P49" i="93"/>
  <c r="O49" i="93"/>
  <c r="N49" i="93"/>
  <c r="M49" i="93"/>
  <c r="L49" i="93"/>
  <c r="K49" i="93"/>
  <c r="J49" i="93"/>
  <c r="I49" i="93"/>
  <c r="H49" i="93"/>
  <c r="G49" i="93"/>
  <c r="F49" i="93"/>
  <c r="E49" i="93"/>
  <c r="Z48" i="93"/>
  <c r="Y48" i="93"/>
  <c r="X48" i="93"/>
  <c r="W48" i="93"/>
  <c r="V48" i="93"/>
  <c r="U48" i="93"/>
  <c r="T48" i="93"/>
  <c r="S48" i="93"/>
  <c r="R48" i="93"/>
  <c r="Q48" i="93"/>
  <c r="P48" i="93"/>
  <c r="O48" i="93"/>
  <c r="N48" i="93"/>
  <c r="M48" i="93"/>
  <c r="L48" i="93"/>
  <c r="K48" i="93"/>
  <c r="J48" i="93"/>
  <c r="I48" i="93"/>
  <c r="H48" i="93"/>
  <c r="G48" i="93"/>
  <c r="F48" i="93"/>
  <c r="E48" i="93"/>
  <c r="Z47" i="93"/>
  <c r="Y47" i="93"/>
  <c r="X47" i="93"/>
  <c r="W47" i="93"/>
  <c r="V47" i="93"/>
  <c r="U47" i="93"/>
  <c r="T47" i="93"/>
  <c r="S47" i="93"/>
  <c r="R47" i="93"/>
  <c r="Q47" i="93"/>
  <c r="P47" i="93"/>
  <c r="O47" i="93"/>
  <c r="N47" i="93"/>
  <c r="M47" i="93"/>
  <c r="L47" i="93"/>
  <c r="K47" i="93"/>
  <c r="J47" i="93"/>
  <c r="I47" i="93"/>
  <c r="H47" i="93"/>
  <c r="G47" i="93"/>
  <c r="F47" i="93"/>
  <c r="E47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Z38" i="93"/>
  <c r="Y38" i="93"/>
  <c r="X38" i="93"/>
  <c r="W38" i="93"/>
  <c r="V38" i="93"/>
  <c r="U38" i="93"/>
  <c r="T38" i="93"/>
  <c r="S38" i="93"/>
  <c r="R38" i="93"/>
  <c r="Q38" i="93"/>
  <c r="P38" i="93"/>
  <c r="O38" i="93"/>
  <c r="N38" i="93"/>
  <c r="M38" i="93"/>
  <c r="L38" i="93"/>
  <c r="K38" i="93"/>
  <c r="J38" i="93"/>
  <c r="I38" i="93"/>
  <c r="H38" i="93"/>
  <c r="G38" i="93"/>
  <c r="F38" i="93"/>
  <c r="E38" i="93"/>
  <c r="Z31" i="93"/>
  <c r="Y31" i="93"/>
  <c r="X31" i="93"/>
  <c r="W31" i="93"/>
  <c r="V31" i="93"/>
  <c r="U31" i="93"/>
  <c r="T31" i="93"/>
  <c r="S31" i="93"/>
  <c r="R31" i="93"/>
  <c r="Q31" i="93"/>
  <c r="P31" i="93"/>
  <c r="O31" i="93"/>
  <c r="N31" i="93"/>
  <c r="M31" i="93"/>
  <c r="L31" i="93"/>
  <c r="K31" i="93"/>
  <c r="J31" i="93"/>
  <c r="I31" i="93"/>
  <c r="H31" i="93"/>
  <c r="G31" i="93"/>
  <c r="F31" i="93"/>
  <c r="E31" i="93"/>
  <c r="Z30" i="93"/>
  <c r="Y30" i="93"/>
  <c r="X30" i="93"/>
  <c r="W30" i="93"/>
  <c r="V30" i="93"/>
  <c r="U30" i="93"/>
  <c r="T30" i="93"/>
  <c r="S30" i="93"/>
  <c r="R30" i="93"/>
  <c r="Q30" i="93"/>
  <c r="P30" i="93"/>
  <c r="O30" i="93"/>
  <c r="N30" i="93"/>
  <c r="M30" i="93"/>
  <c r="L30" i="93"/>
  <c r="K30" i="93"/>
  <c r="J30" i="93"/>
  <c r="I30" i="93"/>
  <c r="H30" i="93"/>
  <c r="G30" i="93"/>
  <c r="F30" i="93"/>
  <c r="E30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E29" i="93"/>
  <c r="Z28" i="93"/>
  <c r="Y28" i="93"/>
  <c r="X28" i="93"/>
  <c r="W28" i="93"/>
  <c r="V28" i="93"/>
  <c r="U28" i="93"/>
  <c r="T28" i="93"/>
  <c r="S28" i="93"/>
  <c r="R28" i="93"/>
  <c r="Q28" i="93"/>
  <c r="P28" i="93"/>
  <c r="O28" i="93"/>
  <c r="N28" i="93"/>
  <c r="M28" i="93"/>
  <c r="L28" i="93"/>
  <c r="K28" i="93"/>
  <c r="J28" i="93"/>
  <c r="I28" i="93"/>
  <c r="H28" i="93"/>
  <c r="G28" i="93"/>
  <c r="F28" i="93"/>
  <c r="E28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E27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E26" i="93"/>
  <c r="Z19" i="93"/>
  <c r="Y19" i="93"/>
  <c r="X19" i="93"/>
  <c r="W19" i="93"/>
  <c r="V19" i="93"/>
  <c r="U19" i="93"/>
  <c r="T19" i="93"/>
  <c r="S19" i="93"/>
  <c r="R19" i="93"/>
  <c r="Q19" i="93"/>
  <c r="P19" i="93"/>
  <c r="O19" i="93"/>
  <c r="N19" i="93"/>
  <c r="M19" i="93"/>
  <c r="L19" i="93"/>
  <c r="K19" i="93"/>
  <c r="J19" i="93"/>
  <c r="I19" i="93"/>
  <c r="H19" i="93"/>
  <c r="G19" i="93"/>
  <c r="F19" i="93"/>
  <c r="E19" i="93"/>
  <c r="Z18" i="93"/>
  <c r="Y18" i="93"/>
  <c r="X18" i="93"/>
  <c r="W18" i="93"/>
  <c r="V18" i="93"/>
  <c r="U18" i="93"/>
  <c r="T18" i="93"/>
  <c r="S18" i="93"/>
  <c r="R18" i="93"/>
  <c r="Q18" i="93"/>
  <c r="P18" i="93"/>
  <c r="O18" i="93"/>
  <c r="N18" i="93"/>
  <c r="M18" i="93"/>
  <c r="L18" i="93"/>
  <c r="K18" i="93"/>
  <c r="J18" i="93"/>
  <c r="I18" i="93"/>
  <c r="H18" i="93"/>
  <c r="G18" i="93"/>
  <c r="F18" i="93"/>
  <c r="E18" i="93"/>
  <c r="Z17" i="93"/>
  <c r="Y17" i="93"/>
  <c r="X17" i="93"/>
  <c r="W17" i="93"/>
  <c r="V17" i="93"/>
  <c r="U17" i="93"/>
  <c r="T17" i="93"/>
  <c r="S17" i="93"/>
  <c r="R17" i="93"/>
  <c r="Q17" i="93"/>
  <c r="P17" i="93"/>
  <c r="O17" i="93"/>
  <c r="N17" i="93"/>
  <c r="M17" i="93"/>
  <c r="L17" i="93"/>
  <c r="K17" i="93"/>
  <c r="J17" i="93"/>
  <c r="I17" i="93"/>
  <c r="H17" i="93"/>
  <c r="G17" i="93"/>
  <c r="F17" i="93"/>
  <c r="E17" i="93"/>
  <c r="S59" i="92" l="1"/>
  <c r="Z55" i="92"/>
  <c r="Y59" i="92" s="1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E55" i="92"/>
  <c r="Z54" i="92"/>
  <c r="W59" i="92" s="1"/>
  <c r="Y54" i="92"/>
  <c r="X54" i="92"/>
  <c r="W54" i="92"/>
  <c r="V54" i="92"/>
  <c r="U54" i="92"/>
  <c r="T54" i="92"/>
  <c r="S54" i="92"/>
  <c r="R54" i="92"/>
  <c r="Q54" i="92"/>
  <c r="P54" i="92"/>
  <c r="O54" i="92"/>
  <c r="N54" i="92"/>
  <c r="M54" i="92"/>
  <c r="L54" i="92"/>
  <c r="K54" i="92"/>
  <c r="J54" i="92"/>
  <c r="I54" i="92"/>
  <c r="H54" i="92"/>
  <c r="G54" i="92"/>
  <c r="F54" i="92"/>
  <c r="E54" i="92"/>
  <c r="Z53" i="92"/>
  <c r="U59" i="92" s="1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Z52" i="92"/>
  <c r="Y52" i="92"/>
  <c r="X52" i="92"/>
  <c r="W52" i="92"/>
  <c r="V52" i="92"/>
  <c r="U52" i="92"/>
  <c r="T52" i="92"/>
  <c r="S52" i="92"/>
  <c r="R52" i="92"/>
  <c r="Q52" i="92"/>
  <c r="P52" i="92"/>
  <c r="O52" i="92"/>
  <c r="N52" i="92"/>
  <c r="M52" i="92"/>
  <c r="L52" i="92"/>
  <c r="K52" i="92"/>
  <c r="J52" i="92"/>
  <c r="I52" i="92"/>
  <c r="H52" i="92"/>
  <c r="G52" i="92"/>
  <c r="F52" i="92"/>
  <c r="E52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Z50" i="92"/>
  <c r="Y50" i="92"/>
  <c r="X50" i="92"/>
  <c r="W50" i="92"/>
  <c r="V50" i="92"/>
  <c r="U50" i="92"/>
  <c r="T50" i="92"/>
  <c r="S50" i="92"/>
  <c r="R50" i="92"/>
  <c r="Q50" i="92"/>
  <c r="P50" i="92"/>
  <c r="O50" i="92"/>
  <c r="N50" i="92"/>
  <c r="M50" i="92"/>
  <c r="L50" i="92"/>
  <c r="K50" i="92"/>
  <c r="J50" i="92"/>
  <c r="I50" i="92"/>
  <c r="H50" i="92"/>
  <c r="G50" i="92"/>
  <c r="F50" i="92"/>
  <c r="E50" i="92"/>
  <c r="Z49" i="92"/>
  <c r="Y49" i="92"/>
  <c r="X49" i="92"/>
  <c r="W49" i="92"/>
  <c r="V49" i="92"/>
  <c r="U49" i="92"/>
  <c r="T49" i="92"/>
  <c r="S49" i="92"/>
  <c r="R49" i="92"/>
  <c r="Q49" i="92"/>
  <c r="P49" i="92"/>
  <c r="O49" i="92"/>
  <c r="N49" i="92"/>
  <c r="M49" i="92"/>
  <c r="L49" i="92"/>
  <c r="K49" i="92"/>
  <c r="J49" i="92"/>
  <c r="I49" i="92"/>
  <c r="H49" i="92"/>
  <c r="G49" i="92"/>
  <c r="F49" i="92"/>
  <c r="E49" i="92"/>
  <c r="Z48" i="92"/>
  <c r="Y48" i="92"/>
  <c r="X48" i="92"/>
  <c r="W48" i="92"/>
  <c r="V48" i="92"/>
  <c r="U48" i="92"/>
  <c r="T48" i="92"/>
  <c r="S48" i="92"/>
  <c r="R48" i="92"/>
  <c r="Q48" i="92"/>
  <c r="P48" i="92"/>
  <c r="O48" i="92"/>
  <c r="N48" i="92"/>
  <c r="M48" i="92"/>
  <c r="L48" i="92"/>
  <c r="K48" i="92"/>
  <c r="J48" i="92"/>
  <c r="I48" i="92"/>
  <c r="H48" i="92"/>
  <c r="G48" i="92"/>
  <c r="F48" i="92"/>
  <c r="E48" i="92"/>
  <c r="Z47" i="92"/>
  <c r="Y47" i="92"/>
  <c r="X47" i="92"/>
  <c r="W47" i="92"/>
  <c r="V47" i="92"/>
  <c r="U47" i="92"/>
  <c r="T47" i="92"/>
  <c r="S47" i="92"/>
  <c r="R47" i="92"/>
  <c r="Q47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E38" i="92"/>
  <c r="Z31" i="92"/>
  <c r="Y31" i="92"/>
  <c r="X31" i="92"/>
  <c r="W31" i="92"/>
  <c r="V31" i="92"/>
  <c r="U31" i="92"/>
  <c r="T31" i="92"/>
  <c r="S31" i="92"/>
  <c r="R31" i="92"/>
  <c r="Q31" i="92"/>
  <c r="P31" i="92"/>
  <c r="O31" i="92"/>
  <c r="N31" i="92"/>
  <c r="M31" i="92"/>
  <c r="L31" i="92"/>
  <c r="K31" i="92"/>
  <c r="J31" i="92"/>
  <c r="I31" i="92"/>
  <c r="H31" i="92"/>
  <c r="G31" i="92"/>
  <c r="F31" i="92"/>
  <c r="E31" i="92"/>
  <c r="Z30" i="92"/>
  <c r="Y30" i="92"/>
  <c r="X30" i="92"/>
  <c r="W30" i="92"/>
  <c r="V30" i="92"/>
  <c r="U30" i="92"/>
  <c r="T30" i="92"/>
  <c r="S30" i="92"/>
  <c r="R30" i="92"/>
  <c r="Q30" i="92"/>
  <c r="P30" i="92"/>
  <c r="O30" i="92"/>
  <c r="N30" i="92"/>
  <c r="M30" i="92"/>
  <c r="L30" i="92"/>
  <c r="K30" i="92"/>
  <c r="J30" i="92"/>
  <c r="I30" i="92"/>
  <c r="H30" i="92"/>
  <c r="G30" i="92"/>
  <c r="F30" i="92"/>
  <c r="E30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E29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E28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E27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E26" i="92"/>
  <c r="Z19" i="92"/>
  <c r="Y19" i="92"/>
  <c r="X19" i="92"/>
  <c r="W19" i="92"/>
  <c r="V19" i="92"/>
  <c r="U19" i="92"/>
  <c r="T19" i="92"/>
  <c r="S19" i="92"/>
  <c r="R19" i="92"/>
  <c r="Q19" i="92"/>
  <c r="P19" i="92"/>
  <c r="O19" i="92"/>
  <c r="N19" i="92"/>
  <c r="M19" i="92"/>
  <c r="L19" i="92"/>
  <c r="K19" i="92"/>
  <c r="J19" i="92"/>
  <c r="I19" i="92"/>
  <c r="H19" i="92"/>
  <c r="G19" i="92"/>
  <c r="F19" i="92"/>
  <c r="E19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E18" i="92"/>
  <c r="Z17" i="92"/>
  <c r="Y17" i="92"/>
  <c r="X17" i="92"/>
  <c r="W17" i="92"/>
  <c r="V17" i="92"/>
  <c r="U17" i="92"/>
  <c r="T17" i="92"/>
  <c r="S17" i="92"/>
  <c r="R17" i="92"/>
  <c r="Q17" i="92"/>
  <c r="P17" i="92"/>
  <c r="O17" i="92"/>
  <c r="N17" i="92"/>
  <c r="M17" i="92"/>
  <c r="L17" i="92"/>
  <c r="K17" i="92"/>
  <c r="J17" i="92"/>
  <c r="I17" i="92"/>
  <c r="H17" i="92"/>
  <c r="G17" i="92"/>
  <c r="F17" i="92"/>
  <c r="E17" i="92"/>
  <c r="S59" i="91" l="1"/>
  <c r="Z55" i="91"/>
  <c r="Y59" i="91" s="1"/>
  <c r="Y55" i="91"/>
  <c r="X55" i="91"/>
  <c r="W55" i="91"/>
  <c r="V55" i="91"/>
  <c r="U55" i="91"/>
  <c r="T55" i="91"/>
  <c r="S55" i="91"/>
  <c r="R55" i="91"/>
  <c r="Q55" i="91"/>
  <c r="P55" i="91"/>
  <c r="O55" i="91"/>
  <c r="N55" i="91"/>
  <c r="M55" i="91"/>
  <c r="L55" i="91"/>
  <c r="K55" i="91"/>
  <c r="J55" i="91"/>
  <c r="I55" i="91"/>
  <c r="H55" i="91"/>
  <c r="G55" i="91"/>
  <c r="F55" i="91"/>
  <c r="E55" i="91"/>
  <c r="Z54" i="91"/>
  <c r="W59" i="91" s="1"/>
  <c r="Y54" i="91"/>
  <c r="X54" i="91"/>
  <c r="W54" i="91"/>
  <c r="V54" i="91"/>
  <c r="U54" i="91"/>
  <c r="T54" i="91"/>
  <c r="S54" i="91"/>
  <c r="R54" i="91"/>
  <c r="Q54" i="91"/>
  <c r="P54" i="91"/>
  <c r="O54" i="91"/>
  <c r="N54" i="91"/>
  <c r="M54" i="91"/>
  <c r="L54" i="91"/>
  <c r="K54" i="91"/>
  <c r="J54" i="91"/>
  <c r="I54" i="91"/>
  <c r="H54" i="91"/>
  <c r="G54" i="91"/>
  <c r="F54" i="91"/>
  <c r="E54" i="91"/>
  <c r="Z53" i="91"/>
  <c r="U59" i="91" s="1"/>
  <c r="Y53" i="91"/>
  <c r="X53" i="91"/>
  <c r="W53" i="91"/>
  <c r="V53" i="91"/>
  <c r="U53" i="91"/>
  <c r="T53" i="91"/>
  <c r="S53" i="91"/>
  <c r="R53" i="91"/>
  <c r="Q53" i="91"/>
  <c r="P53" i="91"/>
  <c r="O53" i="91"/>
  <c r="N53" i="91"/>
  <c r="M53" i="91"/>
  <c r="L53" i="91"/>
  <c r="K53" i="91"/>
  <c r="J53" i="91"/>
  <c r="I53" i="91"/>
  <c r="H53" i="91"/>
  <c r="G53" i="91"/>
  <c r="F53" i="91"/>
  <c r="E53" i="91"/>
  <c r="Z52" i="91"/>
  <c r="Y52" i="91"/>
  <c r="X52" i="91"/>
  <c r="W52" i="91"/>
  <c r="V52" i="91"/>
  <c r="U52" i="91"/>
  <c r="T52" i="91"/>
  <c r="S52" i="91"/>
  <c r="R52" i="91"/>
  <c r="Q52" i="91"/>
  <c r="P52" i="91"/>
  <c r="O52" i="91"/>
  <c r="N52" i="91"/>
  <c r="M52" i="91"/>
  <c r="L52" i="91"/>
  <c r="K52" i="91"/>
  <c r="J52" i="91"/>
  <c r="I52" i="91"/>
  <c r="H52" i="91"/>
  <c r="G52" i="91"/>
  <c r="F52" i="91"/>
  <c r="E52" i="91"/>
  <c r="Z51" i="91"/>
  <c r="Y51" i="91"/>
  <c r="X51" i="91"/>
  <c r="W51" i="91"/>
  <c r="V51" i="91"/>
  <c r="U51" i="91"/>
  <c r="T51" i="91"/>
  <c r="S51" i="91"/>
  <c r="R51" i="91"/>
  <c r="Q51" i="91"/>
  <c r="P51" i="91"/>
  <c r="O51" i="91"/>
  <c r="N51" i="91"/>
  <c r="M51" i="91"/>
  <c r="L51" i="91"/>
  <c r="K51" i="91"/>
  <c r="J51" i="91"/>
  <c r="I51" i="91"/>
  <c r="H51" i="91"/>
  <c r="G51" i="91"/>
  <c r="F51" i="91"/>
  <c r="E51" i="91"/>
  <c r="Z50" i="91"/>
  <c r="Y50" i="91"/>
  <c r="X50" i="91"/>
  <c r="W50" i="91"/>
  <c r="V50" i="91"/>
  <c r="U50" i="91"/>
  <c r="T50" i="91"/>
  <c r="S50" i="91"/>
  <c r="R50" i="91"/>
  <c r="Q50" i="91"/>
  <c r="P50" i="91"/>
  <c r="O50" i="91"/>
  <c r="N50" i="91"/>
  <c r="M50" i="91"/>
  <c r="L50" i="91"/>
  <c r="K50" i="91"/>
  <c r="J50" i="91"/>
  <c r="I50" i="91"/>
  <c r="H50" i="91"/>
  <c r="G50" i="91"/>
  <c r="F50" i="91"/>
  <c r="E50" i="91"/>
  <c r="Z49" i="91"/>
  <c r="Y49" i="91"/>
  <c r="X49" i="91"/>
  <c r="W49" i="91"/>
  <c r="V49" i="91"/>
  <c r="U49" i="91"/>
  <c r="T49" i="91"/>
  <c r="S49" i="91"/>
  <c r="R49" i="91"/>
  <c r="Q49" i="91"/>
  <c r="P49" i="91"/>
  <c r="O49" i="91"/>
  <c r="N49" i="91"/>
  <c r="M49" i="91"/>
  <c r="L49" i="91"/>
  <c r="K49" i="91"/>
  <c r="J49" i="91"/>
  <c r="I49" i="91"/>
  <c r="H49" i="91"/>
  <c r="G49" i="91"/>
  <c r="F49" i="91"/>
  <c r="E49" i="91"/>
  <c r="Z48" i="91"/>
  <c r="Y48" i="91"/>
  <c r="X48" i="91"/>
  <c r="W48" i="91"/>
  <c r="V48" i="91"/>
  <c r="U48" i="91"/>
  <c r="T48" i="91"/>
  <c r="S48" i="91"/>
  <c r="R48" i="91"/>
  <c r="Q48" i="91"/>
  <c r="P48" i="91"/>
  <c r="O48" i="91"/>
  <c r="N48" i="91"/>
  <c r="M48" i="91"/>
  <c r="L48" i="91"/>
  <c r="K48" i="91"/>
  <c r="J48" i="91"/>
  <c r="I48" i="91"/>
  <c r="H48" i="91"/>
  <c r="G48" i="91"/>
  <c r="F48" i="91"/>
  <c r="E48" i="91"/>
  <c r="Z47" i="91"/>
  <c r="Y47" i="91"/>
  <c r="X47" i="91"/>
  <c r="W47" i="91"/>
  <c r="V47" i="91"/>
  <c r="U47" i="91"/>
  <c r="T47" i="91"/>
  <c r="S47" i="91"/>
  <c r="R47" i="91"/>
  <c r="Q47" i="91"/>
  <c r="P47" i="91"/>
  <c r="O47" i="91"/>
  <c r="N47" i="91"/>
  <c r="M47" i="91"/>
  <c r="L47" i="91"/>
  <c r="K47" i="91"/>
  <c r="J47" i="91"/>
  <c r="I47" i="91"/>
  <c r="H47" i="91"/>
  <c r="G47" i="91"/>
  <c r="F47" i="91"/>
  <c r="E47" i="91"/>
  <c r="Z40" i="91"/>
  <c r="Y40" i="91"/>
  <c r="X40" i="91"/>
  <c r="W40" i="9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/>
  <c r="H40" i="91"/>
  <c r="G40" i="91"/>
  <c r="F40" i="91"/>
  <c r="E40" i="91"/>
  <c r="Z39" i="91"/>
  <c r="Y39" i="91"/>
  <c r="X39" i="91"/>
  <c r="W39" i="9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/>
  <c r="H39" i="91"/>
  <c r="G39" i="91"/>
  <c r="F39" i="91"/>
  <c r="E39" i="91"/>
  <c r="Z38" i="91"/>
  <c r="Y38" i="91"/>
  <c r="X38" i="91"/>
  <c r="W38" i="91"/>
  <c r="V38" i="91"/>
  <c r="U38" i="91"/>
  <c r="T38" i="91"/>
  <c r="S38" i="91"/>
  <c r="R38" i="91"/>
  <c r="Q38" i="91"/>
  <c r="P38" i="91"/>
  <c r="O38" i="91"/>
  <c r="N38" i="91"/>
  <c r="M38" i="91"/>
  <c r="L38" i="91"/>
  <c r="K38" i="91"/>
  <c r="J38" i="91"/>
  <c r="I38" i="91"/>
  <c r="H38" i="91"/>
  <c r="G38" i="91"/>
  <c r="F38" i="91"/>
  <c r="E38" i="91"/>
  <c r="Z31" i="91"/>
  <c r="Y31" i="91"/>
  <c r="X31" i="91"/>
  <c r="W31" i="91"/>
  <c r="V31" i="91"/>
  <c r="U31" i="91"/>
  <c r="T31" i="91"/>
  <c r="S31" i="91"/>
  <c r="R31" i="91"/>
  <c r="Q31" i="91"/>
  <c r="P31" i="91"/>
  <c r="O31" i="91"/>
  <c r="N31" i="91"/>
  <c r="M31" i="91"/>
  <c r="L31" i="91"/>
  <c r="K31" i="91"/>
  <c r="J31" i="91"/>
  <c r="I31" i="91"/>
  <c r="H31" i="91"/>
  <c r="G31" i="91"/>
  <c r="F31" i="91"/>
  <c r="E31" i="91"/>
  <c r="Z30" i="91"/>
  <c r="Y30" i="91"/>
  <c r="X30" i="91"/>
  <c r="W30" i="91"/>
  <c r="V30" i="91"/>
  <c r="U30" i="91"/>
  <c r="T30" i="91"/>
  <c r="S30" i="91"/>
  <c r="R30" i="91"/>
  <c r="Q30" i="91"/>
  <c r="P30" i="91"/>
  <c r="O30" i="91"/>
  <c r="N30" i="91"/>
  <c r="M30" i="91"/>
  <c r="L30" i="91"/>
  <c r="K30" i="91"/>
  <c r="J30" i="91"/>
  <c r="I30" i="91"/>
  <c r="H30" i="91"/>
  <c r="G30" i="91"/>
  <c r="F30" i="91"/>
  <c r="E30" i="91"/>
  <c r="Z29" i="91"/>
  <c r="Y29" i="91"/>
  <c r="X29" i="91"/>
  <c r="W29" i="91"/>
  <c r="V29" i="91"/>
  <c r="U29" i="91"/>
  <c r="T29" i="91"/>
  <c r="S29" i="91"/>
  <c r="R29" i="91"/>
  <c r="Q29" i="91"/>
  <c r="P29" i="91"/>
  <c r="O29" i="91"/>
  <c r="N29" i="91"/>
  <c r="M29" i="91"/>
  <c r="L29" i="91"/>
  <c r="K29" i="91"/>
  <c r="J29" i="91"/>
  <c r="I29" i="91"/>
  <c r="H29" i="91"/>
  <c r="G29" i="91"/>
  <c r="F29" i="91"/>
  <c r="E29" i="91"/>
  <c r="Z28" i="91"/>
  <c r="Y28" i="91"/>
  <c r="X28" i="91"/>
  <c r="W28" i="91"/>
  <c r="V28" i="91"/>
  <c r="U28" i="91"/>
  <c r="T28" i="91"/>
  <c r="S28" i="91"/>
  <c r="R28" i="91"/>
  <c r="Q28" i="91"/>
  <c r="P28" i="91"/>
  <c r="O28" i="91"/>
  <c r="N28" i="91"/>
  <c r="M28" i="91"/>
  <c r="L28" i="91"/>
  <c r="K28" i="91"/>
  <c r="J28" i="91"/>
  <c r="I28" i="91"/>
  <c r="H28" i="91"/>
  <c r="G28" i="91"/>
  <c r="F28" i="91"/>
  <c r="E28" i="91"/>
  <c r="Z27" i="91"/>
  <c r="Y27" i="91"/>
  <c r="X27" i="91"/>
  <c r="W27" i="91"/>
  <c r="V27" i="91"/>
  <c r="U27" i="91"/>
  <c r="T27" i="91"/>
  <c r="S27" i="91"/>
  <c r="R27" i="91"/>
  <c r="Q27" i="91"/>
  <c r="P27" i="91"/>
  <c r="O27" i="91"/>
  <c r="N27" i="91"/>
  <c r="M27" i="91"/>
  <c r="L27" i="91"/>
  <c r="K27" i="91"/>
  <c r="J27" i="91"/>
  <c r="I27" i="91"/>
  <c r="H27" i="91"/>
  <c r="G27" i="91"/>
  <c r="F27" i="91"/>
  <c r="E27" i="91"/>
  <c r="Z26" i="91"/>
  <c r="Y26" i="91"/>
  <c r="X26" i="91"/>
  <c r="W26" i="91"/>
  <c r="V26" i="91"/>
  <c r="U26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H26" i="91"/>
  <c r="G26" i="91"/>
  <c r="F26" i="91"/>
  <c r="E26" i="91"/>
  <c r="Z19" i="91"/>
  <c r="Y19" i="91"/>
  <c r="X19" i="91"/>
  <c r="W19" i="91"/>
  <c r="V19" i="91"/>
  <c r="U19" i="91"/>
  <c r="T19" i="91"/>
  <c r="S19" i="91"/>
  <c r="R19" i="91"/>
  <c r="Q19" i="91"/>
  <c r="P19" i="91"/>
  <c r="O19" i="91"/>
  <c r="N19" i="91"/>
  <c r="M19" i="91"/>
  <c r="L19" i="91"/>
  <c r="K19" i="91"/>
  <c r="J19" i="91"/>
  <c r="I19" i="91"/>
  <c r="H19" i="91"/>
  <c r="G19" i="91"/>
  <c r="F19" i="91"/>
  <c r="E19" i="91"/>
  <c r="Z18" i="91"/>
  <c r="Y18" i="91"/>
  <c r="X18" i="91"/>
  <c r="W18" i="91"/>
  <c r="V18" i="91"/>
  <c r="U18" i="91"/>
  <c r="T18" i="91"/>
  <c r="S18" i="91"/>
  <c r="R18" i="91"/>
  <c r="Q18" i="91"/>
  <c r="P18" i="91"/>
  <c r="O18" i="91"/>
  <c r="N18" i="91"/>
  <c r="M18" i="91"/>
  <c r="L18" i="91"/>
  <c r="K18" i="91"/>
  <c r="J18" i="91"/>
  <c r="I18" i="91"/>
  <c r="H18" i="91"/>
  <c r="G18" i="91"/>
  <c r="F18" i="91"/>
  <c r="E18" i="91"/>
  <c r="Z17" i="91"/>
  <c r="Y17" i="91"/>
  <c r="X17" i="91"/>
  <c r="W17" i="91"/>
  <c r="V17" i="91"/>
  <c r="U17" i="91"/>
  <c r="T17" i="91"/>
  <c r="S17" i="91"/>
  <c r="R17" i="91"/>
  <c r="Q17" i="91"/>
  <c r="P17" i="91"/>
  <c r="O17" i="91"/>
  <c r="N17" i="91"/>
  <c r="M17" i="91"/>
  <c r="L17" i="91"/>
  <c r="K17" i="91"/>
  <c r="J17" i="91"/>
  <c r="I17" i="91"/>
  <c r="H17" i="91"/>
  <c r="G17" i="91"/>
  <c r="F17" i="91"/>
  <c r="E17" i="91"/>
  <c r="S59" i="90" l="1"/>
  <c r="Z55" i="90"/>
  <c r="Y59" i="90" s="1"/>
  <c r="Y55" i="90"/>
  <c r="X55" i="90"/>
  <c r="W55" i="90"/>
  <c r="V55" i="90"/>
  <c r="U55" i="90"/>
  <c r="T55" i="90"/>
  <c r="S55" i="90"/>
  <c r="R55" i="90"/>
  <c r="Q55" i="90"/>
  <c r="P55" i="90"/>
  <c r="O55" i="90"/>
  <c r="N55" i="90"/>
  <c r="M55" i="90"/>
  <c r="L55" i="90"/>
  <c r="K55" i="90"/>
  <c r="J55" i="90"/>
  <c r="I55" i="90"/>
  <c r="H55" i="90"/>
  <c r="G55" i="90"/>
  <c r="F55" i="90"/>
  <c r="E55" i="90"/>
  <c r="Z54" i="90"/>
  <c r="W59" i="90" s="1"/>
  <c r="Y54" i="90"/>
  <c r="X54" i="90"/>
  <c r="W54" i="90"/>
  <c r="V54" i="90"/>
  <c r="U54" i="90"/>
  <c r="T54" i="90"/>
  <c r="S54" i="90"/>
  <c r="R54" i="90"/>
  <c r="Q54" i="90"/>
  <c r="P54" i="90"/>
  <c r="O54" i="90"/>
  <c r="N54" i="90"/>
  <c r="M54" i="90"/>
  <c r="L54" i="90"/>
  <c r="K54" i="90"/>
  <c r="J54" i="90"/>
  <c r="I54" i="90"/>
  <c r="H54" i="90"/>
  <c r="G54" i="90"/>
  <c r="F54" i="90"/>
  <c r="E54" i="90"/>
  <c r="Z53" i="90"/>
  <c r="Y53" i="90"/>
  <c r="X53" i="90"/>
  <c r="W53" i="90"/>
  <c r="V53" i="90"/>
  <c r="U53" i="90"/>
  <c r="T53" i="90"/>
  <c r="S53" i="90"/>
  <c r="R53" i="90"/>
  <c r="Q53" i="90"/>
  <c r="P53" i="90"/>
  <c r="O53" i="90"/>
  <c r="N53" i="90"/>
  <c r="M53" i="90"/>
  <c r="L53" i="90"/>
  <c r="K53" i="90"/>
  <c r="J53" i="90"/>
  <c r="I53" i="90"/>
  <c r="H53" i="90"/>
  <c r="G53" i="90"/>
  <c r="F53" i="90"/>
  <c r="E53" i="90"/>
  <c r="Z52" i="90"/>
  <c r="Y52" i="90"/>
  <c r="X52" i="90"/>
  <c r="W52" i="90"/>
  <c r="V52" i="90"/>
  <c r="U52" i="90"/>
  <c r="T52" i="90"/>
  <c r="S52" i="90"/>
  <c r="R52" i="90"/>
  <c r="Q52" i="90"/>
  <c r="P52" i="90"/>
  <c r="O52" i="90"/>
  <c r="N52" i="90"/>
  <c r="M52" i="90"/>
  <c r="L52" i="90"/>
  <c r="K52" i="90"/>
  <c r="J52" i="90"/>
  <c r="I52" i="90"/>
  <c r="H52" i="90"/>
  <c r="G52" i="90"/>
  <c r="F52" i="90"/>
  <c r="E52" i="90"/>
  <c r="Z51" i="90"/>
  <c r="Y51" i="90"/>
  <c r="X51" i="90"/>
  <c r="W51" i="90"/>
  <c r="V51" i="90"/>
  <c r="U51" i="90"/>
  <c r="T51" i="90"/>
  <c r="S51" i="90"/>
  <c r="R51" i="90"/>
  <c r="Q51" i="90"/>
  <c r="P51" i="90"/>
  <c r="O51" i="90"/>
  <c r="N51" i="90"/>
  <c r="M51" i="90"/>
  <c r="L51" i="90"/>
  <c r="K51" i="90"/>
  <c r="J51" i="90"/>
  <c r="I51" i="90"/>
  <c r="H51" i="90"/>
  <c r="G51" i="90"/>
  <c r="F51" i="90"/>
  <c r="E51" i="90"/>
  <c r="Z50" i="90"/>
  <c r="Y50" i="90"/>
  <c r="X50" i="90"/>
  <c r="W50" i="90"/>
  <c r="V50" i="90"/>
  <c r="U50" i="90"/>
  <c r="T50" i="90"/>
  <c r="S50" i="90"/>
  <c r="R50" i="90"/>
  <c r="Q50" i="90"/>
  <c r="P50" i="90"/>
  <c r="O50" i="90"/>
  <c r="N50" i="90"/>
  <c r="M50" i="90"/>
  <c r="L50" i="90"/>
  <c r="K50" i="90"/>
  <c r="J50" i="90"/>
  <c r="I50" i="90"/>
  <c r="H50" i="90"/>
  <c r="G50" i="90"/>
  <c r="F50" i="90"/>
  <c r="E50" i="90"/>
  <c r="Z49" i="90"/>
  <c r="Y49" i="90"/>
  <c r="X49" i="90"/>
  <c r="W49" i="90"/>
  <c r="V49" i="90"/>
  <c r="U49" i="90"/>
  <c r="T49" i="90"/>
  <c r="S49" i="90"/>
  <c r="R49" i="90"/>
  <c r="Q49" i="90"/>
  <c r="P49" i="90"/>
  <c r="O49" i="90"/>
  <c r="N49" i="90"/>
  <c r="M49" i="90"/>
  <c r="L49" i="90"/>
  <c r="K49" i="90"/>
  <c r="J49" i="90"/>
  <c r="I49" i="90"/>
  <c r="H49" i="90"/>
  <c r="G49" i="90"/>
  <c r="F49" i="90"/>
  <c r="E49" i="90"/>
  <c r="Z48" i="90"/>
  <c r="Y48" i="90"/>
  <c r="X48" i="90"/>
  <c r="W48" i="90"/>
  <c r="V48" i="90"/>
  <c r="U48" i="90"/>
  <c r="T48" i="90"/>
  <c r="S48" i="90"/>
  <c r="R48" i="90"/>
  <c r="Q48" i="90"/>
  <c r="P48" i="90"/>
  <c r="O48" i="90"/>
  <c r="N48" i="90"/>
  <c r="M48" i="90"/>
  <c r="L48" i="90"/>
  <c r="K48" i="90"/>
  <c r="J48" i="90"/>
  <c r="I48" i="90"/>
  <c r="H48" i="90"/>
  <c r="G48" i="90"/>
  <c r="F48" i="90"/>
  <c r="E48" i="90"/>
  <c r="Z47" i="90"/>
  <c r="Y47" i="90"/>
  <c r="X47" i="90"/>
  <c r="W47" i="90"/>
  <c r="V47" i="90"/>
  <c r="U47" i="90"/>
  <c r="T47" i="90"/>
  <c r="S47" i="90"/>
  <c r="R47" i="90"/>
  <c r="Q47" i="90"/>
  <c r="P47" i="90"/>
  <c r="O47" i="90"/>
  <c r="N47" i="90"/>
  <c r="M47" i="90"/>
  <c r="L47" i="90"/>
  <c r="K47" i="90"/>
  <c r="J47" i="90"/>
  <c r="I47" i="90"/>
  <c r="H47" i="90"/>
  <c r="G47" i="90"/>
  <c r="F47" i="90"/>
  <c r="E47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Z39" i="90"/>
  <c r="Y39" i="90"/>
  <c r="X39" i="90"/>
  <c r="W39" i="90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G39" i="90"/>
  <c r="F39" i="90"/>
  <c r="E39" i="90"/>
  <c r="Z38" i="90"/>
  <c r="Y38" i="90"/>
  <c r="X38" i="90"/>
  <c r="W38" i="90"/>
  <c r="V38" i="90"/>
  <c r="U38" i="90"/>
  <c r="T38" i="90"/>
  <c r="S38" i="90"/>
  <c r="R38" i="90"/>
  <c r="Q38" i="90"/>
  <c r="P38" i="90"/>
  <c r="O38" i="90"/>
  <c r="N38" i="90"/>
  <c r="M38" i="90"/>
  <c r="L38" i="90"/>
  <c r="K38" i="90"/>
  <c r="J38" i="90"/>
  <c r="I38" i="90"/>
  <c r="H38" i="90"/>
  <c r="G38" i="90"/>
  <c r="F38" i="90"/>
  <c r="E38" i="90"/>
  <c r="Z31" i="90"/>
  <c r="Y31" i="90"/>
  <c r="X31" i="90"/>
  <c r="W31" i="90"/>
  <c r="V31" i="90"/>
  <c r="U31" i="90"/>
  <c r="T31" i="90"/>
  <c r="S31" i="90"/>
  <c r="R31" i="90"/>
  <c r="Q31" i="90"/>
  <c r="P31" i="90"/>
  <c r="O31" i="90"/>
  <c r="N31" i="90"/>
  <c r="M31" i="90"/>
  <c r="L31" i="90"/>
  <c r="K31" i="90"/>
  <c r="J31" i="90"/>
  <c r="I31" i="90"/>
  <c r="H31" i="90"/>
  <c r="G31" i="90"/>
  <c r="F31" i="90"/>
  <c r="E31" i="90"/>
  <c r="Z30" i="90"/>
  <c r="Y30" i="90"/>
  <c r="X30" i="90"/>
  <c r="W30" i="90"/>
  <c r="V30" i="90"/>
  <c r="U30" i="90"/>
  <c r="T30" i="90"/>
  <c r="S30" i="90"/>
  <c r="R30" i="90"/>
  <c r="Q30" i="90"/>
  <c r="P30" i="90"/>
  <c r="O30" i="90"/>
  <c r="N30" i="90"/>
  <c r="M30" i="90"/>
  <c r="L30" i="90"/>
  <c r="K30" i="90"/>
  <c r="J30" i="90"/>
  <c r="I30" i="90"/>
  <c r="H30" i="90"/>
  <c r="G30" i="90"/>
  <c r="F30" i="90"/>
  <c r="E30" i="90"/>
  <c r="Z29" i="90"/>
  <c r="Y29" i="90"/>
  <c r="X29" i="90"/>
  <c r="W29" i="90"/>
  <c r="V29" i="90"/>
  <c r="U29" i="90"/>
  <c r="T29" i="90"/>
  <c r="S29" i="90"/>
  <c r="R29" i="90"/>
  <c r="Q29" i="90"/>
  <c r="P29" i="90"/>
  <c r="O29" i="90"/>
  <c r="N29" i="90"/>
  <c r="M29" i="90"/>
  <c r="L29" i="90"/>
  <c r="K29" i="90"/>
  <c r="J29" i="90"/>
  <c r="I29" i="90"/>
  <c r="H29" i="90"/>
  <c r="G29" i="90"/>
  <c r="F29" i="90"/>
  <c r="E29" i="90"/>
  <c r="Z28" i="90"/>
  <c r="Y28" i="90"/>
  <c r="X28" i="90"/>
  <c r="W28" i="90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/>
  <c r="H28" i="90"/>
  <c r="G28" i="90"/>
  <c r="F28" i="90"/>
  <c r="E28" i="90"/>
  <c r="Z27" i="90"/>
  <c r="Y27" i="90"/>
  <c r="X27" i="90"/>
  <c r="W27" i="90"/>
  <c r="V27" i="90"/>
  <c r="U27" i="90"/>
  <c r="T27" i="90"/>
  <c r="S27" i="90"/>
  <c r="R27" i="90"/>
  <c r="Q27" i="90"/>
  <c r="P27" i="90"/>
  <c r="O27" i="90"/>
  <c r="N27" i="90"/>
  <c r="M27" i="90"/>
  <c r="L27" i="90"/>
  <c r="K27" i="90"/>
  <c r="J27" i="90"/>
  <c r="I27" i="90"/>
  <c r="H27" i="90"/>
  <c r="G27" i="90"/>
  <c r="F27" i="90"/>
  <c r="E27" i="90"/>
  <c r="Z26" i="90"/>
  <c r="Y26" i="90"/>
  <c r="X26" i="90"/>
  <c r="W26" i="90"/>
  <c r="V26" i="90"/>
  <c r="U26" i="90"/>
  <c r="T26" i="90"/>
  <c r="S26" i="90"/>
  <c r="R26" i="90"/>
  <c r="Q26" i="90"/>
  <c r="P26" i="90"/>
  <c r="O26" i="90"/>
  <c r="N26" i="90"/>
  <c r="M26" i="90"/>
  <c r="L26" i="90"/>
  <c r="K26" i="90"/>
  <c r="J26" i="90"/>
  <c r="I26" i="90"/>
  <c r="H26" i="90"/>
  <c r="G26" i="90"/>
  <c r="F26" i="90"/>
  <c r="E26" i="90"/>
  <c r="Z19" i="90"/>
  <c r="Y19" i="90"/>
  <c r="X19" i="90"/>
  <c r="W19" i="90"/>
  <c r="V19" i="90"/>
  <c r="U19" i="90"/>
  <c r="T19" i="90"/>
  <c r="S19" i="90"/>
  <c r="R19" i="90"/>
  <c r="Q19" i="90"/>
  <c r="P19" i="90"/>
  <c r="O19" i="90"/>
  <c r="N19" i="90"/>
  <c r="M19" i="90"/>
  <c r="L19" i="90"/>
  <c r="K19" i="90"/>
  <c r="J19" i="90"/>
  <c r="I19" i="90"/>
  <c r="H19" i="90"/>
  <c r="G19" i="90"/>
  <c r="F19" i="90"/>
  <c r="E19" i="90"/>
  <c r="Z18" i="90"/>
  <c r="Y18" i="90"/>
  <c r="X18" i="90"/>
  <c r="W18" i="90"/>
  <c r="V18" i="90"/>
  <c r="U18" i="90"/>
  <c r="T18" i="90"/>
  <c r="S18" i="90"/>
  <c r="R18" i="90"/>
  <c r="Q18" i="90"/>
  <c r="P18" i="90"/>
  <c r="O18" i="90"/>
  <c r="N18" i="90"/>
  <c r="M18" i="90"/>
  <c r="L18" i="90"/>
  <c r="K18" i="90"/>
  <c r="J18" i="90"/>
  <c r="I18" i="90"/>
  <c r="H18" i="90"/>
  <c r="G18" i="90"/>
  <c r="F18" i="90"/>
  <c r="E18" i="90"/>
  <c r="Z17" i="90"/>
  <c r="Y17" i="90"/>
  <c r="X17" i="90"/>
  <c r="W17" i="90"/>
  <c r="V17" i="90"/>
  <c r="U17" i="90"/>
  <c r="T17" i="90"/>
  <c r="S17" i="90"/>
  <c r="R17" i="90"/>
  <c r="Q17" i="90"/>
  <c r="P17" i="90"/>
  <c r="O17" i="90"/>
  <c r="N17" i="90"/>
  <c r="M17" i="90"/>
  <c r="L17" i="90"/>
  <c r="K17" i="90"/>
  <c r="J17" i="90"/>
  <c r="I17" i="90"/>
  <c r="H17" i="90"/>
  <c r="G17" i="90"/>
  <c r="F17" i="90"/>
  <c r="E17" i="90"/>
  <c r="U59" i="90" l="1"/>
  <c r="S59" i="89"/>
  <c r="Z55" i="89"/>
  <c r="Y59" i="89" s="1"/>
  <c r="Y55" i="89"/>
  <c r="X55" i="89"/>
  <c r="W55" i="89"/>
  <c r="V55" i="89"/>
  <c r="U55" i="89"/>
  <c r="T55" i="89"/>
  <c r="S55" i="89"/>
  <c r="R55" i="89"/>
  <c r="Q55" i="89"/>
  <c r="P55" i="89"/>
  <c r="O55" i="89"/>
  <c r="N55" i="89"/>
  <c r="M55" i="89"/>
  <c r="L55" i="89"/>
  <c r="K55" i="89"/>
  <c r="J55" i="89"/>
  <c r="I55" i="89"/>
  <c r="H55" i="89"/>
  <c r="G55" i="89"/>
  <c r="F55" i="89"/>
  <c r="E55" i="89"/>
  <c r="Z54" i="89"/>
  <c r="W59" i="89" s="1"/>
  <c r="Y54" i="89"/>
  <c r="X54" i="89"/>
  <c r="W54" i="89"/>
  <c r="V54" i="89"/>
  <c r="U54" i="89"/>
  <c r="T54" i="89"/>
  <c r="S54" i="89"/>
  <c r="R54" i="89"/>
  <c r="Q54" i="89"/>
  <c r="P54" i="89"/>
  <c r="O54" i="89"/>
  <c r="N54" i="89"/>
  <c r="M54" i="89"/>
  <c r="L54" i="89"/>
  <c r="K54" i="89"/>
  <c r="J54" i="89"/>
  <c r="I54" i="89"/>
  <c r="H54" i="89"/>
  <c r="G54" i="89"/>
  <c r="F54" i="89"/>
  <c r="E54" i="89"/>
  <c r="Z53" i="89"/>
  <c r="U59" i="89" s="1"/>
  <c r="Y53" i="89"/>
  <c r="X53" i="89"/>
  <c r="W53" i="89"/>
  <c r="V53" i="89"/>
  <c r="U53" i="89"/>
  <c r="T53" i="89"/>
  <c r="S53" i="89"/>
  <c r="R53" i="89"/>
  <c r="Q53" i="89"/>
  <c r="P53" i="89"/>
  <c r="O53" i="89"/>
  <c r="N53" i="89"/>
  <c r="M53" i="89"/>
  <c r="L53" i="89"/>
  <c r="K53" i="89"/>
  <c r="J53" i="89"/>
  <c r="I53" i="89"/>
  <c r="H53" i="89"/>
  <c r="G53" i="89"/>
  <c r="F53" i="89"/>
  <c r="E53" i="89"/>
  <c r="Z52" i="89"/>
  <c r="Y52" i="89"/>
  <c r="X52" i="89"/>
  <c r="W52" i="89"/>
  <c r="V52" i="89"/>
  <c r="U52" i="89"/>
  <c r="T52" i="89"/>
  <c r="S52" i="89"/>
  <c r="R52" i="89"/>
  <c r="Q52" i="89"/>
  <c r="P52" i="89"/>
  <c r="O52" i="89"/>
  <c r="N52" i="89"/>
  <c r="M52" i="89"/>
  <c r="L52" i="89"/>
  <c r="K52" i="89"/>
  <c r="J52" i="89"/>
  <c r="I52" i="89"/>
  <c r="H52" i="89"/>
  <c r="G52" i="89"/>
  <c r="F52" i="89"/>
  <c r="E52" i="89"/>
  <c r="Z51" i="89"/>
  <c r="Y51" i="89"/>
  <c r="X51" i="89"/>
  <c r="W51" i="89"/>
  <c r="V51" i="89"/>
  <c r="U51" i="89"/>
  <c r="T51" i="89"/>
  <c r="S51" i="89"/>
  <c r="R51" i="89"/>
  <c r="Q51" i="89"/>
  <c r="P51" i="89"/>
  <c r="O51" i="89"/>
  <c r="N51" i="89"/>
  <c r="M51" i="89"/>
  <c r="L51" i="89"/>
  <c r="K51" i="89"/>
  <c r="J51" i="89"/>
  <c r="I51" i="89"/>
  <c r="H51" i="89"/>
  <c r="G51" i="89"/>
  <c r="F51" i="89"/>
  <c r="E51" i="89"/>
  <c r="Z50" i="89"/>
  <c r="Y50" i="89"/>
  <c r="X50" i="89"/>
  <c r="W50" i="89"/>
  <c r="V50" i="89"/>
  <c r="U50" i="89"/>
  <c r="T50" i="89"/>
  <c r="S50" i="89"/>
  <c r="R50" i="89"/>
  <c r="Q50" i="89"/>
  <c r="P50" i="89"/>
  <c r="O50" i="89"/>
  <c r="N50" i="89"/>
  <c r="M50" i="89"/>
  <c r="L50" i="89"/>
  <c r="K50" i="89"/>
  <c r="J50" i="89"/>
  <c r="I50" i="89"/>
  <c r="H50" i="89"/>
  <c r="G50" i="89"/>
  <c r="F50" i="89"/>
  <c r="E50" i="89"/>
  <c r="Z49" i="89"/>
  <c r="Y49" i="89"/>
  <c r="X49" i="89"/>
  <c r="W49" i="89"/>
  <c r="V49" i="89"/>
  <c r="U49" i="89"/>
  <c r="T49" i="89"/>
  <c r="S49" i="89"/>
  <c r="R49" i="89"/>
  <c r="Q49" i="89"/>
  <c r="P49" i="89"/>
  <c r="O49" i="89"/>
  <c r="N49" i="89"/>
  <c r="M49" i="89"/>
  <c r="L49" i="89"/>
  <c r="K49" i="89"/>
  <c r="J49" i="89"/>
  <c r="I49" i="89"/>
  <c r="H49" i="89"/>
  <c r="G49" i="89"/>
  <c r="F49" i="89"/>
  <c r="E49" i="89"/>
  <c r="Z48" i="89"/>
  <c r="Y48" i="89"/>
  <c r="X48" i="89"/>
  <c r="W48" i="89"/>
  <c r="V48" i="89"/>
  <c r="U48" i="89"/>
  <c r="T48" i="89"/>
  <c r="S48" i="89"/>
  <c r="R48" i="89"/>
  <c r="Q48" i="89"/>
  <c r="P48" i="89"/>
  <c r="O48" i="89"/>
  <c r="N48" i="89"/>
  <c r="M48" i="89"/>
  <c r="L48" i="89"/>
  <c r="K48" i="89"/>
  <c r="J48" i="89"/>
  <c r="I48" i="89"/>
  <c r="H48" i="89"/>
  <c r="G48" i="89"/>
  <c r="F48" i="89"/>
  <c r="E48" i="89"/>
  <c r="Z47" i="89"/>
  <c r="Y47" i="89"/>
  <c r="X47" i="89"/>
  <c r="W47" i="89"/>
  <c r="V47" i="89"/>
  <c r="U47" i="89"/>
  <c r="T47" i="89"/>
  <c r="S47" i="89"/>
  <c r="R47" i="89"/>
  <c r="Q47" i="89"/>
  <c r="P47" i="89"/>
  <c r="O47" i="89"/>
  <c r="N47" i="89"/>
  <c r="M47" i="89"/>
  <c r="L47" i="89"/>
  <c r="K47" i="89"/>
  <c r="J47" i="89"/>
  <c r="I47" i="89"/>
  <c r="H47" i="89"/>
  <c r="G47" i="89"/>
  <c r="F47" i="89"/>
  <c r="E47" i="89"/>
  <c r="Z40" i="89"/>
  <c r="Y40" i="89"/>
  <c r="X40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Z39" i="89"/>
  <c r="Y39" i="89"/>
  <c r="X39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Z38" i="89"/>
  <c r="Y38" i="89"/>
  <c r="X38" i="89"/>
  <c r="W38" i="89"/>
  <c r="V38" i="89"/>
  <c r="U38" i="89"/>
  <c r="T38" i="89"/>
  <c r="S38" i="89"/>
  <c r="R38" i="89"/>
  <c r="Q38" i="89"/>
  <c r="P38" i="89"/>
  <c r="O38" i="89"/>
  <c r="N38" i="89"/>
  <c r="M38" i="89"/>
  <c r="L38" i="89"/>
  <c r="K38" i="89"/>
  <c r="J38" i="89"/>
  <c r="I38" i="89"/>
  <c r="H38" i="89"/>
  <c r="G38" i="89"/>
  <c r="F38" i="89"/>
  <c r="E38" i="89"/>
  <c r="Z31" i="89"/>
  <c r="Y31" i="89"/>
  <c r="X31" i="89"/>
  <c r="W31" i="89"/>
  <c r="V31" i="89"/>
  <c r="U31" i="89"/>
  <c r="T31" i="89"/>
  <c r="S31" i="89"/>
  <c r="R31" i="89"/>
  <c r="Q31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Z30" i="89"/>
  <c r="Y30" i="89"/>
  <c r="X30" i="89"/>
  <c r="W30" i="89"/>
  <c r="V30" i="89"/>
  <c r="U30" i="89"/>
  <c r="T30" i="89"/>
  <c r="S30" i="89"/>
  <c r="R30" i="89"/>
  <c r="Q30" i="89"/>
  <c r="P30" i="89"/>
  <c r="O30" i="89"/>
  <c r="N30" i="89"/>
  <c r="M30" i="89"/>
  <c r="L30" i="89"/>
  <c r="K30" i="89"/>
  <c r="J30" i="89"/>
  <c r="I30" i="89"/>
  <c r="H30" i="89"/>
  <c r="G30" i="89"/>
  <c r="F30" i="89"/>
  <c r="E30" i="89"/>
  <c r="Z29" i="89"/>
  <c r="Y29" i="89"/>
  <c r="X29" i="89"/>
  <c r="W29" i="89"/>
  <c r="V29" i="89"/>
  <c r="U29" i="89"/>
  <c r="T29" i="89"/>
  <c r="S29" i="89"/>
  <c r="R29" i="89"/>
  <c r="Q29" i="89"/>
  <c r="P29" i="89"/>
  <c r="O29" i="89"/>
  <c r="N29" i="89"/>
  <c r="M29" i="89"/>
  <c r="L29" i="89"/>
  <c r="K29" i="89"/>
  <c r="J29" i="89"/>
  <c r="I29" i="89"/>
  <c r="H29" i="89"/>
  <c r="G29" i="89"/>
  <c r="F29" i="89"/>
  <c r="E29" i="89"/>
  <c r="Z28" i="89"/>
  <c r="Y28" i="89"/>
  <c r="X28" i="89"/>
  <c r="W28" i="89"/>
  <c r="V28" i="89"/>
  <c r="U28" i="89"/>
  <c r="T28" i="89"/>
  <c r="S28" i="89"/>
  <c r="R28" i="89"/>
  <c r="Q28" i="89"/>
  <c r="P28" i="89"/>
  <c r="O28" i="89"/>
  <c r="N28" i="89"/>
  <c r="M28" i="89"/>
  <c r="L28" i="89"/>
  <c r="K28" i="89"/>
  <c r="J28" i="89"/>
  <c r="I28" i="89"/>
  <c r="H28" i="89"/>
  <c r="G28" i="89"/>
  <c r="F28" i="89"/>
  <c r="E28" i="89"/>
  <c r="Z27" i="89"/>
  <c r="Y27" i="89"/>
  <c r="X27" i="89"/>
  <c r="W27" i="89"/>
  <c r="V27" i="89"/>
  <c r="U27" i="89"/>
  <c r="T27" i="89"/>
  <c r="S27" i="89"/>
  <c r="R27" i="89"/>
  <c r="Q27" i="89"/>
  <c r="P27" i="89"/>
  <c r="O27" i="89"/>
  <c r="N27" i="89"/>
  <c r="M27" i="89"/>
  <c r="L27" i="89"/>
  <c r="K27" i="89"/>
  <c r="J27" i="89"/>
  <c r="I27" i="89"/>
  <c r="H27" i="89"/>
  <c r="G27" i="89"/>
  <c r="F27" i="89"/>
  <c r="E27" i="89"/>
  <c r="Z26" i="89"/>
  <c r="Y26" i="89"/>
  <c r="X26" i="89"/>
  <c r="W26" i="89"/>
  <c r="V26" i="89"/>
  <c r="U26" i="89"/>
  <c r="T26" i="89"/>
  <c r="S26" i="89"/>
  <c r="R26" i="89"/>
  <c r="Q26" i="89"/>
  <c r="P26" i="89"/>
  <c r="O26" i="89"/>
  <c r="N26" i="89"/>
  <c r="M26" i="89"/>
  <c r="L26" i="89"/>
  <c r="K26" i="89"/>
  <c r="J26" i="89"/>
  <c r="I26" i="89"/>
  <c r="H26" i="89"/>
  <c r="G26" i="89"/>
  <c r="F26" i="89"/>
  <c r="E26" i="89"/>
  <c r="Z19" i="89"/>
  <c r="Y19" i="89"/>
  <c r="X19" i="89"/>
  <c r="W19" i="89"/>
  <c r="V19" i="89"/>
  <c r="U19" i="89"/>
  <c r="T19" i="89"/>
  <c r="S19" i="89"/>
  <c r="R19" i="89"/>
  <c r="Q19" i="89"/>
  <c r="P19" i="89"/>
  <c r="O19" i="89"/>
  <c r="N19" i="89"/>
  <c r="M19" i="89"/>
  <c r="L19" i="89"/>
  <c r="K19" i="89"/>
  <c r="J19" i="89"/>
  <c r="I19" i="89"/>
  <c r="H19" i="89"/>
  <c r="G19" i="89"/>
  <c r="F19" i="89"/>
  <c r="E19" i="89"/>
  <c r="Z18" i="89"/>
  <c r="Y18" i="89"/>
  <c r="X18" i="89"/>
  <c r="W18" i="89"/>
  <c r="V18" i="89"/>
  <c r="U18" i="89"/>
  <c r="T18" i="89"/>
  <c r="S18" i="89"/>
  <c r="R18" i="89"/>
  <c r="Q18" i="89"/>
  <c r="P18" i="89"/>
  <c r="O18" i="89"/>
  <c r="N18" i="89"/>
  <c r="M18" i="89"/>
  <c r="L18" i="89"/>
  <c r="K18" i="89"/>
  <c r="J18" i="89"/>
  <c r="I18" i="89"/>
  <c r="H18" i="89"/>
  <c r="G18" i="89"/>
  <c r="F18" i="89"/>
  <c r="E18" i="89"/>
  <c r="Z17" i="89"/>
  <c r="Y17" i="89"/>
  <c r="X17" i="89"/>
  <c r="W17" i="89"/>
  <c r="V17" i="89"/>
  <c r="U17" i="89"/>
  <c r="T17" i="89"/>
  <c r="S17" i="89"/>
  <c r="R17" i="89"/>
  <c r="Q17" i="89"/>
  <c r="P17" i="89"/>
  <c r="O17" i="89"/>
  <c r="N17" i="89"/>
  <c r="M17" i="89"/>
  <c r="L17" i="89"/>
  <c r="K17" i="89"/>
  <c r="J17" i="89"/>
  <c r="I17" i="89"/>
  <c r="H17" i="89"/>
  <c r="G17" i="89"/>
  <c r="F17" i="89"/>
  <c r="E17" i="89"/>
  <c r="S59" i="88" l="1"/>
  <c r="Z55" i="88"/>
  <c r="Y59" i="88" s="1"/>
  <c r="Y55" i="88"/>
  <c r="X55" i="88"/>
  <c r="W55" i="88"/>
  <c r="V55" i="88"/>
  <c r="U55" i="88"/>
  <c r="T55" i="88"/>
  <c r="S55" i="88"/>
  <c r="R55" i="88"/>
  <c r="Q55" i="88"/>
  <c r="P55" i="88"/>
  <c r="O55" i="88"/>
  <c r="N55" i="88"/>
  <c r="M55" i="88"/>
  <c r="L55" i="88"/>
  <c r="K55" i="88"/>
  <c r="J55" i="88"/>
  <c r="I55" i="88"/>
  <c r="H55" i="88"/>
  <c r="G55" i="88"/>
  <c r="F55" i="88"/>
  <c r="E55" i="88"/>
  <c r="Z54" i="88"/>
  <c r="W59" i="88" s="1"/>
  <c r="Y54" i="88"/>
  <c r="X54" i="88"/>
  <c r="W54" i="88"/>
  <c r="V54" i="88"/>
  <c r="U54" i="88"/>
  <c r="T54" i="88"/>
  <c r="S54" i="88"/>
  <c r="R54" i="88"/>
  <c r="Q54" i="88"/>
  <c r="P54" i="88"/>
  <c r="O54" i="88"/>
  <c r="N54" i="88"/>
  <c r="M54" i="88"/>
  <c r="L54" i="88"/>
  <c r="K54" i="88"/>
  <c r="J54" i="88"/>
  <c r="I54" i="88"/>
  <c r="H54" i="88"/>
  <c r="G54" i="88"/>
  <c r="F54" i="88"/>
  <c r="E54" i="88"/>
  <c r="Z53" i="88"/>
  <c r="U59" i="88" s="1"/>
  <c r="Y53" i="88"/>
  <c r="X53" i="88"/>
  <c r="W53" i="88"/>
  <c r="V53" i="88"/>
  <c r="U53" i="88"/>
  <c r="T53" i="88"/>
  <c r="S53" i="88"/>
  <c r="R53" i="88"/>
  <c r="Q53" i="88"/>
  <c r="P53" i="88"/>
  <c r="O53" i="88"/>
  <c r="N53" i="88"/>
  <c r="M53" i="88"/>
  <c r="L53" i="88"/>
  <c r="K53" i="88"/>
  <c r="J53" i="88"/>
  <c r="I53" i="88"/>
  <c r="H53" i="88"/>
  <c r="G53" i="88"/>
  <c r="F53" i="88"/>
  <c r="E53" i="88"/>
  <c r="Z52" i="88"/>
  <c r="Y52" i="88"/>
  <c r="X52" i="88"/>
  <c r="W52" i="88"/>
  <c r="V52" i="88"/>
  <c r="U52" i="88"/>
  <c r="T52" i="88"/>
  <c r="S52" i="88"/>
  <c r="R52" i="88"/>
  <c r="Q52" i="88"/>
  <c r="P52" i="88"/>
  <c r="O52" i="88"/>
  <c r="N52" i="88"/>
  <c r="M52" i="88"/>
  <c r="L52" i="88"/>
  <c r="K52" i="88"/>
  <c r="J52" i="88"/>
  <c r="I52" i="88"/>
  <c r="H52" i="88"/>
  <c r="G52" i="88"/>
  <c r="F52" i="88"/>
  <c r="E52" i="88"/>
  <c r="Z51" i="88"/>
  <c r="Y51" i="88"/>
  <c r="X51" i="88"/>
  <c r="W51" i="88"/>
  <c r="V51" i="88"/>
  <c r="U51" i="88"/>
  <c r="T51" i="88"/>
  <c r="S51" i="88"/>
  <c r="R51" i="88"/>
  <c r="Q51" i="88"/>
  <c r="P51" i="88"/>
  <c r="O51" i="88"/>
  <c r="N51" i="88"/>
  <c r="M51" i="88"/>
  <c r="L51" i="88"/>
  <c r="K51" i="88"/>
  <c r="J51" i="88"/>
  <c r="I51" i="88"/>
  <c r="H51" i="88"/>
  <c r="G51" i="88"/>
  <c r="F51" i="88"/>
  <c r="E51" i="88"/>
  <c r="Z50" i="88"/>
  <c r="Y50" i="88"/>
  <c r="X50" i="88"/>
  <c r="W50" i="88"/>
  <c r="V50" i="88"/>
  <c r="U50" i="88"/>
  <c r="T50" i="88"/>
  <c r="S50" i="88"/>
  <c r="R50" i="88"/>
  <c r="Q50" i="88"/>
  <c r="P50" i="88"/>
  <c r="O50" i="88"/>
  <c r="N50" i="88"/>
  <c r="M50" i="88"/>
  <c r="L50" i="88"/>
  <c r="K50" i="88"/>
  <c r="J50" i="88"/>
  <c r="I50" i="88"/>
  <c r="H50" i="88"/>
  <c r="G50" i="88"/>
  <c r="F50" i="88"/>
  <c r="E50" i="88"/>
  <c r="Z49" i="88"/>
  <c r="Y49" i="88"/>
  <c r="X49" i="88"/>
  <c r="W49" i="88"/>
  <c r="V49" i="88"/>
  <c r="U49" i="88"/>
  <c r="T49" i="88"/>
  <c r="S49" i="88"/>
  <c r="R49" i="88"/>
  <c r="Q49" i="88"/>
  <c r="P49" i="88"/>
  <c r="O49" i="88"/>
  <c r="N49" i="88"/>
  <c r="M49" i="88"/>
  <c r="L49" i="88"/>
  <c r="K49" i="88"/>
  <c r="J49" i="88"/>
  <c r="I49" i="88"/>
  <c r="H49" i="88"/>
  <c r="G49" i="88"/>
  <c r="F49" i="88"/>
  <c r="E49" i="88"/>
  <c r="Z48" i="88"/>
  <c r="Y48" i="88"/>
  <c r="X48" i="88"/>
  <c r="W48" i="88"/>
  <c r="V48" i="88"/>
  <c r="U48" i="88"/>
  <c r="T48" i="88"/>
  <c r="S48" i="88"/>
  <c r="R48" i="88"/>
  <c r="Q48" i="88"/>
  <c r="P48" i="88"/>
  <c r="O48" i="88"/>
  <c r="N48" i="88"/>
  <c r="M48" i="88"/>
  <c r="L48" i="88"/>
  <c r="K48" i="88"/>
  <c r="J48" i="88"/>
  <c r="I48" i="88"/>
  <c r="H48" i="88"/>
  <c r="G48" i="88"/>
  <c r="F48" i="88"/>
  <c r="E48" i="88"/>
  <c r="Z47" i="88"/>
  <c r="Y47" i="88"/>
  <c r="X47" i="88"/>
  <c r="W47" i="88"/>
  <c r="V47" i="88"/>
  <c r="U47" i="88"/>
  <c r="T47" i="88"/>
  <c r="S47" i="88"/>
  <c r="R47" i="88"/>
  <c r="Q47" i="88"/>
  <c r="P47" i="88"/>
  <c r="O47" i="88"/>
  <c r="N47" i="88"/>
  <c r="M47" i="88"/>
  <c r="L47" i="88"/>
  <c r="K47" i="88"/>
  <c r="J47" i="88"/>
  <c r="I47" i="88"/>
  <c r="H47" i="88"/>
  <c r="G47" i="88"/>
  <c r="F47" i="88"/>
  <c r="E47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Z39" i="88"/>
  <c r="Y39" i="88"/>
  <c r="X39" i="88"/>
  <c r="W39" i="88"/>
  <c r="V39" i="88"/>
  <c r="U39" i="88"/>
  <c r="T39" i="88"/>
  <c r="S39" i="88"/>
  <c r="R39" i="88"/>
  <c r="Q39" i="88"/>
  <c r="P39" i="88"/>
  <c r="O39" i="88"/>
  <c r="N39" i="88"/>
  <c r="M39" i="88"/>
  <c r="L39" i="88"/>
  <c r="K39" i="88"/>
  <c r="J39" i="88"/>
  <c r="I39" i="88"/>
  <c r="H39" i="88"/>
  <c r="G39" i="88"/>
  <c r="F39" i="88"/>
  <c r="E39" i="88"/>
  <c r="Z38" i="88"/>
  <c r="Y38" i="88"/>
  <c r="X38" i="88"/>
  <c r="W38" i="88"/>
  <c r="V38" i="88"/>
  <c r="U38" i="88"/>
  <c r="T38" i="88"/>
  <c r="S38" i="88"/>
  <c r="R38" i="88"/>
  <c r="Q38" i="88"/>
  <c r="P38" i="88"/>
  <c r="O38" i="88"/>
  <c r="N38" i="88"/>
  <c r="M38" i="88"/>
  <c r="L38" i="88"/>
  <c r="K38" i="88"/>
  <c r="J38" i="88"/>
  <c r="I38" i="88"/>
  <c r="H38" i="88"/>
  <c r="G38" i="88"/>
  <c r="F38" i="88"/>
  <c r="E38" i="88"/>
  <c r="Z31" i="88"/>
  <c r="Y31" i="88"/>
  <c r="X31" i="88"/>
  <c r="W31" i="88"/>
  <c r="V31" i="88"/>
  <c r="U31" i="88"/>
  <c r="T31" i="88"/>
  <c r="S31" i="88"/>
  <c r="R31" i="88"/>
  <c r="Q31" i="88"/>
  <c r="P31" i="88"/>
  <c r="O31" i="88"/>
  <c r="N31" i="88"/>
  <c r="M31" i="88"/>
  <c r="L31" i="88"/>
  <c r="K31" i="88"/>
  <c r="J31" i="88"/>
  <c r="I31" i="88"/>
  <c r="H31" i="88"/>
  <c r="G31" i="88"/>
  <c r="F31" i="88"/>
  <c r="E31" i="88"/>
  <c r="Z30" i="88"/>
  <c r="Y30" i="88"/>
  <c r="X30" i="88"/>
  <c r="W30" i="88"/>
  <c r="V30" i="88"/>
  <c r="U30" i="88"/>
  <c r="T30" i="88"/>
  <c r="S30" i="88"/>
  <c r="R30" i="88"/>
  <c r="Q30" i="88"/>
  <c r="P30" i="88"/>
  <c r="O30" i="88"/>
  <c r="N30" i="88"/>
  <c r="M30" i="88"/>
  <c r="L30" i="88"/>
  <c r="K30" i="88"/>
  <c r="J30" i="88"/>
  <c r="I30" i="88"/>
  <c r="H30" i="88"/>
  <c r="G30" i="88"/>
  <c r="F30" i="88"/>
  <c r="E30" i="88"/>
  <c r="Z29" i="88"/>
  <c r="Y29" i="88"/>
  <c r="X29" i="88"/>
  <c r="W29" i="88"/>
  <c r="V29" i="88"/>
  <c r="U29" i="88"/>
  <c r="T29" i="88"/>
  <c r="S29" i="88"/>
  <c r="R29" i="88"/>
  <c r="Q29" i="88"/>
  <c r="P29" i="88"/>
  <c r="O29" i="88"/>
  <c r="N29" i="88"/>
  <c r="M29" i="88"/>
  <c r="L29" i="88"/>
  <c r="K29" i="88"/>
  <c r="J29" i="88"/>
  <c r="I29" i="88"/>
  <c r="H29" i="88"/>
  <c r="G29" i="88"/>
  <c r="F29" i="88"/>
  <c r="E29" i="88"/>
  <c r="Z28" i="88"/>
  <c r="Y28" i="88"/>
  <c r="X28" i="88"/>
  <c r="W28" i="88"/>
  <c r="V28" i="88"/>
  <c r="U28" i="88"/>
  <c r="T28" i="88"/>
  <c r="S28" i="88"/>
  <c r="R28" i="88"/>
  <c r="Q28" i="88"/>
  <c r="P28" i="88"/>
  <c r="O28" i="88"/>
  <c r="N28" i="88"/>
  <c r="M28" i="88"/>
  <c r="L28" i="88"/>
  <c r="K28" i="88"/>
  <c r="J28" i="88"/>
  <c r="I28" i="88"/>
  <c r="H28" i="88"/>
  <c r="G28" i="88"/>
  <c r="F28" i="88"/>
  <c r="E28" i="88"/>
  <c r="Z27" i="88"/>
  <c r="Y27" i="88"/>
  <c r="X27" i="88"/>
  <c r="W27" i="88"/>
  <c r="V27" i="88"/>
  <c r="U27" i="88"/>
  <c r="T27" i="88"/>
  <c r="S27" i="88"/>
  <c r="R27" i="88"/>
  <c r="Q27" i="88"/>
  <c r="P27" i="88"/>
  <c r="O27" i="88"/>
  <c r="N27" i="88"/>
  <c r="M27" i="88"/>
  <c r="L27" i="88"/>
  <c r="K27" i="88"/>
  <c r="J27" i="88"/>
  <c r="I27" i="88"/>
  <c r="H27" i="88"/>
  <c r="G27" i="88"/>
  <c r="F27" i="88"/>
  <c r="E27" i="88"/>
  <c r="Z26" i="88"/>
  <c r="Y26" i="88"/>
  <c r="X26" i="88"/>
  <c r="W26" i="88"/>
  <c r="V26" i="88"/>
  <c r="U26" i="88"/>
  <c r="T26" i="88"/>
  <c r="S26" i="88"/>
  <c r="R26" i="88"/>
  <c r="Q26" i="88"/>
  <c r="P26" i="88"/>
  <c r="O26" i="88"/>
  <c r="N26" i="88"/>
  <c r="M26" i="88"/>
  <c r="L26" i="88"/>
  <c r="K26" i="88"/>
  <c r="J26" i="88"/>
  <c r="I26" i="88"/>
  <c r="H26" i="88"/>
  <c r="G26" i="88"/>
  <c r="F26" i="88"/>
  <c r="E26" i="88"/>
  <c r="Z19" i="88"/>
  <c r="Y19" i="88"/>
  <c r="X19" i="88"/>
  <c r="W19" i="88"/>
  <c r="V19" i="88"/>
  <c r="U19" i="88"/>
  <c r="T19" i="88"/>
  <c r="S19" i="88"/>
  <c r="R19" i="88"/>
  <c r="Q19" i="88"/>
  <c r="P19" i="88"/>
  <c r="O19" i="88"/>
  <c r="N19" i="88"/>
  <c r="M19" i="88"/>
  <c r="L19" i="88"/>
  <c r="K19" i="88"/>
  <c r="J19" i="88"/>
  <c r="I19" i="88"/>
  <c r="H19" i="88"/>
  <c r="G19" i="88"/>
  <c r="F19" i="88"/>
  <c r="E19" i="88"/>
  <c r="Z18" i="88"/>
  <c r="Y18" i="88"/>
  <c r="X18" i="88"/>
  <c r="W18" i="88"/>
  <c r="V18" i="88"/>
  <c r="U18" i="88"/>
  <c r="T18" i="88"/>
  <c r="S18" i="88"/>
  <c r="R18" i="88"/>
  <c r="Q18" i="88"/>
  <c r="P18" i="88"/>
  <c r="O18" i="88"/>
  <c r="N18" i="88"/>
  <c r="M18" i="88"/>
  <c r="L18" i="88"/>
  <c r="K18" i="88"/>
  <c r="J18" i="88"/>
  <c r="I18" i="88"/>
  <c r="H18" i="88"/>
  <c r="G18" i="88"/>
  <c r="F18" i="88"/>
  <c r="E18" i="88"/>
  <c r="Z17" i="88"/>
  <c r="Y17" i="88"/>
  <c r="X17" i="88"/>
  <c r="W17" i="88"/>
  <c r="V17" i="88"/>
  <c r="U17" i="88"/>
  <c r="T17" i="88"/>
  <c r="S17" i="88"/>
  <c r="R17" i="88"/>
  <c r="Q17" i="88"/>
  <c r="P17" i="88"/>
  <c r="O17" i="88"/>
  <c r="N17" i="88"/>
  <c r="M17" i="88"/>
  <c r="L17" i="88"/>
  <c r="K17" i="88"/>
  <c r="J17" i="88"/>
  <c r="I17" i="88"/>
  <c r="H17" i="88"/>
  <c r="G17" i="88"/>
  <c r="F17" i="88"/>
  <c r="E17" i="88"/>
  <c r="S59" i="87" l="1"/>
  <c r="Z55" i="87"/>
  <c r="Y59" i="87" s="1"/>
  <c r="Y55" i="87"/>
  <c r="X55" i="87"/>
  <c r="W55" i="87"/>
  <c r="V55" i="87"/>
  <c r="U55" i="87"/>
  <c r="T55" i="87"/>
  <c r="S55" i="87"/>
  <c r="R55" i="87"/>
  <c r="Q55" i="87"/>
  <c r="P55" i="87"/>
  <c r="O55" i="87"/>
  <c r="N55" i="87"/>
  <c r="M55" i="87"/>
  <c r="L55" i="87"/>
  <c r="K55" i="87"/>
  <c r="J55" i="87"/>
  <c r="I55" i="87"/>
  <c r="H55" i="87"/>
  <c r="G55" i="87"/>
  <c r="F55" i="87"/>
  <c r="E55" i="87"/>
  <c r="Z54" i="87"/>
  <c r="W59" i="87" s="1"/>
  <c r="Y54" i="87"/>
  <c r="X54" i="87"/>
  <c r="W54" i="87"/>
  <c r="V54" i="87"/>
  <c r="U54" i="87"/>
  <c r="T54" i="87"/>
  <c r="S54" i="87"/>
  <c r="R54" i="87"/>
  <c r="Q54" i="87"/>
  <c r="P54" i="87"/>
  <c r="O54" i="87"/>
  <c r="N54" i="87"/>
  <c r="M54" i="87"/>
  <c r="L54" i="87"/>
  <c r="K54" i="87"/>
  <c r="J54" i="87"/>
  <c r="I54" i="87"/>
  <c r="H54" i="87"/>
  <c r="G54" i="87"/>
  <c r="F54" i="87"/>
  <c r="E54" i="87"/>
  <c r="Z53" i="87"/>
  <c r="Y53" i="87"/>
  <c r="X53" i="87"/>
  <c r="W53" i="87"/>
  <c r="V53" i="87"/>
  <c r="U53" i="87"/>
  <c r="T53" i="87"/>
  <c r="S53" i="87"/>
  <c r="R53" i="87"/>
  <c r="Q53" i="87"/>
  <c r="P53" i="87"/>
  <c r="O53" i="87"/>
  <c r="N53" i="87"/>
  <c r="M53" i="87"/>
  <c r="L53" i="87"/>
  <c r="K53" i="87"/>
  <c r="J53" i="87"/>
  <c r="I53" i="87"/>
  <c r="H53" i="87"/>
  <c r="G53" i="87"/>
  <c r="F53" i="87"/>
  <c r="E53" i="87"/>
  <c r="Z52" i="87"/>
  <c r="Y52" i="87"/>
  <c r="X52" i="87"/>
  <c r="W52" i="87"/>
  <c r="V52" i="87"/>
  <c r="U52" i="87"/>
  <c r="T52" i="87"/>
  <c r="S52" i="87"/>
  <c r="R52" i="87"/>
  <c r="Q52" i="87"/>
  <c r="P52" i="87"/>
  <c r="O52" i="87"/>
  <c r="N52" i="87"/>
  <c r="M52" i="87"/>
  <c r="L52" i="87"/>
  <c r="K52" i="87"/>
  <c r="J52" i="87"/>
  <c r="I52" i="87"/>
  <c r="H52" i="87"/>
  <c r="G52" i="87"/>
  <c r="F52" i="87"/>
  <c r="E52" i="87"/>
  <c r="Z51" i="87"/>
  <c r="Y51" i="87"/>
  <c r="X51" i="87"/>
  <c r="W51" i="87"/>
  <c r="V51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E51" i="87"/>
  <c r="Z50" i="87"/>
  <c r="Y50" i="87"/>
  <c r="X50" i="87"/>
  <c r="W50" i="87"/>
  <c r="V50" i="87"/>
  <c r="U50" i="87"/>
  <c r="T50" i="87"/>
  <c r="S50" i="87"/>
  <c r="R50" i="87"/>
  <c r="Q50" i="87"/>
  <c r="P50" i="87"/>
  <c r="O50" i="87"/>
  <c r="N50" i="87"/>
  <c r="M50" i="87"/>
  <c r="L50" i="87"/>
  <c r="K50" i="87"/>
  <c r="J50" i="87"/>
  <c r="I50" i="87"/>
  <c r="H50" i="87"/>
  <c r="G50" i="87"/>
  <c r="F50" i="87"/>
  <c r="E50" i="87"/>
  <c r="Z49" i="87"/>
  <c r="Y49" i="87"/>
  <c r="X49" i="87"/>
  <c r="W49" i="87"/>
  <c r="V49" i="87"/>
  <c r="U49" i="87"/>
  <c r="T49" i="87"/>
  <c r="S49" i="87"/>
  <c r="R49" i="87"/>
  <c r="Q49" i="87"/>
  <c r="P49" i="87"/>
  <c r="O49" i="87"/>
  <c r="N49" i="87"/>
  <c r="M49" i="87"/>
  <c r="L49" i="87"/>
  <c r="K49" i="87"/>
  <c r="J49" i="87"/>
  <c r="I49" i="87"/>
  <c r="H49" i="87"/>
  <c r="G49" i="87"/>
  <c r="F49" i="87"/>
  <c r="E49" i="87"/>
  <c r="Z48" i="87"/>
  <c r="Y48" i="87"/>
  <c r="X48" i="87"/>
  <c r="W48" i="87"/>
  <c r="V48" i="87"/>
  <c r="U48" i="87"/>
  <c r="T48" i="87"/>
  <c r="S48" i="87"/>
  <c r="R48" i="87"/>
  <c r="Q48" i="87"/>
  <c r="P48" i="87"/>
  <c r="O48" i="87"/>
  <c r="N48" i="87"/>
  <c r="M48" i="87"/>
  <c r="L48" i="87"/>
  <c r="K48" i="87"/>
  <c r="J48" i="87"/>
  <c r="I48" i="87"/>
  <c r="H48" i="87"/>
  <c r="G48" i="87"/>
  <c r="F48" i="87"/>
  <c r="E48" i="87"/>
  <c r="Z47" i="87"/>
  <c r="Y47" i="87"/>
  <c r="X47" i="87"/>
  <c r="W47" i="87"/>
  <c r="V47" i="87"/>
  <c r="U47" i="87"/>
  <c r="T47" i="87"/>
  <c r="S47" i="87"/>
  <c r="R47" i="87"/>
  <c r="Q47" i="87"/>
  <c r="P47" i="87"/>
  <c r="O47" i="87"/>
  <c r="N47" i="87"/>
  <c r="M47" i="87"/>
  <c r="L47" i="87"/>
  <c r="K47" i="87"/>
  <c r="J47" i="87"/>
  <c r="I47" i="87"/>
  <c r="H47" i="87"/>
  <c r="G47" i="87"/>
  <c r="F47" i="87"/>
  <c r="E47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Z38" i="87"/>
  <c r="Y38" i="87"/>
  <c r="X38" i="87"/>
  <c r="W38" i="87"/>
  <c r="V38" i="87"/>
  <c r="U38" i="87"/>
  <c r="T38" i="87"/>
  <c r="S38" i="87"/>
  <c r="R38" i="87"/>
  <c r="Q38" i="87"/>
  <c r="P38" i="87"/>
  <c r="O38" i="87"/>
  <c r="N38" i="87"/>
  <c r="M38" i="87"/>
  <c r="L38" i="87"/>
  <c r="K38" i="87"/>
  <c r="J38" i="87"/>
  <c r="I38" i="87"/>
  <c r="H38" i="87"/>
  <c r="G38" i="87"/>
  <c r="F38" i="87"/>
  <c r="E38" i="87"/>
  <c r="Z31" i="87"/>
  <c r="Y31" i="87"/>
  <c r="X31" i="87"/>
  <c r="W31" i="87"/>
  <c r="V31" i="87"/>
  <c r="U31" i="87"/>
  <c r="T31" i="87"/>
  <c r="S31" i="87"/>
  <c r="R31" i="87"/>
  <c r="Q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Z30" i="87"/>
  <c r="Y30" i="87"/>
  <c r="X30" i="87"/>
  <c r="W30" i="87"/>
  <c r="V30" i="87"/>
  <c r="U30" i="87"/>
  <c r="T30" i="87"/>
  <c r="S30" i="87"/>
  <c r="R30" i="87"/>
  <c r="Q30" i="87"/>
  <c r="P30" i="87"/>
  <c r="O30" i="87"/>
  <c r="N30" i="87"/>
  <c r="M30" i="87"/>
  <c r="L30" i="87"/>
  <c r="K30" i="87"/>
  <c r="J30" i="87"/>
  <c r="I30" i="87"/>
  <c r="H30" i="87"/>
  <c r="G30" i="87"/>
  <c r="F30" i="87"/>
  <c r="E30" i="87"/>
  <c r="Z29" i="87"/>
  <c r="Y29" i="87"/>
  <c r="X29" i="87"/>
  <c r="W29" i="87"/>
  <c r="V29" i="87"/>
  <c r="U29" i="87"/>
  <c r="T29" i="87"/>
  <c r="S29" i="87"/>
  <c r="R29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Z28" i="87"/>
  <c r="Y28" i="87"/>
  <c r="X28" i="87"/>
  <c r="W28" i="87"/>
  <c r="V28" i="87"/>
  <c r="U28" i="87"/>
  <c r="T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Z27" i="87"/>
  <c r="Y27" i="87"/>
  <c r="X27" i="87"/>
  <c r="W27" i="87"/>
  <c r="V27" i="87"/>
  <c r="U27" i="87"/>
  <c r="T27" i="87"/>
  <c r="S27" i="87"/>
  <c r="R27" i="87"/>
  <c r="Q27" i="87"/>
  <c r="P27" i="87"/>
  <c r="O27" i="87"/>
  <c r="N27" i="87"/>
  <c r="M27" i="87"/>
  <c r="L27" i="87"/>
  <c r="K27" i="87"/>
  <c r="J27" i="87"/>
  <c r="I27" i="87"/>
  <c r="H27" i="87"/>
  <c r="G27" i="87"/>
  <c r="F27" i="87"/>
  <c r="E27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E26" i="87"/>
  <c r="Z19" i="87"/>
  <c r="Y19" i="87"/>
  <c r="X19" i="87"/>
  <c r="W19" i="87"/>
  <c r="V19" i="87"/>
  <c r="U19" i="87"/>
  <c r="T19" i="87"/>
  <c r="S19" i="87"/>
  <c r="R19" i="87"/>
  <c r="Q19" i="87"/>
  <c r="P19" i="87"/>
  <c r="O19" i="87"/>
  <c r="N19" i="87"/>
  <c r="M19" i="87"/>
  <c r="L19" i="87"/>
  <c r="K19" i="87"/>
  <c r="J19" i="87"/>
  <c r="I19" i="87"/>
  <c r="H19" i="87"/>
  <c r="G19" i="87"/>
  <c r="F19" i="87"/>
  <c r="E19" i="87"/>
  <c r="Z18" i="87"/>
  <c r="Y18" i="87"/>
  <c r="X18" i="87"/>
  <c r="W18" i="87"/>
  <c r="V18" i="87"/>
  <c r="U18" i="87"/>
  <c r="T18" i="87"/>
  <c r="S18" i="87"/>
  <c r="R18" i="87"/>
  <c r="Q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Z17" i="87"/>
  <c r="Y17" i="87"/>
  <c r="X17" i="87"/>
  <c r="W17" i="87"/>
  <c r="V17" i="87"/>
  <c r="U17" i="87"/>
  <c r="T17" i="87"/>
  <c r="S17" i="87"/>
  <c r="R17" i="87"/>
  <c r="Q17" i="87"/>
  <c r="P17" i="87"/>
  <c r="O17" i="87"/>
  <c r="N17" i="87"/>
  <c r="M17" i="87"/>
  <c r="L17" i="87"/>
  <c r="K17" i="87"/>
  <c r="J17" i="87"/>
  <c r="I17" i="87"/>
  <c r="H17" i="87"/>
  <c r="G17" i="87"/>
  <c r="F17" i="87"/>
  <c r="E17" i="87"/>
  <c r="U59" i="87" l="1"/>
  <c r="S59" i="86"/>
  <c r="Z55" i="86"/>
  <c r="Y59" i="86" s="1"/>
  <c r="Y55" i="86"/>
  <c r="X55" i="86"/>
  <c r="W55" i="86"/>
  <c r="V55" i="86"/>
  <c r="U55" i="86"/>
  <c r="T55" i="86"/>
  <c r="S55" i="86"/>
  <c r="R55" i="86"/>
  <c r="Q55" i="86"/>
  <c r="P55" i="86"/>
  <c r="O55" i="86"/>
  <c r="N55" i="86"/>
  <c r="M55" i="86"/>
  <c r="L55" i="86"/>
  <c r="K55" i="86"/>
  <c r="J55" i="86"/>
  <c r="I55" i="86"/>
  <c r="H55" i="86"/>
  <c r="G55" i="86"/>
  <c r="F55" i="86"/>
  <c r="E55" i="86"/>
  <c r="Z54" i="86"/>
  <c r="W59" i="86" s="1"/>
  <c r="Y54" i="86"/>
  <c r="X54" i="86"/>
  <c r="W54" i="86"/>
  <c r="V54" i="86"/>
  <c r="U54" i="86"/>
  <c r="T54" i="86"/>
  <c r="S54" i="86"/>
  <c r="R54" i="86"/>
  <c r="Q54" i="86"/>
  <c r="P54" i="86"/>
  <c r="O54" i="86"/>
  <c r="N54" i="86"/>
  <c r="M54" i="86"/>
  <c r="L54" i="86"/>
  <c r="K54" i="86"/>
  <c r="J54" i="86"/>
  <c r="I54" i="86"/>
  <c r="H54" i="86"/>
  <c r="G54" i="86"/>
  <c r="F54" i="86"/>
  <c r="E54" i="86"/>
  <c r="Z53" i="86"/>
  <c r="Y53" i="86"/>
  <c r="X53" i="86"/>
  <c r="W53" i="86"/>
  <c r="V53" i="86"/>
  <c r="U53" i="86"/>
  <c r="T53" i="86"/>
  <c r="S53" i="86"/>
  <c r="R53" i="86"/>
  <c r="Q53" i="86"/>
  <c r="P53" i="86"/>
  <c r="O53" i="86"/>
  <c r="N53" i="86"/>
  <c r="M53" i="86"/>
  <c r="L53" i="86"/>
  <c r="K53" i="86"/>
  <c r="J53" i="86"/>
  <c r="I53" i="86"/>
  <c r="H53" i="86"/>
  <c r="G53" i="86"/>
  <c r="F53" i="86"/>
  <c r="E53" i="86"/>
  <c r="Z52" i="86"/>
  <c r="Y52" i="86"/>
  <c r="X52" i="86"/>
  <c r="W52" i="86"/>
  <c r="V52" i="86"/>
  <c r="U52" i="86"/>
  <c r="T52" i="86"/>
  <c r="S52" i="86"/>
  <c r="R52" i="86"/>
  <c r="Q52" i="86"/>
  <c r="P52" i="86"/>
  <c r="O52" i="86"/>
  <c r="N52" i="86"/>
  <c r="M52" i="86"/>
  <c r="L52" i="86"/>
  <c r="K52" i="86"/>
  <c r="J52" i="86"/>
  <c r="I52" i="86"/>
  <c r="H52" i="86"/>
  <c r="G52" i="86"/>
  <c r="F52" i="86"/>
  <c r="E52" i="86"/>
  <c r="Z51" i="86"/>
  <c r="Y51" i="86"/>
  <c r="X51" i="86"/>
  <c r="W51" i="86"/>
  <c r="V51" i="86"/>
  <c r="U51" i="86"/>
  <c r="T51" i="86"/>
  <c r="S51" i="86"/>
  <c r="R51" i="86"/>
  <c r="Q51" i="86"/>
  <c r="P51" i="86"/>
  <c r="O51" i="86"/>
  <c r="N51" i="86"/>
  <c r="M51" i="86"/>
  <c r="L51" i="86"/>
  <c r="K51" i="86"/>
  <c r="J51" i="86"/>
  <c r="I51" i="86"/>
  <c r="H51" i="86"/>
  <c r="G51" i="86"/>
  <c r="F51" i="86"/>
  <c r="E51" i="86"/>
  <c r="Z50" i="86"/>
  <c r="Y50" i="86"/>
  <c r="X50" i="86"/>
  <c r="W50" i="86"/>
  <c r="V50" i="86"/>
  <c r="U50" i="86"/>
  <c r="T50" i="86"/>
  <c r="S50" i="86"/>
  <c r="R50" i="86"/>
  <c r="Q50" i="86"/>
  <c r="P50" i="86"/>
  <c r="O50" i="86"/>
  <c r="N50" i="86"/>
  <c r="M50" i="86"/>
  <c r="L50" i="86"/>
  <c r="K50" i="86"/>
  <c r="J50" i="86"/>
  <c r="I50" i="86"/>
  <c r="H50" i="86"/>
  <c r="G50" i="86"/>
  <c r="F50" i="86"/>
  <c r="E50" i="86"/>
  <c r="Z49" i="86"/>
  <c r="Y49" i="86"/>
  <c r="X49" i="86"/>
  <c r="W49" i="86"/>
  <c r="V49" i="86"/>
  <c r="U49" i="86"/>
  <c r="T49" i="86"/>
  <c r="S49" i="86"/>
  <c r="R49" i="86"/>
  <c r="Q49" i="86"/>
  <c r="P49" i="86"/>
  <c r="O49" i="86"/>
  <c r="N49" i="86"/>
  <c r="M49" i="86"/>
  <c r="L49" i="86"/>
  <c r="K49" i="86"/>
  <c r="J49" i="86"/>
  <c r="I49" i="86"/>
  <c r="H49" i="86"/>
  <c r="G49" i="86"/>
  <c r="F49" i="86"/>
  <c r="E49" i="86"/>
  <c r="Z48" i="86"/>
  <c r="Y48" i="86"/>
  <c r="X48" i="86"/>
  <c r="W48" i="86"/>
  <c r="V48" i="86"/>
  <c r="U48" i="86"/>
  <c r="T48" i="86"/>
  <c r="S48" i="86"/>
  <c r="R48" i="86"/>
  <c r="Q48" i="86"/>
  <c r="P48" i="86"/>
  <c r="O48" i="86"/>
  <c r="N48" i="86"/>
  <c r="M48" i="86"/>
  <c r="L48" i="86"/>
  <c r="K48" i="86"/>
  <c r="J48" i="86"/>
  <c r="I48" i="86"/>
  <c r="H48" i="86"/>
  <c r="G48" i="86"/>
  <c r="F48" i="86"/>
  <c r="E48" i="86"/>
  <c r="Z47" i="86"/>
  <c r="Y47" i="86"/>
  <c r="X47" i="86"/>
  <c r="W47" i="86"/>
  <c r="V47" i="86"/>
  <c r="U47" i="86"/>
  <c r="T47" i="86"/>
  <c r="S47" i="86"/>
  <c r="R47" i="86"/>
  <c r="Q47" i="86"/>
  <c r="P47" i="86"/>
  <c r="O47" i="86"/>
  <c r="N47" i="86"/>
  <c r="M47" i="86"/>
  <c r="L47" i="86"/>
  <c r="K47" i="86"/>
  <c r="J47" i="86"/>
  <c r="I47" i="86"/>
  <c r="H47" i="86"/>
  <c r="G47" i="86"/>
  <c r="F47" i="86"/>
  <c r="E47" i="86"/>
  <c r="Z40" i="86"/>
  <c r="Y40" i="86"/>
  <c r="X40" i="86"/>
  <c r="W40" i="86"/>
  <c r="V40" i="86"/>
  <c r="U40" i="86"/>
  <c r="T40" i="86"/>
  <c r="S40" i="86"/>
  <c r="R40" i="86"/>
  <c r="Q40" i="86"/>
  <c r="P40" i="86"/>
  <c r="O40" i="86"/>
  <c r="N40" i="86"/>
  <c r="M40" i="86"/>
  <c r="L40" i="86"/>
  <c r="K40" i="86"/>
  <c r="J40" i="86"/>
  <c r="I40" i="86"/>
  <c r="H40" i="86"/>
  <c r="G40" i="86"/>
  <c r="F40" i="86"/>
  <c r="E40" i="86"/>
  <c r="Z39" i="86"/>
  <c r="Y39" i="86"/>
  <c r="X39" i="86"/>
  <c r="W39" i="86"/>
  <c r="V39" i="86"/>
  <c r="U39" i="86"/>
  <c r="T39" i="86"/>
  <c r="S39" i="86"/>
  <c r="R39" i="86"/>
  <c r="Q39" i="86"/>
  <c r="P39" i="86"/>
  <c r="O39" i="86"/>
  <c r="N39" i="86"/>
  <c r="M39" i="86"/>
  <c r="L39" i="86"/>
  <c r="K39" i="86"/>
  <c r="J39" i="86"/>
  <c r="I39" i="86"/>
  <c r="H39" i="86"/>
  <c r="G39" i="86"/>
  <c r="F39" i="86"/>
  <c r="E39" i="86"/>
  <c r="Z38" i="86"/>
  <c r="Y38" i="86"/>
  <c r="X38" i="86"/>
  <c r="W38" i="86"/>
  <c r="V38" i="86"/>
  <c r="U38" i="86"/>
  <c r="T38" i="86"/>
  <c r="S38" i="86"/>
  <c r="R38" i="86"/>
  <c r="Q38" i="86"/>
  <c r="P38" i="86"/>
  <c r="O38" i="86"/>
  <c r="N38" i="86"/>
  <c r="M38" i="86"/>
  <c r="L38" i="86"/>
  <c r="K38" i="86"/>
  <c r="J38" i="86"/>
  <c r="I38" i="86"/>
  <c r="H38" i="86"/>
  <c r="G38" i="86"/>
  <c r="F38" i="86"/>
  <c r="E38" i="86"/>
  <c r="Z31" i="86"/>
  <c r="Y31" i="86"/>
  <c r="X31" i="86"/>
  <c r="W31" i="86"/>
  <c r="V31" i="86"/>
  <c r="U31" i="86"/>
  <c r="T31" i="86"/>
  <c r="S31" i="86"/>
  <c r="R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Z30" i="86"/>
  <c r="Y30" i="86"/>
  <c r="X30" i="86"/>
  <c r="W30" i="86"/>
  <c r="V30" i="86"/>
  <c r="U30" i="86"/>
  <c r="T30" i="86"/>
  <c r="S30" i="86"/>
  <c r="R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Z29" i="86"/>
  <c r="Y29" i="86"/>
  <c r="X29" i="86"/>
  <c r="W29" i="86"/>
  <c r="V29" i="86"/>
  <c r="U29" i="86"/>
  <c r="T29" i="86"/>
  <c r="S29" i="86"/>
  <c r="R29" i="86"/>
  <c r="Q29" i="86"/>
  <c r="P29" i="86"/>
  <c r="O29" i="86"/>
  <c r="N29" i="86"/>
  <c r="M29" i="86"/>
  <c r="L29" i="86"/>
  <c r="K29" i="86"/>
  <c r="J29" i="86"/>
  <c r="I29" i="86"/>
  <c r="H29" i="86"/>
  <c r="G29" i="86"/>
  <c r="F29" i="86"/>
  <c r="E29" i="86"/>
  <c r="Z28" i="86"/>
  <c r="Y28" i="86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E28" i="86"/>
  <c r="Z27" i="86"/>
  <c r="Y27" i="86"/>
  <c r="X27" i="86"/>
  <c r="W27" i="86"/>
  <c r="V27" i="86"/>
  <c r="U27" i="86"/>
  <c r="T27" i="86"/>
  <c r="S27" i="86"/>
  <c r="R27" i="86"/>
  <c r="Q27" i="86"/>
  <c r="P27" i="86"/>
  <c r="O27" i="86"/>
  <c r="N27" i="86"/>
  <c r="M27" i="86"/>
  <c r="L27" i="86"/>
  <c r="K27" i="86"/>
  <c r="J27" i="86"/>
  <c r="I27" i="86"/>
  <c r="H27" i="86"/>
  <c r="G27" i="86"/>
  <c r="F27" i="86"/>
  <c r="E27" i="86"/>
  <c r="Z26" i="86"/>
  <c r="Y26" i="86"/>
  <c r="X26" i="86"/>
  <c r="W26" i="86"/>
  <c r="V26" i="86"/>
  <c r="U26" i="86"/>
  <c r="T26" i="86"/>
  <c r="S26" i="86"/>
  <c r="R26" i="86"/>
  <c r="Q26" i="86"/>
  <c r="P26" i="86"/>
  <c r="O26" i="86"/>
  <c r="N26" i="86"/>
  <c r="M26" i="86"/>
  <c r="L26" i="86"/>
  <c r="K26" i="86"/>
  <c r="J26" i="86"/>
  <c r="I26" i="86"/>
  <c r="H26" i="86"/>
  <c r="G26" i="86"/>
  <c r="F26" i="86"/>
  <c r="E26" i="86"/>
  <c r="Z19" i="86"/>
  <c r="Y19" i="86"/>
  <c r="X19" i="86"/>
  <c r="W19" i="86"/>
  <c r="V19" i="86"/>
  <c r="U19" i="86"/>
  <c r="T19" i="86"/>
  <c r="S19" i="86"/>
  <c r="R19" i="86"/>
  <c r="Q19" i="86"/>
  <c r="P19" i="86"/>
  <c r="O19" i="86"/>
  <c r="N19" i="86"/>
  <c r="M19" i="86"/>
  <c r="L19" i="86"/>
  <c r="K19" i="86"/>
  <c r="J19" i="86"/>
  <c r="I19" i="86"/>
  <c r="H19" i="86"/>
  <c r="G19" i="86"/>
  <c r="F19" i="86"/>
  <c r="E19" i="86"/>
  <c r="Z18" i="86"/>
  <c r="Y18" i="86"/>
  <c r="X18" i="86"/>
  <c r="W18" i="86"/>
  <c r="V18" i="86"/>
  <c r="U18" i="86"/>
  <c r="T18" i="86"/>
  <c r="S18" i="86"/>
  <c r="R18" i="86"/>
  <c r="Q18" i="86"/>
  <c r="P18" i="86"/>
  <c r="O18" i="86"/>
  <c r="N18" i="86"/>
  <c r="M18" i="86"/>
  <c r="L18" i="86"/>
  <c r="K18" i="86"/>
  <c r="J18" i="86"/>
  <c r="I18" i="86"/>
  <c r="H18" i="86"/>
  <c r="G18" i="86"/>
  <c r="F18" i="86"/>
  <c r="E18" i="86"/>
  <c r="Z17" i="86"/>
  <c r="Y17" i="86"/>
  <c r="X17" i="86"/>
  <c r="W17" i="86"/>
  <c r="V17" i="86"/>
  <c r="U17" i="86"/>
  <c r="T17" i="86"/>
  <c r="S17" i="86"/>
  <c r="R17" i="86"/>
  <c r="Q17" i="86"/>
  <c r="P17" i="86"/>
  <c r="O17" i="86"/>
  <c r="N17" i="86"/>
  <c r="M17" i="86"/>
  <c r="L17" i="86"/>
  <c r="K17" i="86"/>
  <c r="J17" i="86"/>
  <c r="I17" i="86"/>
  <c r="H17" i="86"/>
  <c r="G17" i="86"/>
  <c r="F17" i="86"/>
  <c r="E17" i="86"/>
  <c r="U59" i="86" l="1"/>
  <c r="S59" i="85"/>
  <c r="Z55" i="85"/>
  <c r="Y59" i="85" s="1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Z54" i="85"/>
  <c r="W59" i="85" s="1"/>
  <c r="Y54" i="85"/>
  <c r="X54" i="85"/>
  <c r="W54" i="85"/>
  <c r="V54" i="85"/>
  <c r="U54" i="85"/>
  <c r="T54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Z53" i="85"/>
  <c r="U59" i="85" s="1"/>
  <c r="Y53" i="85"/>
  <c r="X53" i="85"/>
  <c r="W53" i="85"/>
  <c r="V53" i="85"/>
  <c r="U53" i="85"/>
  <c r="T53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F53" i="85"/>
  <c r="E53" i="85"/>
  <c r="Z52" i="85"/>
  <c r="Y52" i="85"/>
  <c r="X52" i="85"/>
  <c r="W52" i="85"/>
  <c r="V52" i="85"/>
  <c r="U52" i="85"/>
  <c r="T52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F52" i="85"/>
  <c r="E52" i="85"/>
  <c r="Z51" i="85"/>
  <c r="Y51" i="85"/>
  <c r="X51" i="85"/>
  <c r="W51" i="85"/>
  <c r="V51" i="85"/>
  <c r="U51" i="85"/>
  <c r="T51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F51" i="85"/>
  <c r="E51" i="85"/>
  <c r="Z50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Z49" i="85"/>
  <c r="Y49" i="85"/>
  <c r="X49" i="85"/>
  <c r="W49" i="85"/>
  <c r="V49" i="85"/>
  <c r="U49" i="85"/>
  <c r="T49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F49" i="85"/>
  <c r="E49" i="85"/>
  <c r="Z48" i="85"/>
  <c r="Y48" i="85"/>
  <c r="X48" i="85"/>
  <c r="W48" i="85"/>
  <c r="V48" i="85"/>
  <c r="U48" i="85"/>
  <c r="T48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F48" i="85"/>
  <c r="E48" i="85"/>
  <c r="Z47" i="85"/>
  <c r="Y47" i="85"/>
  <c r="X47" i="85"/>
  <c r="W47" i="85"/>
  <c r="V47" i="85"/>
  <c r="U47" i="85"/>
  <c r="T47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F47" i="85"/>
  <c r="E47" i="85"/>
  <c r="Z40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Z39" i="85"/>
  <c r="Y39" i="85"/>
  <c r="X39" i="85"/>
  <c r="W39" i="85"/>
  <c r="V39" i="85"/>
  <c r="U39" i="85"/>
  <c r="T39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Z38" i="85"/>
  <c r="Y38" i="85"/>
  <c r="X38" i="85"/>
  <c r="W38" i="85"/>
  <c r="V38" i="85"/>
  <c r="U38" i="85"/>
  <c r="T38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Z31" i="85"/>
  <c r="Y31" i="85"/>
  <c r="X31" i="85"/>
  <c r="W31" i="85"/>
  <c r="V31" i="85"/>
  <c r="U31" i="85"/>
  <c r="T31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Z30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Z29" i="85"/>
  <c r="Y29" i="85"/>
  <c r="X29" i="85"/>
  <c r="W29" i="85"/>
  <c r="V29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Z28" i="85"/>
  <c r="Y28" i="85"/>
  <c r="X28" i="85"/>
  <c r="W28" i="85"/>
  <c r="V28" i="85"/>
  <c r="U28" i="85"/>
  <c r="T28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F28" i="85"/>
  <c r="E28" i="85"/>
  <c r="Z27" i="85"/>
  <c r="Y27" i="85"/>
  <c r="X27" i="85"/>
  <c r="W27" i="85"/>
  <c r="V27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E27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Z19" i="85"/>
  <c r="Y19" i="85"/>
  <c r="X19" i="85"/>
  <c r="W19" i="85"/>
  <c r="V19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Z18" i="85"/>
  <c r="Y18" i="85"/>
  <c r="X18" i="85"/>
  <c r="W18" i="85"/>
  <c r="V18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Z17" i="85"/>
  <c r="Y17" i="85"/>
  <c r="X17" i="85"/>
  <c r="W17" i="85"/>
  <c r="V17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S59" i="84" l="1"/>
  <c r="Z55" i="84"/>
  <c r="Y59" i="84" s="1"/>
  <c r="Y55" i="84"/>
  <c r="X55" i="84"/>
  <c r="W55" i="84"/>
  <c r="V55" i="84"/>
  <c r="U55" i="84"/>
  <c r="T55" i="84"/>
  <c r="S55" i="84"/>
  <c r="R55" i="84"/>
  <c r="Q55" i="84"/>
  <c r="P55" i="84"/>
  <c r="O55" i="84"/>
  <c r="N55" i="84"/>
  <c r="M55" i="84"/>
  <c r="L55" i="84"/>
  <c r="K55" i="84"/>
  <c r="J55" i="84"/>
  <c r="I55" i="84"/>
  <c r="H55" i="84"/>
  <c r="G55" i="84"/>
  <c r="F55" i="84"/>
  <c r="E55" i="84"/>
  <c r="Z54" i="84"/>
  <c r="W59" i="84" s="1"/>
  <c r="Y54" i="84"/>
  <c r="X54" i="84"/>
  <c r="W54" i="84"/>
  <c r="V54" i="84"/>
  <c r="U54" i="84"/>
  <c r="T54" i="84"/>
  <c r="S54" i="84"/>
  <c r="R54" i="84"/>
  <c r="Q54" i="84"/>
  <c r="P54" i="84"/>
  <c r="O54" i="84"/>
  <c r="N54" i="84"/>
  <c r="M54" i="84"/>
  <c r="L54" i="84"/>
  <c r="K54" i="84"/>
  <c r="J54" i="84"/>
  <c r="I54" i="84"/>
  <c r="H54" i="84"/>
  <c r="G54" i="84"/>
  <c r="F54" i="84"/>
  <c r="E54" i="84"/>
  <c r="Z53" i="84"/>
  <c r="Y53" i="84"/>
  <c r="X53" i="84"/>
  <c r="W53" i="84"/>
  <c r="V53" i="84"/>
  <c r="U53" i="84"/>
  <c r="T53" i="84"/>
  <c r="S53" i="84"/>
  <c r="R53" i="84"/>
  <c r="Q53" i="84"/>
  <c r="P53" i="84"/>
  <c r="O53" i="84"/>
  <c r="N53" i="84"/>
  <c r="M53" i="84"/>
  <c r="L53" i="84"/>
  <c r="K53" i="84"/>
  <c r="J53" i="84"/>
  <c r="I53" i="84"/>
  <c r="H53" i="84"/>
  <c r="G53" i="84"/>
  <c r="F53" i="84"/>
  <c r="E53" i="84"/>
  <c r="Z52" i="84"/>
  <c r="Y52" i="84"/>
  <c r="X52" i="84"/>
  <c r="W52" i="84"/>
  <c r="V52" i="84"/>
  <c r="U52" i="84"/>
  <c r="T52" i="84"/>
  <c r="S52" i="84"/>
  <c r="R52" i="84"/>
  <c r="Q52" i="84"/>
  <c r="P52" i="84"/>
  <c r="O52" i="84"/>
  <c r="N52" i="84"/>
  <c r="M52" i="84"/>
  <c r="L52" i="84"/>
  <c r="K52" i="84"/>
  <c r="J52" i="84"/>
  <c r="I52" i="84"/>
  <c r="H52" i="84"/>
  <c r="G52" i="84"/>
  <c r="F52" i="84"/>
  <c r="E52" i="84"/>
  <c r="Z51" i="84"/>
  <c r="Y51" i="84"/>
  <c r="X51" i="84"/>
  <c r="W51" i="84"/>
  <c r="V51" i="84"/>
  <c r="U51" i="84"/>
  <c r="T51" i="84"/>
  <c r="S51" i="84"/>
  <c r="R51" i="84"/>
  <c r="Q51" i="84"/>
  <c r="P51" i="84"/>
  <c r="O51" i="84"/>
  <c r="N51" i="84"/>
  <c r="M51" i="84"/>
  <c r="L51" i="84"/>
  <c r="K51" i="84"/>
  <c r="J51" i="84"/>
  <c r="I51" i="84"/>
  <c r="H51" i="84"/>
  <c r="G51" i="84"/>
  <c r="F51" i="84"/>
  <c r="E51" i="84"/>
  <c r="Z50" i="84"/>
  <c r="Y50" i="84"/>
  <c r="X50" i="84"/>
  <c r="W50" i="84"/>
  <c r="V50" i="84"/>
  <c r="U50" i="84"/>
  <c r="T50" i="84"/>
  <c r="S50" i="84"/>
  <c r="R50" i="84"/>
  <c r="Q50" i="84"/>
  <c r="P50" i="84"/>
  <c r="O50" i="84"/>
  <c r="N50" i="84"/>
  <c r="M50" i="84"/>
  <c r="L50" i="84"/>
  <c r="K50" i="84"/>
  <c r="J50" i="84"/>
  <c r="I50" i="84"/>
  <c r="H50" i="84"/>
  <c r="G50" i="84"/>
  <c r="F50" i="84"/>
  <c r="E50" i="84"/>
  <c r="Z49" i="84"/>
  <c r="Y49" i="84"/>
  <c r="X49" i="84"/>
  <c r="W49" i="84"/>
  <c r="V49" i="84"/>
  <c r="U49" i="84"/>
  <c r="T49" i="84"/>
  <c r="S49" i="84"/>
  <c r="R49" i="84"/>
  <c r="Q49" i="84"/>
  <c r="P49" i="84"/>
  <c r="O49" i="84"/>
  <c r="N49" i="84"/>
  <c r="M49" i="84"/>
  <c r="L49" i="84"/>
  <c r="K49" i="84"/>
  <c r="J49" i="84"/>
  <c r="I49" i="84"/>
  <c r="H49" i="84"/>
  <c r="G49" i="84"/>
  <c r="F49" i="84"/>
  <c r="E49" i="84"/>
  <c r="Z48" i="84"/>
  <c r="Y48" i="84"/>
  <c r="X48" i="84"/>
  <c r="W48" i="84"/>
  <c r="V48" i="84"/>
  <c r="U48" i="84"/>
  <c r="T48" i="84"/>
  <c r="S48" i="84"/>
  <c r="R48" i="84"/>
  <c r="Q48" i="84"/>
  <c r="P48" i="84"/>
  <c r="O48" i="84"/>
  <c r="N48" i="84"/>
  <c r="M48" i="84"/>
  <c r="L48" i="84"/>
  <c r="K48" i="84"/>
  <c r="J48" i="84"/>
  <c r="I48" i="84"/>
  <c r="H48" i="84"/>
  <c r="G48" i="84"/>
  <c r="F48" i="84"/>
  <c r="E48" i="84"/>
  <c r="Z47" i="84"/>
  <c r="Y47" i="84"/>
  <c r="X47" i="84"/>
  <c r="W47" i="84"/>
  <c r="V47" i="84"/>
  <c r="U47" i="84"/>
  <c r="T47" i="84"/>
  <c r="S47" i="84"/>
  <c r="R47" i="84"/>
  <c r="Q47" i="84"/>
  <c r="P47" i="84"/>
  <c r="O47" i="84"/>
  <c r="N47" i="84"/>
  <c r="M47" i="84"/>
  <c r="L47" i="84"/>
  <c r="K47" i="84"/>
  <c r="J47" i="84"/>
  <c r="I47" i="84"/>
  <c r="H47" i="84"/>
  <c r="G47" i="84"/>
  <c r="F47" i="84"/>
  <c r="E47" i="84"/>
  <c r="Z40" i="84"/>
  <c r="Y40" i="84"/>
  <c r="X40" i="84"/>
  <c r="W40" i="84"/>
  <c r="V40" i="84"/>
  <c r="U40" i="84"/>
  <c r="T40" i="84"/>
  <c r="S40" i="84"/>
  <c r="R40" i="84"/>
  <c r="Q40" i="84"/>
  <c r="P40" i="84"/>
  <c r="O40" i="84"/>
  <c r="N40" i="84"/>
  <c r="M40" i="84"/>
  <c r="L40" i="84"/>
  <c r="K40" i="84"/>
  <c r="J40" i="84"/>
  <c r="I40" i="84"/>
  <c r="H40" i="84"/>
  <c r="G40" i="84"/>
  <c r="F40" i="84"/>
  <c r="E40" i="84"/>
  <c r="Z39" i="84"/>
  <c r="Y39" i="84"/>
  <c r="X39" i="84"/>
  <c r="W39" i="84"/>
  <c r="V39" i="84"/>
  <c r="U39" i="84"/>
  <c r="T39" i="84"/>
  <c r="S39" i="84"/>
  <c r="R39" i="84"/>
  <c r="Q39" i="84"/>
  <c r="P39" i="84"/>
  <c r="O39" i="84"/>
  <c r="N39" i="84"/>
  <c r="M39" i="84"/>
  <c r="L39" i="84"/>
  <c r="K39" i="84"/>
  <c r="J39" i="84"/>
  <c r="I39" i="84"/>
  <c r="H39" i="84"/>
  <c r="G39" i="84"/>
  <c r="F39" i="84"/>
  <c r="E39" i="84"/>
  <c r="Z38" i="84"/>
  <c r="Y38" i="84"/>
  <c r="X38" i="84"/>
  <c r="W38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Z31" i="84"/>
  <c r="Y31" i="84"/>
  <c r="X31" i="84"/>
  <c r="W31" i="84"/>
  <c r="V31" i="84"/>
  <c r="U31" i="84"/>
  <c r="T31" i="84"/>
  <c r="S31" i="84"/>
  <c r="R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Z30" i="84"/>
  <c r="Y30" i="84"/>
  <c r="X30" i="84"/>
  <c r="W30" i="84"/>
  <c r="V30" i="84"/>
  <c r="U30" i="84"/>
  <c r="T30" i="84"/>
  <c r="S30" i="84"/>
  <c r="R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Z29" i="84"/>
  <c r="Y29" i="84"/>
  <c r="X29" i="84"/>
  <c r="W29" i="84"/>
  <c r="V29" i="84"/>
  <c r="U29" i="84"/>
  <c r="T29" i="84"/>
  <c r="S29" i="84"/>
  <c r="R29" i="84"/>
  <c r="Q29" i="84"/>
  <c r="P29" i="84"/>
  <c r="O29" i="84"/>
  <c r="N29" i="84"/>
  <c r="M29" i="84"/>
  <c r="L29" i="84"/>
  <c r="K29" i="84"/>
  <c r="J29" i="84"/>
  <c r="I29" i="84"/>
  <c r="H29" i="84"/>
  <c r="G29" i="84"/>
  <c r="F29" i="84"/>
  <c r="E29" i="84"/>
  <c r="Z28" i="84"/>
  <c r="Y28" i="84"/>
  <c r="X28" i="84"/>
  <c r="W28" i="84"/>
  <c r="V28" i="84"/>
  <c r="U28" i="84"/>
  <c r="T28" i="84"/>
  <c r="S28" i="84"/>
  <c r="R28" i="84"/>
  <c r="Q28" i="84"/>
  <c r="P28" i="84"/>
  <c r="O28" i="84"/>
  <c r="N28" i="84"/>
  <c r="M28" i="84"/>
  <c r="L28" i="84"/>
  <c r="K28" i="84"/>
  <c r="J28" i="84"/>
  <c r="I28" i="84"/>
  <c r="H28" i="84"/>
  <c r="G28" i="84"/>
  <c r="F28" i="84"/>
  <c r="E28" i="84"/>
  <c r="Z27" i="84"/>
  <c r="Y27" i="84"/>
  <c r="X27" i="84"/>
  <c r="W27" i="84"/>
  <c r="V27" i="84"/>
  <c r="U27" i="84"/>
  <c r="T27" i="84"/>
  <c r="S27" i="84"/>
  <c r="R27" i="84"/>
  <c r="Q27" i="84"/>
  <c r="P27" i="84"/>
  <c r="O27" i="84"/>
  <c r="N27" i="84"/>
  <c r="M27" i="84"/>
  <c r="L27" i="84"/>
  <c r="K27" i="84"/>
  <c r="J27" i="84"/>
  <c r="I27" i="84"/>
  <c r="H27" i="84"/>
  <c r="G27" i="84"/>
  <c r="F27" i="84"/>
  <c r="E27" i="84"/>
  <c r="Z26" i="84"/>
  <c r="Y26" i="84"/>
  <c r="X26" i="84"/>
  <c r="W26" i="84"/>
  <c r="V26" i="84"/>
  <c r="U26" i="84"/>
  <c r="T26" i="84"/>
  <c r="S26" i="84"/>
  <c r="R26" i="84"/>
  <c r="Q26" i="84"/>
  <c r="P26" i="84"/>
  <c r="O26" i="84"/>
  <c r="N26" i="84"/>
  <c r="M26" i="84"/>
  <c r="L26" i="84"/>
  <c r="K26" i="84"/>
  <c r="J26" i="84"/>
  <c r="I26" i="84"/>
  <c r="H26" i="84"/>
  <c r="G26" i="84"/>
  <c r="F26" i="84"/>
  <c r="E26" i="84"/>
  <c r="Z19" i="84"/>
  <c r="Y19" i="84"/>
  <c r="X19" i="84"/>
  <c r="W19" i="84"/>
  <c r="V19" i="84"/>
  <c r="U19" i="84"/>
  <c r="T19" i="84"/>
  <c r="S19" i="84"/>
  <c r="R19" i="84"/>
  <c r="Q19" i="84"/>
  <c r="P19" i="84"/>
  <c r="O19" i="84"/>
  <c r="N19" i="84"/>
  <c r="M19" i="84"/>
  <c r="L19" i="84"/>
  <c r="K19" i="84"/>
  <c r="J19" i="84"/>
  <c r="I19" i="84"/>
  <c r="H19" i="84"/>
  <c r="G19" i="84"/>
  <c r="F19" i="84"/>
  <c r="E19" i="84"/>
  <c r="Z18" i="84"/>
  <c r="Y18" i="84"/>
  <c r="X18" i="84"/>
  <c r="W18" i="84"/>
  <c r="V18" i="84"/>
  <c r="U18" i="84"/>
  <c r="T18" i="84"/>
  <c r="S18" i="84"/>
  <c r="R18" i="84"/>
  <c r="Q18" i="84"/>
  <c r="P18" i="84"/>
  <c r="O18" i="84"/>
  <c r="N18" i="84"/>
  <c r="M18" i="84"/>
  <c r="L18" i="84"/>
  <c r="K18" i="84"/>
  <c r="J18" i="84"/>
  <c r="I18" i="84"/>
  <c r="H18" i="84"/>
  <c r="G18" i="84"/>
  <c r="F18" i="84"/>
  <c r="E18" i="84"/>
  <c r="Z17" i="84"/>
  <c r="Y17" i="84"/>
  <c r="X17" i="84"/>
  <c r="W17" i="84"/>
  <c r="V17" i="84"/>
  <c r="U17" i="84"/>
  <c r="T17" i="84"/>
  <c r="S17" i="84"/>
  <c r="R17" i="84"/>
  <c r="Q17" i="84"/>
  <c r="P17" i="84"/>
  <c r="O17" i="84"/>
  <c r="N17" i="84"/>
  <c r="M17" i="84"/>
  <c r="L17" i="84"/>
  <c r="K17" i="84"/>
  <c r="J17" i="84"/>
  <c r="I17" i="84"/>
  <c r="H17" i="84"/>
  <c r="G17" i="84"/>
  <c r="F17" i="84"/>
  <c r="E17" i="84"/>
  <c r="U59" i="84" l="1"/>
  <c r="S59" i="83"/>
  <c r="Z55" i="83"/>
  <c r="Y59" i="83" s="1"/>
  <c r="Y55" i="83"/>
  <c r="X55" i="83"/>
  <c r="W55" i="83"/>
  <c r="V55" i="83"/>
  <c r="U55" i="83"/>
  <c r="T55" i="83"/>
  <c r="S55" i="83"/>
  <c r="R55" i="83"/>
  <c r="Q55" i="83"/>
  <c r="P55" i="83"/>
  <c r="O55" i="83"/>
  <c r="N55" i="83"/>
  <c r="M55" i="83"/>
  <c r="L55" i="83"/>
  <c r="K55" i="83"/>
  <c r="J55" i="83"/>
  <c r="I55" i="83"/>
  <c r="H55" i="83"/>
  <c r="G55" i="83"/>
  <c r="F55" i="83"/>
  <c r="E55" i="83"/>
  <c r="Z54" i="83"/>
  <c r="W59" i="83" s="1"/>
  <c r="Y54" i="83"/>
  <c r="X54" i="83"/>
  <c r="W54" i="83"/>
  <c r="V54" i="83"/>
  <c r="U54" i="83"/>
  <c r="T54" i="83"/>
  <c r="S54" i="83"/>
  <c r="R54" i="83"/>
  <c r="Q54" i="83"/>
  <c r="P54" i="83"/>
  <c r="O54" i="83"/>
  <c r="N54" i="83"/>
  <c r="M54" i="83"/>
  <c r="L54" i="83"/>
  <c r="K54" i="83"/>
  <c r="J54" i="83"/>
  <c r="I54" i="83"/>
  <c r="H54" i="83"/>
  <c r="G54" i="83"/>
  <c r="F54" i="83"/>
  <c r="E54" i="83"/>
  <c r="Z53" i="83"/>
  <c r="U59" i="83" s="1"/>
  <c r="Y53" i="83"/>
  <c r="X53" i="83"/>
  <c r="W53" i="83"/>
  <c r="V53" i="83"/>
  <c r="U53" i="83"/>
  <c r="T53" i="83"/>
  <c r="S53" i="83"/>
  <c r="R53" i="83"/>
  <c r="Q53" i="83"/>
  <c r="P53" i="83"/>
  <c r="O53" i="83"/>
  <c r="N53" i="83"/>
  <c r="M53" i="83"/>
  <c r="L53" i="83"/>
  <c r="K53" i="83"/>
  <c r="J53" i="83"/>
  <c r="I53" i="83"/>
  <c r="H53" i="83"/>
  <c r="G53" i="83"/>
  <c r="F53" i="83"/>
  <c r="E53" i="83"/>
  <c r="Z52" i="83"/>
  <c r="Y52" i="83"/>
  <c r="X52" i="83"/>
  <c r="W52" i="83"/>
  <c r="V52" i="83"/>
  <c r="U52" i="83"/>
  <c r="T52" i="83"/>
  <c r="S52" i="83"/>
  <c r="R52" i="83"/>
  <c r="Q52" i="83"/>
  <c r="P52" i="83"/>
  <c r="O52" i="83"/>
  <c r="N52" i="83"/>
  <c r="M52" i="83"/>
  <c r="L52" i="83"/>
  <c r="K52" i="83"/>
  <c r="J52" i="83"/>
  <c r="I52" i="83"/>
  <c r="H52" i="83"/>
  <c r="G52" i="83"/>
  <c r="F52" i="83"/>
  <c r="E52" i="83"/>
  <c r="Z51" i="83"/>
  <c r="Y51" i="83"/>
  <c r="X51" i="83"/>
  <c r="W51" i="83"/>
  <c r="V51" i="83"/>
  <c r="U51" i="83"/>
  <c r="T51" i="83"/>
  <c r="S51" i="83"/>
  <c r="R51" i="83"/>
  <c r="Q51" i="83"/>
  <c r="P51" i="83"/>
  <c r="O51" i="83"/>
  <c r="N51" i="83"/>
  <c r="M51" i="83"/>
  <c r="L51" i="83"/>
  <c r="K51" i="83"/>
  <c r="J51" i="83"/>
  <c r="I51" i="83"/>
  <c r="H51" i="83"/>
  <c r="G51" i="83"/>
  <c r="F51" i="83"/>
  <c r="E51" i="83"/>
  <c r="Z50" i="83"/>
  <c r="Y50" i="83"/>
  <c r="X50" i="83"/>
  <c r="W50" i="83"/>
  <c r="V50" i="83"/>
  <c r="U50" i="83"/>
  <c r="T50" i="83"/>
  <c r="S50" i="83"/>
  <c r="R50" i="83"/>
  <c r="Q50" i="83"/>
  <c r="P50" i="83"/>
  <c r="O50" i="83"/>
  <c r="N50" i="83"/>
  <c r="M50" i="83"/>
  <c r="L50" i="83"/>
  <c r="K50" i="83"/>
  <c r="J50" i="83"/>
  <c r="I50" i="83"/>
  <c r="H50" i="83"/>
  <c r="G50" i="83"/>
  <c r="F50" i="83"/>
  <c r="E50" i="83"/>
  <c r="Z49" i="83"/>
  <c r="Y49" i="83"/>
  <c r="X49" i="83"/>
  <c r="W49" i="83"/>
  <c r="V49" i="83"/>
  <c r="U49" i="83"/>
  <c r="T49" i="83"/>
  <c r="S49" i="83"/>
  <c r="R49" i="83"/>
  <c r="Q49" i="83"/>
  <c r="P49" i="83"/>
  <c r="O49" i="83"/>
  <c r="N49" i="83"/>
  <c r="M49" i="83"/>
  <c r="L49" i="83"/>
  <c r="K49" i="83"/>
  <c r="J49" i="83"/>
  <c r="I49" i="83"/>
  <c r="H49" i="83"/>
  <c r="G49" i="83"/>
  <c r="F49" i="83"/>
  <c r="E49" i="83"/>
  <c r="Z48" i="83"/>
  <c r="Y48" i="83"/>
  <c r="X48" i="83"/>
  <c r="W48" i="83"/>
  <c r="V48" i="83"/>
  <c r="U48" i="83"/>
  <c r="T48" i="83"/>
  <c r="S48" i="83"/>
  <c r="R48" i="83"/>
  <c r="Q48" i="83"/>
  <c r="P48" i="83"/>
  <c r="O48" i="83"/>
  <c r="N48" i="83"/>
  <c r="M48" i="83"/>
  <c r="L48" i="83"/>
  <c r="K48" i="83"/>
  <c r="J48" i="83"/>
  <c r="I48" i="83"/>
  <c r="H48" i="83"/>
  <c r="G48" i="83"/>
  <c r="F48" i="83"/>
  <c r="E48" i="83"/>
  <c r="Z47" i="83"/>
  <c r="Y47" i="83"/>
  <c r="X47" i="83"/>
  <c r="W47" i="83"/>
  <c r="V47" i="83"/>
  <c r="U47" i="83"/>
  <c r="T47" i="83"/>
  <c r="S47" i="83"/>
  <c r="R47" i="83"/>
  <c r="Q47" i="83"/>
  <c r="P47" i="83"/>
  <c r="O47" i="83"/>
  <c r="N47" i="83"/>
  <c r="M47" i="83"/>
  <c r="L47" i="83"/>
  <c r="K47" i="83"/>
  <c r="J47" i="83"/>
  <c r="I47" i="83"/>
  <c r="H47" i="83"/>
  <c r="G47" i="83"/>
  <c r="F47" i="83"/>
  <c r="E47" i="83"/>
  <c r="Z40" i="83"/>
  <c r="Y40" i="83"/>
  <c r="X40" i="83"/>
  <c r="W40" i="83"/>
  <c r="V40" i="83"/>
  <c r="U40" i="83"/>
  <c r="T40" i="83"/>
  <c r="S40" i="83"/>
  <c r="R40" i="83"/>
  <c r="Q40" i="83"/>
  <c r="P40" i="83"/>
  <c r="O40" i="83"/>
  <c r="N40" i="83"/>
  <c r="M40" i="83"/>
  <c r="L40" i="83"/>
  <c r="K40" i="83"/>
  <c r="J40" i="83"/>
  <c r="I40" i="83"/>
  <c r="H40" i="83"/>
  <c r="G40" i="83"/>
  <c r="F40" i="83"/>
  <c r="E40" i="83"/>
  <c r="Z39" i="83"/>
  <c r="Y39" i="83"/>
  <c r="X39" i="83"/>
  <c r="W39" i="83"/>
  <c r="V39" i="83"/>
  <c r="U39" i="83"/>
  <c r="T39" i="83"/>
  <c r="S39" i="83"/>
  <c r="R39" i="83"/>
  <c r="Q39" i="83"/>
  <c r="P39" i="83"/>
  <c r="O39" i="83"/>
  <c r="N39" i="83"/>
  <c r="M39" i="83"/>
  <c r="L39" i="83"/>
  <c r="K39" i="83"/>
  <c r="J39" i="83"/>
  <c r="I39" i="83"/>
  <c r="H39" i="83"/>
  <c r="G39" i="83"/>
  <c r="F39" i="83"/>
  <c r="E39" i="83"/>
  <c r="Z38" i="83"/>
  <c r="Y38" i="83"/>
  <c r="X38" i="83"/>
  <c r="W38" i="83"/>
  <c r="V38" i="83"/>
  <c r="U38" i="83"/>
  <c r="T38" i="83"/>
  <c r="S38" i="83"/>
  <c r="R38" i="83"/>
  <c r="Q38" i="83"/>
  <c r="P38" i="83"/>
  <c r="O38" i="83"/>
  <c r="N38" i="83"/>
  <c r="M38" i="83"/>
  <c r="L38" i="83"/>
  <c r="K38" i="83"/>
  <c r="J38" i="83"/>
  <c r="I38" i="83"/>
  <c r="H38" i="83"/>
  <c r="G38" i="83"/>
  <c r="F38" i="83"/>
  <c r="E38" i="83"/>
  <c r="Z31" i="83"/>
  <c r="Y31" i="83"/>
  <c r="X31" i="83"/>
  <c r="W31" i="83"/>
  <c r="V31" i="83"/>
  <c r="U31" i="83"/>
  <c r="T31" i="83"/>
  <c r="S31" i="83"/>
  <c r="R31" i="83"/>
  <c r="Q31" i="83"/>
  <c r="P31" i="83"/>
  <c r="O31" i="83"/>
  <c r="N31" i="83"/>
  <c r="M31" i="83"/>
  <c r="L31" i="83"/>
  <c r="K31" i="83"/>
  <c r="J31" i="83"/>
  <c r="I31" i="83"/>
  <c r="H31" i="83"/>
  <c r="G31" i="83"/>
  <c r="F31" i="83"/>
  <c r="E31" i="83"/>
  <c r="Z30" i="83"/>
  <c r="Y30" i="83"/>
  <c r="X30" i="83"/>
  <c r="W30" i="83"/>
  <c r="V30" i="83"/>
  <c r="U30" i="83"/>
  <c r="T30" i="83"/>
  <c r="S30" i="83"/>
  <c r="R30" i="83"/>
  <c r="Q30" i="83"/>
  <c r="P30" i="83"/>
  <c r="O30" i="83"/>
  <c r="N30" i="83"/>
  <c r="M30" i="83"/>
  <c r="L30" i="83"/>
  <c r="K30" i="83"/>
  <c r="J30" i="83"/>
  <c r="I30" i="83"/>
  <c r="H30" i="83"/>
  <c r="G30" i="83"/>
  <c r="F30" i="83"/>
  <c r="E30" i="83"/>
  <c r="Z29" i="83"/>
  <c r="Y29" i="83"/>
  <c r="X29" i="83"/>
  <c r="W29" i="83"/>
  <c r="V29" i="83"/>
  <c r="U29" i="83"/>
  <c r="T29" i="83"/>
  <c r="S29" i="83"/>
  <c r="R29" i="83"/>
  <c r="Q29" i="83"/>
  <c r="P29" i="83"/>
  <c r="O29" i="83"/>
  <c r="N29" i="83"/>
  <c r="M29" i="83"/>
  <c r="L29" i="83"/>
  <c r="K29" i="83"/>
  <c r="J29" i="83"/>
  <c r="I29" i="83"/>
  <c r="H29" i="83"/>
  <c r="G29" i="83"/>
  <c r="F29" i="83"/>
  <c r="E29" i="83"/>
  <c r="Z28" i="83"/>
  <c r="Y28" i="83"/>
  <c r="X28" i="83"/>
  <c r="W28" i="83"/>
  <c r="V28" i="83"/>
  <c r="U28" i="83"/>
  <c r="T28" i="83"/>
  <c r="S28" i="83"/>
  <c r="R28" i="83"/>
  <c r="Q28" i="83"/>
  <c r="P28" i="83"/>
  <c r="O28" i="83"/>
  <c r="N28" i="83"/>
  <c r="M28" i="83"/>
  <c r="L28" i="83"/>
  <c r="K28" i="83"/>
  <c r="J28" i="83"/>
  <c r="I28" i="83"/>
  <c r="H28" i="83"/>
  <c r="G28" i="83"/>
  <c r="F28" i="83"/>
  <c r="E28" i="83"/>
  <c r="Z27" i="83"/>
  <c r="Y27" i="83"/>
  <c r="X27" i="83"/>
  <c r="W27" i="83"/>
  <c r="V27" i="83"/>
  <c r="U27" i="83"/>
  <c r="T27" i="83"/>
  <c r="S27" i="83"/>
  <c r="R27" i="83"/>
  <c r="Q27" i="83"/>
  <c r="P27" i="83"/>
  <c r="O27" i="83"/>
  <c r="N27" i="83"/>
  <c r="M27" i="83"/>
  <c r="L27" i="83"/>
  <c r="K27" i="83"/>
  <c r="J27" i="83"/>
  <c r="I27" i="83"/>
  <c r="H27" i="83"/>
  <c r="G27" i="83"/>
  <c r="F27" i="83"/>
  <c r="E27" i="83"/>
  <c r="Z26" i="83"/>
  <c r="Y26" i="83"/>
  <c r="X26" i="83"/>
  <c r="W26" i="83"/>
  <c r="V26" i="83"/>
  <c r="U26" i="83"/>
  <c r="T26" i="83"/>
  <c r="S26" i="83"/>
  <c r="R26" i="83"/>
  <c r="Q26" i="83"/>
  <c r="P26" i="83"/>
  <c r="O26" i="83"/>
  <c r="N26" i="83"/>
  <c r="M26" i="83"/>
  <c r="L26" i="83"/>
  <c r="K26" i="83"/>
  <c r="J26" i="83"/>
  <c r="I26" i="83"/>
  <c r="H26" i="83"/>
  <c r="G26" i="83"/>
  <c r="F26" i="83"/>
  <c r="E26" i="83"/>
  <c r="Z19" i="83"/>
  <c r="Y19" i="83"/>
  <c r="X19" i="83"/>
  <c r="W19" i="83"/>
  <c r="V19" i="83"/>
  <c r="U19" i="83"/>
  <c r="T19" i="83"/>
  <c r="S19" i="83"/>
  <c r="R19" i="83"/>
  <c r="Q19" i="83"/>
  <c r="P19" i="83"/>
  <c r="O19" i="83"/>
  <c r="N19" i="83"/>
  <c r="M19" i="83"/>
  <c r="L19" i="83"/>
  <c r="K19" i="83"/>
  <c r="J19" i="83"/>
  <c r="I19" i="83"/>
  <c r="H19" i="83"/>
  <c r="G19" i="83"/>
  <c r="F19" i="83"/>
  <c r="E19" i="83"/>
  <c r="Z18" i="83"/>
  <c r="Y18" i="83"/>
  <c r="X18" i="83"/>
  <c r="W18" i="83"/>
  <c r="V18" i="83"/>
  <c r="U18" i="83"/>
  <c r="T18" i="83"/>
  <c r="S18" i="83"/>
  <c r="R18" i="83"/>
  <c r="Q18" i="83"/>
  <c r="P18" i="83"/>
  <c r="O18" i="83"/>
  <c r="N18" i="83"/>
  <c r="M18" i="83"/>
  <c r="L18" i="83"/>
  <c r="K18" i="83"/>
  <c r="J18" i="83"/>
  <c r="I18" i="83"/>
  <c r="H18" i="83"/>
  <c r="G18" i="83"/>
  <c r="F18" i="83"/>
  <c r="E18" i="83"/>
  <c r="Z17" i="83"/>
  <c r="Y17" i="83"/>
  <c r="X17" i="83"/>
  <c r="W17" i="83"/>
  <c r="V17" i="83"/>
  <c r="U17" i="83"/>
  <c r="T17" i="83"/>
  <c r="S17" i="83"/>
  <c r="R17" i="83"/>
  <c r="Q17" i="83"/>
  <c r="P17" i="83"/>
  <c r="O17" i="83"/>
  <c r="N17" i="83"/>
  <c r="M17" i="83"/>
  <c r="L17" i="83"/>
  <c r="K17" i="83"/>
  <c r="J17" i="83"/>
  <c r="I17" i="83"/>
  <c r="H17" i="83"/>
  <c r="G17" i="83"/>
  <c r="F17" i="83"/>
  <c r="E17" i="83"/>
  <c r="S59" i="82" l="1"/>
  <c r="Z55" i="82"/>
  <c r="Y59" i="82" s="1"/>
  <c r="Y55" i="82"/>
  <c r="X55" i="82"/>
  <c r="W55" i="82"/>
  <c r="V55" i="82"/>
  <c r="U55" i="82"/>
  <c r="T55" i="82"/>
  <c r="S55" i="82"/>
  <c r="R55" i="82"/>
  <c r="Q55" i="82"/>
  <c r="P55" i="82"/>
  <c r="O55" i="82"/>
  <c r="N55" i="82"/>
  <c r="M55" i="82"/>
  <c r="L55" i="82"/>
  <c r="K55" i="82"/>
  <c r="J55" i="82"/>
  <c r="I55" i="82"/>
  <c r="H55" i="82"/>
  <c r="G55" i="82"/>
  <c r="F55" i="82"/>
  <c r="E55" i="82"/>
  <c r="Z54" i="82"/>
  <c r="W59" i="82" s="1"/>
  <c r="Y54" i="82"/>
  <c r="X54" i="82"/>
  <c r="W54" i="82"/>
  <c r="V54" i="82"/>
  <c r="U54" i="82"/>
  <c r="T54" i="82"/>
  <c r="S54" i="82"/>
  <c r="R54" i="82"/>
  <c r="Q54" i="82"/>
  <c r="P54" i="82"/>
  <c r="O54" i="82"/>
  <c r="N54" i="82"/>
  <c r="M54" i="82"/>
  <c r="L54" i="82"/>
  <c r="K54" i="82"/>
  <c r="J54" i="82"/>
  <c r="I54" i="82"/>
  <c r="H54" i="82"/>
  <c r="G54" i="82"/>
  <c r="F54" i="82"/>
  <c r="E54" i="82"/>
  <c r="Z53" i="82"/>
  <c r="Y53" i="82"/>
  <c r="X53" i="82"/>
  <c r="W53" i="82"/>
  <c r="V53" i="82"/>
  <c r="U53" i="82"/>
  <c r="T53" i="82"/>
  <c r="S53" i="82"/>
  <c r="R53" i="82"/>
  <c r="Q53" i="82"/>
  <c r="P53" i="82"/>
  <c r="O53" i="82"/>
  <c r="N53" i="82"/>
  <c r="M53" i="82"/>
  <c r="L53" i="82"/>
  <c r="K53" i="82"/>
  <c r="J53" i="82"/>
  <c r="I53" i="82"/>
  <c r="H53" i="82"/>
  <c r="G53" i="82"/>
  <c r="F53" i="82"/>
  <c r="E53" i="82"/>
  <c r="Z52" i="82"/>
  <c r="Y52" i="82"/>
  <c r="X52" i="82"/>
  <c r="W52" i="82"/>
  <c r="V52" i="82"/>
  <c r="U52" i="82"/>
  <c r="T52" i="82"/>
  <c r="S52" i="82"/>
  <c r="R52" i="82"/>
  <c r="Q52" i="82"/>
  <c r="P52" i="82"/>
  <c r="O52" i="82"/>
  <c r="N52" i="82"/>
  <c r="M52" i="82"/>
  <c r="L52" i="82"/>
  <c r="K52" i="82"/>
  <c r="J52" i="82"/>
  <c r="I52" i="82"/>
  <c r="H52" i="82"/>
  <c r="G52" i="82"/>
  <c r="F52" i="82"/>
  <c r="E52" i="82"/>
  <c r="Z51" i="82"/>
  <c r="Y51" i="82"/>
  <c r="X51" i="82"/>
  <c r="W51" i="82"/>
  <c r="V51" i="82"/>
  <c r="U51" i="82"/>
  <c r="T51" i="82"/>
  <c r="S51" i="82"/>
  <c r="R51" i="82"/>
  <c r="Q51" i="82"/>
  <c r="P51" i="82"/>
  <c r="O51" i="82"/>
  <c r="N51" i="82"/>
  <c r="M51" i="82"/>
  <c r="L51" i="82"/>
  <c r="K51" i="82"/>
  <c r="J51" i="82"/>
  <c r="I51" i="82"/>
  <c r="H51" i="82"/>
  <c r="G51" i="82"/>
  <c r="F51" i="82"/>
  <c r="E51" i="82"/>
  <c r="Z50" i="82"/>
  <c r="Y50" i="82"/>
  <c r="X50" i="82"/>
  <c r="W50" i="82"/>
  <c r="V50" i="82"/>
  <c r="U50" i="82"/>
  <c r="T50" i="82"/>
  <c r="S50" i="82"/>
  <c r="R50" i="82"/>
  <c r="Q50" i="82"/>
  <c r="P50" i="82"/>
  <c r="O50" i="82"/>
  <c r="N50" i="82"/>
  <c r="M50" i="82"/>
  <c r="L50" i="82"/>
  <c r="K50" i="82"/>
  <c r="J50" i="82"/>
  <c r="I50" i="82"/>
  <c r="H50" i="82"/>
  <c r="G50" i="82"/>
  <c r="F50" i="82"/>
  <c r="E50" i="82"/>
  <c r="Z49" i="82"/>
  <c r="Y49" i="82"/>
  <c r="X49" i="82"/>
  <c r="W49" i="82"/>
  <c r="V49" i="82"/>
  <c r="U49" i="82"/>
  <c r="T49" i="82"/>
  <c r="S49" i="82"/>
  <c r="R49" i="82"/>
  <c r="Q49" i="82"/>
  <c r="P49" i="82"/>
  <c r="O49" i="82"/>
  <c r="N49" i="82"/>
  <c r="M49" i="82"/>
  <c r="L49" i="82"/>
  <c r="K49" i="82"/>
  <c r="J49" i="82"/>
  <c r="I49" i="82"/>
  <c r="H49" i="82"/>
  <c r="G49" i="82"/>
  <c r="F49" i="82"/>
  <c r="E49" i="82"/>
  <c r="Z48" i="82"/>
  <c r="Y48" i="82"/>
  <c r="X48" i="82"/>
  <c r="W48" i="82"/>
  <c r="V48" i="82"/>
  <c r="U48" i="82"/>
  <c r="T48" i="82"/>
  <c r="S48" i="82"/>
  <c r="R48" i="82"/>
  <c r="Q48" i="82"/>
  <c r="P48" i="82"/>
  <c r="O48" i="82"/>
  <c r="N48" i="82"/>
  <c r="M48" i="82"/>
  <c r="L48" i="82"/>
  <c r="K48" i="82"/>
  <c r="J48" i="82"/>
  <c r="I48" i="82"/>
  <c r="H48" i="82"/>
  <c r="G48" i="82"/>
  <c r="F48" i="82"/>
  <c r="E48" i="82"/>
  <c r="Z47" i="82"/>
  <c r="Y47" i="82"/>
  <c r="X47" i="82"/>
  <c r="W47" i="82"/>
  <c r="V47" i="82"/>
  <c r="U47" i="82"/>
  <c r="T47" i="82"/>
  <c r="S47" i="82"/>
  <c r="R47" i="82"/>
  <c r="Q47" i="82"/>
  <c r="P47" i="82"/>
  <c r="O47" i="82"/>
  <c r="N47" i="82"/>
  <c r="M47" i="82"/>
  <c r="L47" i="82"/>
  <c r="K47" i="82"/>
  <c r="J47" i="82"/>
  <c r="I47" i="82"/>
  <c r="H47" i="82"/>
  <c r="G47" i="82"/>
  <c r="F47" i="82"/>
  <c r="E47" i="82"/>
  <c r="Z40" i="82"/>
  <c r="Y40" i="82"/>
  <c r="X40" i="82"/>
  <c r="W40" i="82"/>
  <c r="V40" i="82"/>
  <c r="U40" i="82"/>
  <c r="T40" i="82"/>
  <c r="S40" i="82"/>
  <c r="R40" i="82"/>
  <c r="Q40" i="82"/>
  <c r="P40" i="82"/>
  <c r="O40" i="82"/>
  <c r="N40" i="82"/>
  <c r="M40" i="82"/>
  <c r="L40" i="82"/>
  <c r="K40" i="82"/>
  <c r="J40" i="82"/>
  <c r="I40" i="82"/>
  <c r="H40" i="82"/>
  <c r="G40" i="82"/>
  <c r="F40" i="82"/>
  <c r="E40" i="82"/>
  <c r="Z39" i="82"/>
  <c r="Y39" i="82"/>
  <c r="X39" i="82"/>
  <c r="W39" i="82"/>
  <c r="V39" i="82"/>
  <c r="U39" i="82"/>
  <c r="T39" i="82"/>
  <c r="S39" i="82"/>
  <c r="R39" i="82"/>
  <c r="Q39" i="82"/>
  <c r="P39" i="82"/>
  <c r="O39" i="82"/>
  <c r="N39" i="82"/>
  <c r="M39" i="82"/>
  <c r="L39" i="82"/>
  <c r="K39" i="82"/>
  <c r="J39" i="82"/>
  <c r="I39" i="82"/>
  <c r="H39" i="82"/>
  <c r="G39" i="82"/>
  <c r="F39" i="82"/>
  <c r="E39" i="82"/>
  <c r="Z38" i="82"/>
  <c r="Y38" i="82"/>
  <c r="X38" i="82"/>
  <c r="W38" i="82"/>
  <c r="V38" i="82"/>
  <c r="U38" i="82"/>
  <c r="T38" i="82"/>
  <c r="S38" i="82"/>
  <c r="R38" i="82"/>
  <c r="Q38" i="82"/>
  <c r="P38" i="82"/>
  <c r="O38" i="82"/>
  <c r="N38" i="82"/>
  <c r="M38" i="82"/>
  <c r="L38" i="82"/>
  <c r="K38" i="82"/>
  <c r="J38" i="82"/>
  <c r="I38" i="82"/>
  <c r="H38" i="82"/>
  <c r="G38" i="82"/>
  <c r="F38" i="82"/>
  <c r="E38" i="82"/>
  <c r="Z31" i="82"/>
  <c r="Y31" i="82"/>
  <c r="X31" i="82"/>
  <c r="W31" i="82"/>
  <c r="V31" i="82"/>
  <c r="U31" i="82"/>
  <c r="T31" i="82"/>
  <c r="S31" i="82"/>
  <c r="R31" i="82"/>
  <c r="Q31" i="82"/>
  <c r="P31" i="82"/>
  <c r="O31" i="82"/>
  <c r="N31" i="82"/>
  <c r="M31" i="82"/>
  <c r="L31" i="82"/>
  <c r="K31" i="82"/>
  <c r="J31" i="82"/>
  <c r="I31" i="82"/>
  <c r="H31" i="82"/>
  <c r="G31" i="82"/>
  <c r="F31" i="82"/>
  <c r="E31" i="82"/>
  <c r="Z30" i="82"/>
  <c r="Y30" i="82"/>
  <c r="X30" i="82"/>
  <c r="W30" i="82"/>
  <c r="V30" i="82"/>
  <c r="U30" i="82"/>
  <c r="T30" i="82"/>
  <c r="S30" i="82"/>
  <c r="R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Z29" i="82"/>
  <c r="Y29" i="82"/>
  <c r="X29" i="82"/>
  <c r="W29" i="82"/>
  <c r="V29" i="82"/>
  <c r="U29" i="82"/>
  <c r="T29" i="82"/>
  <c r="S29" i="82"/>
  <c r="R29" i="82"/>
  <c r="Q29" i="82"/>
  <c r="P29" i="82"/>
  <c r="O29" i="82"/>
  <c r="N29" i="82"/>
  <c r="M29" i="82"/>
  <c r="L29" i="82"/>
  <c r="K29" i="82"/>
  <c r="J29" i="82"/>
  <c r="I29" i="82"/>
  <c r="H29" i="82"/>
  <c r="G29" i="82"/>
  <c r="F29" i="82"/>
  <c r="E29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N28" i="82"/>
  <c r="M28" i="82"/>
  <c r="L28" i="82"/>
  <c r="K28" i="82"/>
  <c r="J28" i="82"/>
  <c r="I28" i="82"/>
  <c r="H28" i="82"/>
  <c r="G28" i="82"/>
  <c r="F28" i="82"/>
  <c r="E28" i="82"/>
  <c r="Z27" i="82"/>
  <c r="Y27" i="82"/>
  <c r="X27" i="82"/>
  <c r="W27" i="82"/>
  <c r="V27" i="82"/>
  <c r="U27" i="82"/>
  <c r="T27" i="82"/>
  <c r="S27" i="82"/>
  <c r="R27" i="82"/>
  <c r="Q27" i="82"/>
  <c r="P27" i="82"/>
  <c r="O27" i="82"/>
  <c r="N27" i="82"/>
  <c r="M27" i="82"/>
  <c r="L27" i="82"/>
  <c r="K27" i="82"/>
  <c r="J27" i="82"/>
  <c r="I27" i="82"/>
  <c r="H27" i="82"/>
  <c r="G27" i="82"/>
  <c r="F27" i="82"/>
  <c r="E27" i="82"/>
  <c r="Z26" i="82"/>
  <c r="Y26" i="82"/>
  <c r="X26" i="82"/>
  <c r="W26" i="82"/>
  <c r="V26" i="82"/>
  <c r="U26" i="82"/>
  <c r="T26" i="82"/>
  <c r="S26" i="82"/>
  <c r="R26" i="82"/>
  <c r="Q26" i="82"/>
  <c r="P26" i="82"/>
  <c r="O26" i="82"/>
  <c r="N26" i="82"/>
  <c r="M26" i="82"/>
  <c r="L26" i="82"/>
  <c r="K26" i="82"/>
  <c r="J26" i="82"/>
  <c r="I26" i="82"/>
  <c r="H26" i="82"/>
  <c r="G26" i="82"/>
  <c r="F26" i="82"/>
  <c r="E26" i="82"/>
  <c r="Z19" i="82"/>
  <c r="Y19" i="82"/>
  <c r="X19" i="82"/>
  <c r="W19" i="82"/>
  <c r="V19" i="82"/>
  <c r="U19" i="82"/>
  <c r="T19" i="82"/>
  <c r="S19" i="82"/>
  <c r="R19" i="82"/>
  <c r="Q19" i="82"/>
  <c r="P19" i="82"/>
  <c r="O19" i="82"/>
  <c r="N19" i="82"/>
  <c r="M19" i="82"/>
  <c r="L19" i="82"/>
  <c r="K19" i="82"/>
  <c r="J19" i="82"/>
  <c r="I19" i="82"/>
  <c r="H19" i="82"/>
  <c r="G19" i="82"/>
  <c r="F19" i="82"/>
  <c r="E19" i="82"/>
  <c r="Z18" i="82"/>
  <c r="Y18" i="82"/>
  <c r="X18" i="82"/>
  <c r="W18" i="82"/>
  <c r="V18" i="82"/>
  <c r="U18" i="82"/>
  <c r="T18" i="82"/>
  <c r="S18" i="82"/>
  <c r="R18" i="82"/>
  <c r="Q18" i="82"/>
  <c r="P18" i="82"/>
  <c r="O18" i="82"/>
  <c r="N18" i="82"/>
  <c r="M18" i="82"/>
  <c r="L18" i="82"/>
  <c r="K18" i="82"/>
  <c r="J18" i="82"/>
  <c r="I18" i="82"/>
  <c r="H18" i="82"/>
  <c r="G18" i="82"/>
  <c r="F18" i="82"/>
  <c r="E18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H17" i="82"/>
  <c r="G17" i="82"/>
  <c r="F17" i="82"/>
  <c r="E17" i="82"/>
  <c r="U59" i="82" l="1"/>
  <c r="S59" i="81"/>
  <c r="Z55" i="81"/>
  <c r="Y59" i="81" s="1"/>
  <c r="Y55" i="81"/>
  <c r="X55" i="81"/>
  <c r="W55" i="81"/>
  <c r="V55" i="81"/>
  <c r="U55" i="81"/>
  <c r="T55" i="81"/>
  <c r="S55" i="81"/>
  <c r="R55" i="81"/>
  <c r="Q55" i="81"/>
  <c r="P55" i="81"/>
  <c r="O55" i="81"/>
  <c r="N55" i="81"/>
  <c r="M55" i="81"/>
  <c r="L55" i="81"/>
  <c r="K55" i="81"/>
  <c r="J55" i="81"/>
  <c r="I55" i="81"/>
  <c r="H55" i="81"/>
  <c r="G55" i="81"/>
  <c r="F55" i="81"/>
  <c r="E55" i="81"/>
  <c r="Z54" i="81"/>
  <c r="W59" i="81" s="1"/>
  <c r="Y54" i="81"/>
  <c r="X54" i="81"/>
  <c r="W54" i="81"/>
  <c r="V54" i="81"/>
  <c r="U54" i="81"/>
  <c r="T54" i="81"/>
  <c r="S54" i="81"/>
  <c r="R54" i="81"/>
  <c r="Q54" i="81"/>
  <c r="P54" i="81"/>
  <c r="O54" i="81"/>
  <c r="N54" i="81"/>
  <c r="M54" i="81"/>
  <c r="L54" i="81"/>
  <c r="K54" i="81"/>
  <c r="J54" i="81"/>
  <c r="I54" i="81"/>
  <c r="H54" i="81"/>
  <c r="G54" i="81"/>
  <c r="F54" i="81"/>
  <c r="E54" i="81"/>
  <c r="Z53" i="81"/>
  <c r="Y53" i="81"/>
  <c r="X53" i="81"/>
  <c r="W53" i="81"/>
  <c r="V53" i="81"/>
  <c r="U53" i="81"/>
  <c r="T53" i="81"/>
  <c r="S53" i="81"/>
  <c r="R53" i="81"/>
  <c r="Q53" i="81"/>
  <c r="P53" i="81"/>
  <c r="O53" i="81"/>
  <c r="N53" i="81"/>
  <c r="M53" i="81"/>
  <c r="L53" i="81"/>
  <c r="K53" i="81"/>
  <c r="J53" i="81"/>
  <c r="I53" i="81"/>
  <c r="H53" i="81"/>
  <c r="G53" i="81"/>
  <c r="F53" i="81"/>
  <c r="E53" i="81"/>
  <c r="Z52" i="81"/>
  <c r="Y52" i="81"/>
  <c r="X52" i="81"/>
  <c r="W52" i="81"/>
  <c r="V52" i="81"/>
  <c r="U52" i="81"/>
  <c r="T52" i="81"/>
  <c r="S52" i="81"/>
  <c r="R52" i="81"/>
  <c r="Q52" i="81"/>
  <c r="P52" i="81"/>
  <c r="O52" i="81"/>
  <c r="N52" i="81"/>
  <c r="M52" i="81"/>
  <c r="L52" i="81"/>
  <c r="K52" i="81"/>
  <c r="J52" i="81"/>
  <c r="I52" i="81"/>
  <c r="H52" i="81"/>
  <c r="G52" i="81"/>
  <c r="F52" i="81"/>
  <c r="E52" i="81"/>
  <c r="Z51" i="81"/>
  <c r="Y51" i="81"/>
  <c r="X51" i="81"/>
  <c r="W51" i="81"/>
  <c r="V51" i="81"/>
  <c r="U51" i="81"/>
  <c r="T51" i="81"/>
  <c r="S51" i="81"/>
  <c r="R51" i="81"/>
  <c r="Q51" i="81"/>
  <c r="P51" i="81"/>
  <c r="O51" i="81"/>
  <c r="N51" i="81"/>
  <c r="M51" i="81"/>
  <c r="L51" i="81"/>
  <c r="K51" i="81"/>
  <c r="J51" i="81"/>
  <c r="I51" i="81"/>
  <c r="H51" i="81"/>
  <c r="G51" i="81"/>
  <c r="F51" i="81"/>
  <c r="E51" i="81"/>
  <c r="Z50" i="81"/>
  <c r="Y50" i="81"/>
  <c r="X50" i="81"/>
  <c r="W50" i="81"/>
  <c r="V50" i="81"/>
  <c r="U50" i="81"/>
  <c r="T50" i="81"/>
  <c r="S50" i="81"/>
  <c r="R50" i="81"/>
  <c r="Q50" i="81"/>
  <c r="P50" i="81"/>
  <c r="O50" i="81"/>
  <c r="N50" i="81"/>
  <c r="M50" i="81"/>
  <c r="L50" i="81"/>
  <c r="K50" i="81"/>
  <c r="J50" i="81"/>
  <c r="I50" i="81"/>
  <c r="H50" i="81"/>
  <c r="G50" i="81"/>
  <c r="F50" i="81"/>
  <c r="E50" i="81"/>
  <c r="Z49" i="81"/>
  <c r="Y49" i="81"/>
  <c r="X49" i="81"/>
  <c r="W49" i="81"/>
  <c r="V49" i="81"/>
  <c r="U49" i="81"/>
  <c r="T49" i="81"/>
  <c r="S49" i="81"/>
  <c r="R49" i="81"/>
  <c r="Q49" i="81"/>
  <c r="P49" i="81"/>
  <c r="O49" i="81"/>
  <c r="N49" i="81"/>
  <c r="M49" i="81"/>
  <c r="L49" i="81"/>
  <c r="K49" i="81"/>
  <c r="J49" i="81"/>
  <c r="I49" i="81"/>
  <c r="H49" i="81"/>
  <c r="G49" i="81"/>
  <c r="F49" i="81"/>
  <c r="E49" i="81"/>
  <c r="Z48" i="81"/>
  <c r="Y48" i="81"/>
  <c r="X48" i="81"/>
  <c r="W48" i="81"/>
  <c r="V48" i="81"/>
  <c r="U48" i="81"/>
  <c r="T48" i="81"/>
  <c r="S48" i="81"/>
  <c r="R48" i="81"/>
  <c r="Q48" i="81"/>
  <c r="P48" i="81"/>
  <c r="O48" i="81"/>
  <c r="N48" i="81"/>
  <c r="M48" i="81"/>
  <c r="L48" i="81"/>
  <c r="K48" i="81"/>
  <c r="J48" i="81"/>
  <c r="I48" i="81"/>
  <c r="H48" i="81"/>
  <c r="G48" i="81"/>
  <c r="F48" i="81"/>
  <c r="E48" i="81"/>
  <c r="Z47" i="81"/>
  <c r="Y47" i="81"/>
  <c r="X47" i="81"/>
  <c r="W47" i="81"/>
  <c r="V47" i="81"/>
  <c r="U47" i="81"/>
  <c r="T47" i="81"/>
  <c r="S47" i="81"/>
  <c r="R47" i="81"/>
  <c r="Q47" i="81"/>
  <c r="P47" i="81"/>
  <c r="O47" i="81"/>
  <c r="N47" i="81"/>
  <c r="M47" i="81"/>
  <c r="L47" i="81"/>
  <c r="K47" i="81"/>
  <c r="J47" i="81"/>
  <c r="I47" i="81"/>
  <c r="H47" i="81"/>
  <c r="G47" i="81"/>
  <c r="F47" i="81"/>
  <c r="E47" i="81"/>
  <c r="Z40" i="81"/>
  <c r="Y40" i="81"/>
  <c r="X40" i="81"/>
  <c r="W40" i="81"/>
  <c r="V40" i="81"/>
  <c r="U40" i="81"/>
  <c r="T40" i="81"/>
  <c r="S40" i="81"/>
  <c r="R40" i="81"/>
  <c r="Q40" i="81"/>
  <c r="P40" i="81"/>
  <c r="O40" i="81"/>
  <c r="N40" i="81"/>
  <c r="M40" i="81"/>
  <c r="L40" i="81"/>
  <c r="K40" i="81"/>
  <c r="J40" i="81"/>
  <c r="I40" i="81"/>
  <c r="H40" i="81"/>
  <c r="G40" i="81"/>
  <c r="F40" i="81"/>
  <c r="E40" i="81"/>
  <c r="Z39" i="81"/>
  <c r="Y39" i="81"/>
  <c r="X39" i="81"/>
  <c r="W39" i="81"/>
  <c r="V39" i="81"/>
  <c r="U39" i="81"/>
  <c r="T39" i="81"/>
  <c r="S39" i="81"/>
  <c r="R39" i="81"/>
  <c r="Q39" i="81"/>
  <c r="P39" i="81"/>
  <c r="O39" i="81"/>
  <c r="N39" i="81"/>
  <c r="M39" i="81"/>
  <c r="L39" i="81"/>
  <c r="K39" i="81"/>
  <c r="J39" i="81"/>
  <c r="I39" i="81"/>
  <c r="H39" i="81"/>
  <c r="G39" i="81"/>
  <c r="F39" i="81"/>
  <c r="E39" i="81"/>
  <c r="Z38" i="81"/>
  <c r="Y38" i="81"/>
  <c r="X38" i="81"/>
  <c r="W38" i="81"/>
  <c r="V38" i="81"/>
  <c r="U38" i="81"/>
  <c r="T38" i="81"/>
  <c r="S38" i="81"/>
  <c r="R38" i="81"/>
  <c r="Q38" i="81"/>
  <c r="P38" i="81"/>
  <c r="O38" i="81"/>
  <c r="N38" i="81"/>
  <c r="M38" i="81"/>
  <c r="L38" i="81"/>
  <c r="K38" i="81"/>
  <c r="J38" i="81"/>
  <c r="I38" i="81"/>
  <c r="H38" i="81"/>
  <c r="G38" i="81"/>
  <c r="F38" i="81"/>
  <c r="E38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G31" i="81"/>
  <c r="F31" i="81"/>
  <c r="E31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G30" i="81"/>
  <c r="F30" i="81"/>
  <c r="E30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H29" i="81"/>
  <c r="G29" i="81"/>
  <c r="F29" i="81"/>
  <c r="E29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K28" i="81"/>
  <c r="J28" i="81"/>
  <c r="I28" i="81"/>
  <c r="H28" i="81"/>
  <c r="G28" i="81"/>
  <c r="F28" i="81"/>
  <c r="E28" i="81"/>
  <c r="Z27" i="81"/>
  <c r="Y27" i="81"/>
  <c r="X27" i="81"/>
  <c r="W27" i="81"/>
  <c r="V27" i="81"/>
  <c r="U27" i="81"/>
  <c r="T27" i="81"/>
  <c r="S27" i="81"/>
  <c r="R27" i="81"/>
  <c r="Q27" i="81"/>
  <c r="P27" i="81"/>
  <c r="O27" i="81"/>
  <c r="N27" i="81"/>
  <c r="M27" i="81"/>
  <c r="L27" i="81"/>
  <c r="K27" i="81"/>
  <c r="J27" i="81"/>
  <c r="I27" i="81"/>
  <c r="H27" i="81"/>
  <c r="G27" i="81"/>
  <c r="F27" i="81"/>
  <c r="E27" i="81"/>
  <c r="Z26" i="81"/>
  <c r="Y26" i="81"/>
  <c r="X26" i="81"/>
  <c r="W26" i="81"/>
  <c r="V26" i="81"/>
  <c r="U26" i="81"/>
  <c r="T26" i="81"/>
  <c r="S26" i="81"/>
  <c r="R26" i="81"/>
  <c r="Q26" i="81"/>
  <c r="P26" i="81"/>
  <c r="O26" i="81"/>
  <c r="N26" i="81"/>
  <c r="M26" i="81"/>
  <c r="L26" i="81"/>
  <c r="K26" i="81"/>
  <c r="J26" i="81"/>
  <c r="I26" i="81"/>
  <c r="H26" i="81"/>
  <c r="G26" i="81"/>
  <c r="F26" i="81"/>
  <c r="E26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H17" i="81"/>
  <c r="G17" i="81"/>
  <c r="F17" i="81"/>
  <c r="E17" i="81"/>
  <c r="U59" i="81" l="1"/>
  <c r="S59" i="80"/>
  <c r="Z55" i="80"/>
  <c r="Y59" i="80" s="1"/>
  <c r="Y55" i="80"/>
  <c r="X55" i="80"/>
  <c r="W55" i="80"/>
  <c r="V55" i="80"/>
  <c r="U55" i="80"/>
  <c r="T55" i="80"/>
  <c r="S55" i="80"/>
  <c r="R55" i="80"/>
  <c r="Q55" i="80"/>
  <c r="P55" i="80"/>
  <c r="O55" i="80"/>
  <c r="N55" i="80"/>
  <c r="M55" i="80"/>
  <c r="L55" i="80"/>
  <c r="K55" i="80"/>
  <c r="J55" i="80"/>
  <c r="I55" i="80"/>
  <c r="H55" i="80"/>
  <c r="G55" i="80"/>
  <c r="F55" i="80"/>
  <c r="E55" i="80"/>
  <c r="Z54" i="80"/>
  <c r="W59" i="80" s="1"/>
  <c r="Y54" i="80"/>
  <c r="X54" i="80"/>
  <c r="W54" i="80"/>
  <c r="V54" i="80"/>
  <c r="U54" i="80"/>
  <c r="T54" i="80"/>
  <c r="S54" i="80"/>
  <c r="R54" i="80"/>
  <c r="Q54" i="80"/>
  <c r="P54" i="80"/>
  <c r="O54" i="80"/>
  <c r="N54" i="80"/>
  <c r="M54" i="80"/>
  <c r="L54" i="80"/>
  <c r="K54" i="80"/>
  <c r="J54" i="80"/>
  <c r="I54" i="80"/>
  <c r="H54" i="80"/>
  <c r="G54" i="80"/>
  <c r="F54" i="80"/>
  <c r="E54" i="80"/>
  <c r="Z53" i="80"/>
  <c r="Y53" i="80"/>
  <c r="X53" i="80"/>
  <c r="W53" i="80"/>
  <c r="V53" i="80"/>
  <c r="U53" i="80"/>
  <c r="T53" i="80"/>
  <c r="S53" i="80"/>
  <c r="R53" i="80"/>
  <c r="Q53" i="80"/>
  <c r="P53" i="80"/>
  <c r="O53" i="80"/>
  <c r="N53" i="80"/>
  <c r="M53" i="80"/>
  <c r="L53" i="80"/>
  <c r="K53" i="80"/>
  <c r="J53" i="80"/>
  <c r="I53" i="80"/>
  <c r="H53" i="80"/>
  <c r="G53" i="80"/>
  <c r="F53" i="80"/>
  <c r="E53" i="80"/>
  <c r="Z52" i="80"/>
  <c r="Y52" i="80"/>
  <c r="X52" i="80"/>
  <c r="W52" i="80"/>
  <c r="V52" i="80"/>
  <c r="U52" i="80"/>
  <c r="T52" i="80"/>
  <c r="S52" i="80"/>
  <c r="R52" i="80"/>
  <c r="Q52" i="80"/>
  <c r="P52" i="80"/>
  <c r="O52" i="80"/>
  <c r="N52" i="80"/>
  <c r="M52" i="80"/>
  <c r="L52" i="80"/>
  <c r="K52" i="80"/>
  <c r="J52" i="80"/>
  <c r="I52" i="80"/>
  <c r="H52" i="80"/>
  <c r="G52" i="80"/>
  <c r="F52" i="80"/>
  <c r="E52" i="80"/>
  <c r="Z51" i="80"/>
  <c r="Y51" i="80"/>
  <c r="X51" i="80"/>
  <c r="W51" i="80"/>
  <c r="V51" i="80"/>
  <c r="U51" i="80"/>
  <c r="T51" i="80"/>
  <c r="S51" i="80"/>
  <c r="R51" i="80"/>
  <c r="Q51" i="80"/>
  <c r="P51" i="80"/>
  <c r="O51" i="80"/>
  <c r="N51" i="80"/>
  <c r="M51" i="80"/>
  <c r="L51" i="80"/>
  <c r="K51" i="80"/>
  <c r="J51" i="80"/>
  <c r="I51" i="80"/>
  <c r="H51" i="80"/>
  <c r="G51" i="80"/>
  <c r="F51" i="80"/>
  <c r="E51" i="80"/>
  <c r="Z50" i="80"/>
  <c r="Y50" i="80"/>
  <c r="X50" i="80"/>
  <c r="W50" i="80"/>
  <c r="V50" i="80"/>
  <c r="U50" i="80"/>
  <c r="T50" i="80"/>
  <c r="S50" i="80"/>
  <c r="R50" i="80"/>
  <c r="Q50" i="80"/>
  <c r="P50" i="80"/>
  <c r="O50" i="80"/>
  <c r="N50" i="80"/>
  <c r="M50" i="80"/>
  <c r="L50" i="80"/>
  <c r="K50" i="80"/>
  <c r="J50" i="80"/>
  <c r="I50" i="80"/>
  <c r="H50" i="80"/>
  <c r="G50" i="80"/>
  <c r="F50" i="80"/>
  <c r="E50" i="80"/>
  <c r="Z49" i="80"/>
  <c r="Y49" i="80"/>
  <c r="X49" i="80"/>
  <c r="W49" i="80"/>
  <c r="V49" i="80"/>
  <c r="U49" i="80"/>
  <c r="T49" i="80"/>
  <c r="S49" i="80"/>
  <c r="R49" i="80"/>
  <c r="Q49" i="80"/>
  <c r="P49" i="80"/>
  <c r="O49" i="80"/>
  <c r="N49" i="80"/>
  <c r="M49" i="80"/>
  <c r="L49" i="80"/>
  <c r="K49" i="80"/>
  <c r="J49" i="80"/>
  <c r="I49" i="80"/>
  <c r="H49" i="80"/>
  <c r="G49" i="80"/>
  <c r="F49" i="80"/>
  <c r="E49" i="80"/>
  <c r="Z48" i="80"/>
  <c r="Y48" i="80"/>
  <c r="X48" i="80"/>
  <c r="W48" i="80"/>
  <c r="V48" i="80"/>
  <c r="U48" i="80"/>
  <c r="T48" i="80"/>
  <c r="S48" i="80"/>
  <c r="R48" i="80"/>
  <c r="Q48" i="80"/>
  <c r="P48" i="80"/>
  <c r="O48" i="80"/>
  <c r="N48" i="80"/>
  <c r="M48" i="80"/>
  <c r="L48" i="80"/>
  <c r="K48" i="80"/>
  <c r="J48" i="80"/>
  <c r="I48" i="80"/>
  <c r="H48" i="80"/>
  <c r="G48" i="80"/>
  <c r="F48" i="80"/>
  <c r="E48" i="80"/>
  <c r="Z47" i="80"/>
  <c r="Y47" i="80"/>
  <c r="X47" i="80"/>
  <c r="W47" i="80"/>
  <c r="V47" i="80"/>
  <c r="U47" i="80"/>
  <c r="T47" i="80"/>
  <c r="S47" i="80"/>
  <c r="R47" i="80"/>
  <c r="Q47" i="80"/>
  <c r="P47" i="80"/>
  <c r="O47" i="80"/>
  <c r="N47" i="80"/>
  <c r="M47" i="80"/>
  <c r="L47" i="80"/>
  <c r="K47" i="80"/>
  <c r="J47" i="80"/>
  <c r="I47" i="80"/>
  <c r="H47" i="80"/>
  <c r="G47" i="80"/>
  <c r="F47" i="80"/>
  <c r="E47" i="80"/>
  <c r="Z40" i="80"/>
  <c r="Y40" i="80"/>
  <c r="X40" i="80"/>
  <c r="W40" i="80"/>
  <c r="V40" i="80"/>
  <c r="U40" i="80"/>
  <c r="T40" i="80"/>
  <c r="S40" i="80"/>
  <c r="R40" i="80"/>
  <c r="Q40" i="80"/>
  <c r="P40" i="80"/>
  <c r="O40" i="80"/>
  <c r="N40" i="80"/>
  <c r="M40" i="80"/>
  <c r="L40" i="80"/>
  <c r="K40" i="80"/>
  <c r="J40" i="80"/>
  <c r="I40" i="80"/>
  <c r="H40" i="80"/>
  <c r="G40" i="80"/>
  <c r="F40" i="80"/>
  <c r="E40" i="80"/>
  <c r="Z39" i="80"/>
  <c r="Y39" i="80"/>
  <c r="X39" i="80"/>
  <c r="W39" i="80"/>
  <c r="V39" i="80"/>
  <c r="U39" i="80"/>
  <c r="T39" i="80"/>
  <c r="S39" i="80"/>
  <c r="R39" i="80"/>
  <c r="Q39" i="80"/>
  <c r="P39" i="80"/>
  <c r="O39" i="80"/>
  <c r="N39" i="80"/>
  <c r="M39" i="80"/>
  <c r="L39" i="80"/>
  <c r="K39" i="80"/>
  <c r="J39" i="80"/>
  <c r="I39" i="80"/>
  <c r="H39" i="80"/>
  <c r="G39" i="80"/>
  <c r="F39" i="80"/>
  <c r="E39" i="80"/>
  <c r="Z38" i="80"/>
  <c r="Y38" i="80"/>
  <c r="X38" i="80"/>
  <c r="W38" i="80"/>
  <c r="V38" i="80"/>
  <c r="U38" i="80"/>
  <c r="T38" i="80"/>
  <c r="S38" i="80"/>
  <c r="R38" i="80"/>
  <c r="Q38" i="80"/>
  <c r="P38" i="80"/>
  <c r="O38" i="80"/>
  <c r="N38" i="80"/>
  <c r="M38" i="80"/>
  <c r="L38" i="80"/>
  <c r="K38" i="80"/>
  <c r="J38" i="80"/>
  <c r="I38" i="80"/>
  <c r="H38" i="80"/>
  <c r="G38" i="80"/>
  <c r="F38" i="80"/>
  <c r="E38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G31" i="80"/>
  <c r="F31" i="80"/>
  <c r="E31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G30" i="80"/>
  <c r="F30" i="80"/>
  <c r="E30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G29" i="80"/>
  <c r="F29" i="80"/>
  <c r="E29" i="80"/>
  <c r="Z28" i="80"/>
  <c r="Y28" i="80"/>
  <c r="X28" i="80"/>
  <c r="W28" i="80"/>
  <c r="V28" i="80"/>
  <c r="U28" i="80"/>
  <c r="T28" i="80"/>
  <c r="S28" i="80"/>
  <c r="R28" i="80"/>
  <c r="Q28" i="80"/>
  <c r="P28" i="80"/>
  <c r="O28" i="80"/>
  <c r="N28" i="80"/>
  <c r="M28" i="80"/>
  <c r="L28" i="80"/>
  <c r="K28" i="80"/>
  <c r="J28" i="80"/>
  <c r="I28" i="80"/>
  <c r="H28" i="80"/>
  <c r="G28" i="80"/>
  <c r="F28" i="80"/>
  <c r="E28" i="80"/>
  <c r="Z27" i="80"/>
  <c r="Y27" i="80"/>
  <c r="X27" i="80"/>
  <c r="W27" i="80"/>
  <c r="V27" i="80"/>
  <c r="U27" i="80"/>
  <c r="T27" i="80"/>
  <c r="S27" i="80"/>
  <c r="R27" i="80"/>
  <c r="Q27" i="80"/>
  <c r="P27" i="80"/>
  <c r="O27" i="80"/>
  <c r="N27" i="80"/>
  <c r="M27" i="80"/>
  <c r="L27" i="80"/>
  <c r="K27" i="80"/>
  <c r="J27" i="80"/>
  <c r="I27" i="80"/>
  <c r="H27" i="80"/>
  <c r="G27" i="80"/>
  <c r="F27" i="80"/>
  <c r="E27" i="80"/>
  <c r="Z26" i="80"/>
  <c r="Y26" i="80"/>
  <c r="X26" i="80"/>
  <c r="W26" i="80"/>
  <c r="V26" i="80"/>
  <c r="U26" i="80"/>
  <c r="T26" i="80"/>
  <c r="S26" i="80"/>
  <c r="R26" i="80"/>
  <c r="Q26" i="80"/>
  <c r="P26" i="80"/>
  <c r="O26" i="80"/>
  <c r="N26" i="80"/>
  <c r="M26" i="80"/>
  <c r="L26" i="80"/>
  <c r="K26" i="80"/>
  <c r="J26" i="80"/>
  <c r="I26" i="80"/>
  <c r="H26" i="80"/>
  <c r="G26" i="80"/>
  <c r="F26" i="80"/>
  <c r="E26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Z18" i="80"/>
  <c r="Y18" i="80"/>
  <c r="X18" i="80"/>
  <c r="W18" i="80"/>
  <c r="V18" i="80"/>
  <c r="U18" i="80"/>
  <c r="T18" i="80"/>
  <c r="S18" i="80"/>
  <c r="R18" i="80"/>
  <c r="Q18" i="80"/>
  <c r="P18" i="80"/>
  <c r="O18" i="80"/>
  <c r="N18" i="80"/>
  <c r="M18" i="80"/>
  <c r="L18" i="80"/>
  <c r="K18" i="80"/>
  <c r="J18" i="80"/>
  <c r="I18" i="80"/>
  <c r="H18" i="80"/>
  <c r="G18" i="80"/>
  <c r="F18" i="80"/>
  <c r="E18" i="80"/>
  <c r="Z17" i="80"/>
  <c r="Y17" i="80"/>
  <c r="X17" i="80"/>
  <c r="W17" i="80"/>
  <c r="V17" i="80"/>
  <c r="U17" i="80"/>
  <c r="T17" i="80"/>
  <c r="S17" i="80"/>
  <c r="R17" i="80"/>
  <c r="Q17" i="80"/>
  <c r="P17" i="80"/>
  <c r="O17" i="80"/>
  <c r="N17" i="80"/>
  <c r="M17" i="80"/>
  <c r="L17" i="80"/>
  <c r="K17" i="80"/>
  <c r="J17" i="80"/>
  <c r="I17" i="80"/>
  <c r="H17" i="80"/>
  <c r="G17" i="80"/>
  <c r="F17" i="80"/>
  <c r="E17" i="80"/>
  <c r="U59" i="80" l="1"/>
  <c r="S59" i="77" l="1"/>
  <c r="Z55" i="77"/>
  <c r="Y59" i="77" s="1"/>
  <c r="Y55" i="77"/>
  <c r="X55" i="77"/>
  <c r="W55" i="77"/>
  <c r="V55" i="77"/>
  <c r="U55" i="77"/>
  <c r="T55" i="77"/>
  <c r="S55" i="77"/>
  <c r="R55" i="77"/>
  <c r="Q55" i="77"/>
  <c r="P55" i="77"/>
  <c r="O55" i="77"/>
  <c r="N55" i="77"/>
  <c r="M55" i="77"/>
  <c r="L55" i="77"/>
  <c r="K55" i="77"/>
  <c r="J55" i="77"/>
  <c r="I55" i="77"/>
  <c r="H55" i="77"/>
  <c r="G55" i="77"/>
  <c r="F55" i="77"/>
  <c r="E55" i="77"/>
  <c r="Z54" i="77"/>
  <c r="W59" i="77" s="1"/>
  <c r="Y54" i="77"/>
  <c r="X54" i="77"/>
  <c r="W54" i="77"/>
  <c r="V54" i="77"/>
  <c r="U54" i="77"/>
  <c r="T54" i="77"/>
  <c r="S54" i="77"/>
  <c r="R54" i="77"/>
  <c r="Q54" i="77"/>
  <c r="P54" i="77"/>
  <c r="O54" i="77"/>
  <c r="N54" i="77"/>
  <c r="M54" i="77"/>
  <c r="L54" i="77"/>
  <c r="K54" i="77"/>
  <c r="J54" i="77"/>
  <c r="I54" i="77"/>
  <c r="H54" i="77"/>
  <c r="G54" i="77"/>
  <c r="F54" i="77"/>
  <c r="E54" i="77"/>
  <c r="Z53" i="77"/>
  <c r="U59" i="77" s="1"/>
  <c r="Y53" i="77"/>
  <c r="X53" i="77"/>
  <c r="W53" i="77"/>
  <c r="V53" i="77"/>
  <c r="U53" i="77"/>
  <c r="T53" i="77"/>
  <c r="S53" i="77"/>
  <c r="R53" i="77"/>
  <c r="Q53" i="77"/>
  <c r="P53" i="77"/>
  <c r="O53" i="77"/>
  <c r="N53" i="77"/>
  <c r="M53" i="77"/>
  <c r="L53" i="77"/>
  <c r="K53" i="77"/>
  <c r="J53" i="77"/>
  <c r="I53" i="77"/>
  <c r="H53" i="77"/>
  <c r="G53" i="77"/>
  <c r="F53" i="77"/>
  <c r="E53" i="77"/>
  <c r="Z52" i="77"/>
  <c r="Y52" i="77"/>
  <c r="X52" i="77"/>
  <c r="W52" i="77"/>
  <c r="V52" i="77"/>
  <c r="U52" i="77"/>
  <c r="T52" i="77"/>
  <c r="S52" i="77"/>
  <c r="R52" i="77"/>
  <c r="Q52" i="77"/>
  <c r="P52" i="77"/>
  <c r="O52" i="77"/>
  <c r="N52" i="77"/>
  <c r="M52" i="77"/>
  <c r="L52" i="77"/>
  <c r="K52" i="77"/>
  <c r="J52" i="77"/>
  <c r="I52" i="77"/>
  <c r="H52" i="77"/>
  <c r="G52" i="77"/>
  <c r="F52" i="77"/>
  <c r="E52" i="77"/>
  <c r="Z51" i="77"/>
  <c r="Y51" i="77"/>
  <c r="X51" i="77"/>
  <c r="W51" i="77"/>
  <c r="V51" i="77"/>
  <c r="U51" i="77"/>
  <c r="T51" i="77"/>
  <c r="S51" i="77"/>
  <c r="R51" i="77"/>
  <c r="Q51" i="77"/>
  <c r="P51" i="77"/>
  <c r="O51" i="77"/>
  <c r="N51" i="77"/>
  <c r="M51" i="77"/>
  <c r="L51" i="77"/>
  <c r="K51" i="77"/>
  <c r="J51" i="77"/>
  <c r="I51" i="77"/>
  <c r="H51" i="77"/>
  <c r="G51" i="77"/>
  <c r="F51" i="77"/>
  <c r="E51" i="77"/>
  <c r="Z50" i="77"/>
  <c r="Y50" i="77"/>
  <c r="X50" i="77"/>
  <c r="W50" i="77"/>
  <c r="V50" i="77"/>
  <c r="U50" i="77"/>
  <c r="T50" i="77"/>
  <c r="S50" i="77"/>
  <c r="R50" i="77"/>
  <c r="Q50" i="77"/>
  <c r="P50" i="77"/>
  <c r="O50" i="77"/>
  <c r="N50" i="77"/>
  <c r="M50" i="77"/>
  <c r="L50" i="77"/>
  <c r="K50" i="77"/>
  <c r="J50" i="77"/>
  <c r="I50" i="77"/>
  <c r="H50" i="77"/>
  <c r="G50" i="77"/>
  <c r="F50" i="77"/>
  <c r="E50" i="77"/>
  <c r="Z49" i="77"/>
  <c r="Y49" i="77"/>
  <c r="X49" i="77"/>
  <c r="W49" i="77"/>
  <c r="V49" i="77"/>
  <c r="U49" i="77"/>
  <c r="T49" i="77"/>
  <c r="S49" i="77"/>
  <c r="R49" i="77"/>
  <c r="Q49" i="77"/>
  <c r="P49" i="77"/>
  <c r="O49" i="77"/>
  <c r="N49" i="77"/>
  <c r="M49" i="77"/>
  <c r="L49" i="77"/>
  <c r="K49" i="77"/>
  <c r="J49" i="77"/>
  <c r="I49" i="77"/>
  <c r="H49" i="77"/>
  <c r="G49" i="77"/>
  <c r="F49" i="77"/>
  <c r="E49" i="77"/>
  <c r="Z48" i="77"/>
  <c r="Y48" i="77"/>
  <c r="X48" i="77"/>
  <c r="W48" i="77"/>
  <c r="V48" i="77"/>
  <c r="U48" i="77"/>
  <c r="T48" i="77"/>
  <c r="S48" i="77"/>
  <c r="R48" i="77"/>
  <c r="Q48" i="77"/>
  <c r="P48" i="77"/>
  <c r="O48" i="77"/>
  <c r="N48" i="77"/>
  <c r="M48" i="77"/>
  <c r="L48" i="77"/>
  <c r="K48" i="77"/>
  <c r="J48" i="77"/>
  <c r="I48" i="77"/>
  <c r="H48" i="77"/>
  <c r="G48" i="77"/>
  <c r="F48" i="77"/>
  <c r="E48" i="77"/>
  <c r="Z47" i="77"/>
  <c r="Y47" i="77"/>
  <c r="X47" i="77"/>
  <c r="W47" i="77"/>
  <c r="V47" i="77"/>
  <c r="U47" i="77"/>
  <c r="T47" i="77"/>
  <c r="S47" i="77"/>
  <c r="R47" i="77"/>
  <c r="Q47" i="77"/>
  <c r="P47" i="77"/>
  <c r="O47" i="77"/>
  <c r="N47" i="77"/>
  <c r="M47" i="77"/>
  <c r="L47" i="77"/>
  <c r="K47" i="77"/>
  <c r="J47" i="77"/>
  <c r="I47" i="77"/>
  <c r="H47" i="77"/>
  <c r="G47" i="77"/>
  <c r="F47" i="77"/>
  <c r="E47" i="77"/>
  <c r="Z40" i="77"/>
  <c r="Y40" i="77"/>
  <c r="X40" i="77"/>
  <c r="W40" i="77"/>
  <c r="V40" i="77"/>
  <c r="U40" i="77"/>
  <c r="T40" i="77"/>
  <c r="S40" i="77"/>
  <c r="R40" i="77"/>
  <c r="Q40" i="77"/>
  <c r="P40" i="77"/>
  <c r="O40" i="77"/>
  <c r="N40" i="77"/>
  <c r="M40" i="77"/>
  <c r="L40" i="77"/>
  <c r="K40" i="77"/>
  <c r="J40" i="77"/>
  <c r="I40" i="77"/>
  <c r="H40" i="77"/>
  <c r="G40" i="77"/>
  <c r="F40" i="77"/>
  <c r="E40" i="77"/>
  <c r="Z39" i="77"/>
  <c r="Y39" i="77"/>
  <c r="X39" i="77"/>
  <c r="W39" i="77"/>
  <c r="V39" i="77"/>
  <c r="U39" i="77"/>
  <c r="T39" i="77"/>
  <c r="S39" i="77"/>
  <c r="R39" i="77"/>
  <c r="Q39" i="77"/>
  <c r="P39" i="77"/>
  <c r="O39" i="77"/>
  <c r="N39" i="77"/>
  <c r="M39" i="77"/>
  <c r="L39" i="77"/>
  <c r="K39" i="77"/>
  <c r="J39" i="77"/>
  <c r="I39" i="77"/>
  <c r="H39" i="77"/>
  <c r="G39" i="77"/>
  <c r="F39" i="77"/>
  <c r="E39" i="77"/>
  <c r="Z38" i="77"/>
  <c r="Y38" i="77"/>
  <c r="X38" i="77"/>
  <c r="W38" i="77"/>
  <c r="V38" i="77"/>
  <c r="U38" i="77"/>
  <c r="T38" i="77"/>
  <c r="S38" i="77"/>
  <c r="R38" i="77"/>
  <c r="Q38" i="77"/>
  <c r="P38" i="77"/>
  <c r="O38" i="77"/>
  <c r="N38" i="77"/>
  <c r="M38" i="77"/>
  <c r="L38" i="77"/>
  <c r="K38" i="77"/>
  <c r="J38" i="77"/>
  <c r="I38" i="77"/>
  <c r="H38" i="77"/>
  <c r="G38" i="77"/>
  <c r="F38" i="77"/>
  <c r="E38" i="77"/>
  <c r="Z31" i="77"/>
  <c r="Y31" i="77"/>
  <c r="X31" i="77"/>
  <c r="W31" i="77"/>
  <c r="V31" i="77"/>
  <c r="U31" i="77"/>
  <c r="T31" i="77"/>
  <c r="S31" i="77"/>
  <c r="R31" i="77"/>
  <c r="Q31" i="77"/>
  <c r="P31" i="77"/>
  <c r="O31" i="77"/>
  <c r="N31" i="77"/>
  <c r="M31" i="77"/>
  <c r="L31" i="77"/>
  <c r="K31" i="77"/>
  <c r="J31" i="77"/>
  <c r="I31" i="77"/>
  <c r="H31" i="77"/>
  <c r="G31" i="77"/>
  <c r="F31" i="77"/>
  <c r="E31" i="77"/>
  <c r="Z30" i="77"/>
  <c r="Y30" i="77"/>
  <c r="X30" i="77"/>
  <c r="W30" i="77"/>
  <c r="V30" i="77"/>
  <c r="U30" i="77"/>
  <c r="T30" i="77"/>
  <c r="S30" i="77"/>
  <c r="R30" i="77"/>
  <c r="Q30" i="77"/>
  <c r="P30" i="77"/>
  <c r="O30" i="77"/>
  <c r="N30" i="77"/>
  <c r="M30" i="77"/>
  <c r="L30" i="77"/>
  <c r="K30" i="77"/>
  <c r="J30" i="77"/>
  <c r="I30" i="77"/>
  <c r="H30" i="77"/>
  <c r="G30" i="77"/>
  <c r="F30" i="77"/>
  <c r="E30" i="77"/>
  <c r="Z29" i="77"/>
  <c r="Y29" i="77"/>
  <c r="X29" i="77"/>
  <c r="W29" i="77"/>
  <c r="V29" i="77"/>
  <c r="U29" i="77"/>
  <c r="T29" i="77"/>
  <c r="S29" i="77"/>
  <c r="R29" i="77"/>
  <c r="Q29" i="77"/>
  <c r="P29" i="77"/>
  <c r="O29" i="77"/>
  <c r="N29" i="77"/>
  <c r="M29" i="77"/>
  <c r="L29" i="77"/>
  <c r="K29" i="77"/>
  <c r="J29" i="77"/>
  <c r="I29" i="77"/>
  <c r="H29" i="77"/>
  <c r="G29" i="77"/>
  <c r="F29" i="77"/>
  <c r="E29" i="77"/>
  <c r="Z28" i="77"/>
  <c r="Y28" i="77"/>
  <c r="X28" i="77"/>
  <c r="W28" i="77"/>
  <c r="V28" i="77"/>
  <c r="U28" i="77"/>
  <c r="T28" i="77"/>
  <c r="S28" i="77"/>
  <c r="R28" i="77"/>
  <c r="Q28" i="77"/>
  <c r="P28" i="77"/>
  <c r="O28" i="77"/>
  <c r="N28" i="77"/>
  <c r="M28" i="77"/>
  <c r="L28" i="77"/>
  <c r="K28" i="77"/>
  <c r="J28" i="77"/>
  <c r="I28" i="77"/>
  <c r="H28" i="77"/>
  <c r="G28" i="77"/>
  <c r="F28" i="77"/>
  <c r="E28" i="77"/>
  <c r="Z27" i="77"/>
  <c r="Y27" i="77"/>
  <c r="X27" i="77"/>
  <c r="W27" i="77"/>
  <c r="V27" i="77"/>
  <c r="U27" i="77"/>
  <c r="T27" i="77"/>
  <c r="S27" i="77"/>
  <c r="R27" i="77"/>
  <c r="Q27" i="77"/>
  <c r="P27" i="77"/>
  <c r="O27" i="77"/>
  <c r="N27" i="77"/>
  <c r="M27" i="77"/>
  <c r="L27" i="77"/>
  <c r="K27" i="77"/>
  <c r="J27" i="77"/>
  <c r="I27" i="77"/>
  <c r="H27" i="77"/>
  <c r="G27" i="77"/>
  <c r="F27" i="77"/>
  <c r="E27" i="77"/>
  <c r="Z26" i="77"/>
  <c r="Y26" i="77"/>
  <c r="X26" i="77"/>
  <c r="W26" i="77"/>
  <c r="V26" i="77"/>
  <c r="U26" i="77"/>
  <c r="T26" i="77"/>
  <c r="S26" i="77"/>
  <c r="R26" i="77"/>
  <c r="Q26" i="77"/>
  <c r="P26" i="77"/>
  <c r="O26" i="77"/>
  <c r="N26" i="77"/>
  <c r="M26" i="77"/>
  <c r="L26" i="77"/>
  <c r="K26" i="77"/>
  <c r="J26" i="77"/>
  <c r="I26" i="77"/>
  <c r="H26" i="77"/>
  <c r="G26" i="77"/>
  <c r="F26" i="77"/>
  <c r="E26" i="77"/>
  <c r="Z19" i="77"/>
  <c r="Y19" i="77"/>
  <c r="X19" i="77"/>
  <c r="W19" i="77"/>
  <c r="V19" i="77"/>
  <c r="U19" i="77"/>
  <c r="T19" i="77"/>
  <c r="S19" i="77"/>
  <c r="R19" i="77"/>
  <c r="Q19" i="77"/>
  <c r="P19" i="77"/>
  <c r="O19" i="77"/>
  <c r="N19" i="77"/>
  <c r="M19" i="77"/>
  <c r="L19" i="77"/>
  <c r="K19" i="77"/>
  <c r="J19" i="77"/>
  <c r="I19" i="77"/>
  <c r="H19" i="77"/>
  <c r="G19" i="77"/>
  <c r="F19" i="77"/>
  <c r="E19" i="77"/>
  <c r="Z18" i="77"/>
  <c r="Y18" i="77"/>
  <c r="X18" i="77"/>
  <c r="W18" i="77"/>
  <c r="V18" i="77"/>
  <c r="U18" i="77"/>
  <c r="T18" i="77"/>
  <c r="S18" i="77"/>
  <c r="R18" i="77"/>
  <c r="Q18" i="77"/>
  <c r="P18" i="77"/>
  <c r="O18" i="77"/>
  <c r="N18" i="77"/>
  <c r="M18" i="77"/>
  <c r="L18" i="77"/>
  <c r="K18" i="77"/>
  <c r="J18" i="77"/>
  <c r="I18" i="77"/>
  <c r="H18" i="77"/>
  <c r="G18" i="77"/>
  <c r="F18" i="77"/>
  <c r="E18" i="77"/>
  <c r="Z17" i="77"/>
  <c r="Y17" i="77"/>
  <c r="X17" i="77"/>
  <c r="W17" i="77"/>
  <c r="V17" i="77"/>
  <c r="U17" i="77"/>
  <c r="T17" i="77"/>
  <c r="S17" i="77"/>
  <c r="R17" i="77"/>
  <c r="Q17" i="77"/>
  <c r="P17" i="77"/>
  <c r="O17" i="77"/>
  <c r="N17" i="77"/>
  <c r="M17" i="77"/>
  <c r="L17" i="77"/>
  <c r="K17" i="77"/>
  <c r="J17" i="77"/>
  <c r="I17" i="77"/>
  <c r="H17" i="77"/>
  <c r="G17" i="77"/>
  <c r="F17" i="77"/>
  <c r="E17" i="77"/>
  <c r="S59" i="76"/>
  <c r="Z55" i="76"/>
  <c r="Y59" i="76" s="1"/>
  <c r="Y55" i="76"/>
  <c r="X55" i="76"/>
  <c r="W55" i="76"/>
  <c r="V55" i="76"/>
  <c r="U55" i="76"/>
  <c r="T55" i="76"/>
  <c r="S55" i="76"/>
  <c r="R55" i="76"/>
  <c r="Q55" i="76"/>
  <c r="P55" i="76"/>
  <c r="O55" i="76"/>
  <c r="N55" i="76"/>
  <c r="M55" i="76"/>
  <c r="L55" i="76"/>
  <c r="K55" i="76"/>
  <c r="J55" i="76"/>
  <c r="I55" i="76"/>
  <c r="H55" i="76"/>
  <c r="G55" i="76"/>
  <c r="F55" i="76"/>
  <c r="E55" i="76"/>
  <c r="Z54" i="76"/>
  <c r="W59" i="76" s="1"/>
  <c r="Y54" i="76"/>
  <c r="X54" i="76"/>
  <c r="W54" i="76"/>
  <c r="V54" i="76"/>
  <c r="U54" i="76"/>
  <c r="T54" i="76"/>
  <c r="S54" i="76"/>
  <c r="R54" i="76"/>
  <c r="Q54" i="76"/>
  <c r="P54" i="76"/>
  <c r="O54" i="76"/>
  <c r="N54" i="76"/>
  <c r="M54" i="76"/>
  <c r="L54" i="76"/>
  <c r="K54" i="76"/>
  <c r="J54" i="76"/>
  <c r="I54" i="76"/>
  <c r="H54" i="76"/>
  <c r="G54" i="76"/>
  <c r="F54" i="76"/>
  <c r="E54" i="76"/>
  <c r="Z53" i="76"/>
  <c r="Y53" i="76"/>
  <c r="X53" i="76"/>
  <c r="W53" i="76"/>
  <c r="V53" i="76"/>
  <c r="U53" i="76"/>
  <c r="T53" i="76"/>
  <c r="S53" i="76"/>
  <c r="R53" i="76"/>
  <c r="Q53" i="76"/>
  <c r="P53" i="76"/>
  <c r="O53" i="76"/>
  <c r="N53" i="76"/>
  <c r="M53" i="76"/>
  <c r="L53" i="76"/>
  <c r="K53" i="76"/>
  <c r="J53" i="76"/>
  <c r="I53" i="76"/>
  <c r="H53" i="76"/>
  <c r="G53" i="76"/>
  <c r="F53" i="76"/>
  <c r="E53" i="76"/>
  <c r="Z52" i="76"/>
  <c r="Y52" i="76"/>
  <c r="X52" i="76"/>
  <c r="W52" i="76"/>
  <c r="V52" i="76"/>
  <c r="U52" i="76"/>
  <c r="T52" i="76"/>
  <c r="S52" i="76"/>
  <c r="R52" i="76"/>
  <c r="Q52" i="76"/>
  <c r="P52" i="76"/>
  <c r="O52" i="76"/>
  <c r="N52" i="76"/>
  <c r="M52" i="76"/>
  <c r="L52" i="76"/>
  <c r="K52" i="76"/>
  <c r="J52" i="76"/>
  <c r="I52" i="76"/>
  <c r="H52" i="76"/>
  <c r="G52" i="76"/>
  <c r="F52" i="76"/>
  <c r="E52" i="76"/>
  <c r="Z51" i="76"/>
  <c r="Y51" i="76"/>
  <c r="X51" i="76"/>
  <c r="W51" i="76"/>
  <c r="V51" i="76"/>
  <c r="U51" i="76"/>
  <c r="T51" i="76"/>
  <c r="S51" i="76"/>
  <c r="R51" i="76"/>
  <c r="Q51" i="76"/>
  <c r="P51" i="76"/>
  <c r="O51" i="76"/>
  <c r="N51" i="76"/>
  <c r="M51" i="76"/>
  <c r="L51" i="76"/>
  <c r="K51" i="76"/>
  <c r="J51" i="76"/>
  <c r="I51" i="76"/>
  <c r="H51" i="76"/>
  <c r="G51" i="76"/>
  <c r="F51" i="76"/>
  <c r="E51" i="76"/>
  <c r="Z50" i="76"/>
  <c r="Y50" i="76"/>
  <c r="X50" i="76"/>
  <c r="W50" i="76"/>
  <c r="V50" i="76"/>
  <c r="U50" i="76"/>
  <c r="T50" i="76"/>
  <c r="S50" i="76"/>
  <c r="R50" i="76"/>
  <c r="Q50" i="76"/>
  <c r="P50" i="76"/>
  <c r="O50" i="76"/>
  <c r="N50" i="76"/>
  <c r="M50" i="76"/>
  <c r="L50" i="76"/>
  <c r="K50" i="76"/>
  <c r="J50" i="76"/>
  <c r="I50" i="76"/>
  <c r="H50" i="76"/>
  <c r="G50" i="76"/>
  <c r="F50" i="76"/>
  <c r="E50" i="76"/>
  <c r="Z49" i="76"/>
  <c r="Y49" i="76"/>
  <c r="X49" i="76"/>
  <c r="W49" i="76"/>
  <c r="V49" i="76"/>
  <c r="U49" i="76"/>
  <c r="T49" i="76"/>
  <c r="S49" i="76"/>
  <c r="R49" i="76"/>
  <c r="Q49" i="76"/>
  <c r="P49" i="76"/>
  <c r="O49" i="76"/>
  <c r="N49" i="76"/>
  <c r="M49" i="76"/>
  <c r="L49" i="76"/>
  <c r="K49" i="76"/>
  <c r="J49" i="76"/>
  <c r="I49" i="76"/>
  <c r="H49" i="76"/>
  <c r="G49" i="76"/>
  <c r="F49" i="76"/>
  <c r="E49" i="76"/>
  <c r="Z48" i="76"/>
  <c r="Y48" i="76"/>
  <c r="X48" i="76"/>
  <c r="W48" i="76"/>
  <c r="V48" i="76"/>
  <c r="U48" i="76"/>
  <c r="T48" i="76"/>
  <c r="S48" i="76"/>
  <c r="R48" i="76"/>
  <c r="Q48" i="76"/>
  <c r="P48" i="76"/>
  <c r="O48" i="76"/>
  <c r="N48" i="76"/>
  <c r="M48" i="76"/>
  <c r="L48" i="76"/>
  <c r="K48" i="76"/>
  <c r="J48" i="76"/>
  <c r="I48" i="76"/>
  <c r="H48" i="76"/>
  <c r="G48" i="76"/>
  <c r="F48" i="76"/>
  <c r="E48" i="76"/>
  <c r="Z47" i="76"/>
  <c r="Y47" i="76"/>
  <c r="X47" i="76"/>
  <c r="W47" i="76"/>
  <c r="V47" i="76"/>
  <c r="U47" i="76"/>
  <c r="T47" i="76"/>
  <c r="S47" i="76"/>
  <c r="R47" i="76"/>
  <c r="Q47" i="76"/>
  <c r="P47" i="76"/>
  <c r="O47" i="76"/>
  <c r="N47" i="76"/>
  <c r="M47" i="76"/>
  <c r="L47" i="76"/>
  <c r="K47" i="76"/>
  <c r="J47" i="76"/>
  <c r="I47" i="76"/>
  <c r="H47" i="76"/>
  <c r="G47" i="76"/>
  <c r="F47" i="76"/>
  <c r="E47" i="76"/>
  <c r="Z40" i="76"/>
  <c r="Y40" i="76"/>
  <c r="X40" i="76"/>
  <c r="W40" i="76"/>
  <c r="V40" i="76"/>
  <c r="U40" i="76"/>
  <c r="T40" i="76"/>
  <c r="S40" i="76"/>
  <c r="R40" i="76"/>
  <c r="Q40" i="76"/>
  <c r="P40" i="76"/>
  <c r="O40" i="76"/>
  <c r="N40" i="76"/>
  <c r="M40" i="76"/>
  <c r="L40" i="76"/>
  <c r="K40" i="76"/>
  <c r="J40" i="76"/>
  <c r="I40" i="76"/>
  <c r="H40" i="76"/>
  <c r="G40" i="76"/>
  <c r="F40" i="76"/>
  <c r="E40" i="76"/>
  <c r="Z39" i="76"/>
  <c r="Y39" i="76"/>
  <c r="X39" i="76"/>
  <c r="W39" i="76"/>
  <c r="V39" i="76"/>
  <c r="U39" i="76"/>
  <c r="T39" i="76"/>
  <c r="S39" i="76"/>
  <c r="R39" i="76"/>
  <c r="Q39" i="76"/>
  <c r="P39" i="76"/>
  <c r="O39" i="76"/>
  <c r="N39" i="76"/>
  <c r="M39" i="76"/>
  <c r="L39" i="76"/>
  <c r="K39" i="76"/>
  <c r="J39" i="76"/>
  <c r="I39" i="76"/>
  <c r="H39" i="76"/>
  <c r="G39" i="76"/>
  <c r="F39" i="76"/>
  <c r="E39" i="76"/>
  <c r="Z38" i="76"/>
  <c r="Y38" i="76"/>
  <c r="X38" i="76"/>
  <c r="W38" i="76"/>
  <c r="V38" i="76"/>
  <c r="U38" i="76"/>
  <c r="T38" i="76"/>
  <c r="S38" i="76"/>
  <c r="R38" i="76"/>
  <c r="Q38" i="76"/>
  <c r="P38" i="76"/>
  <c r="O38" i="76"/>
  <c r="N38" i="76"/>
  <c r="M38" i="76"/>
  <c r="L38" i="76"/>
  <c r="K38" i="76"/>
  <c r="J38" i="76"/>
  <c r="I38" i="76"/>
  <c r="H38" i="76"/>
  <c r="G38" i="76"/>
  <c r="F38" i="76"/>
  <c r="E38" i="76"/>
  <c r="Z31" i="76"/>
  <c r="Y31" i="76"/>
  <c r="X31" i="76"/>
  <c r="W31" i="76"/>
  <c r="V31" i="76"/>
  <c r="U31" i="76"/>
  <c r="T31" i="76"/>
  <c r="S31" i="76"/>
  <c r="R31" i="76"/>
  <c r="Q31" i="76"/>
  <c r="P31" i="76"/>
  <c r="O31" i="76"/>
  <c r="N31" i="76"/>
  <c r="M31" i="76"/>
  <c r="L31" i="76"/>
  <c r="K31" i="76"/>
  <c r="J31" i="76"/>
  <c r="I31" i="76"/>
  <c r="H31" i="76"/>
  <c r="G31" i="76"/>
  <c r="F31" i="76"/>
  <c r="E31" i="76"/>
  <c r="Z30" i="76"/>
  <c r="Y30" i="76"/>
  <c r="X30" i="76"/>
  <c r="W30" i="76"/>
  <c r="V30" i="76"/>
  <c r="U30" i="76"/>
  <c r="T30" i="76"/>
  <c r="S30" i="76"/>
  <c r="R30" i="76"/>
  <c r="Q30" i="76"/>
  <c r="P30" i="76"/>
  <c r="O30" i="76"/>
  <c r="N30" i="76"/>
  <c r="M30" i="76"/>
  <c r="L30" i="76"/>
  <c r="K30" i="76"/>
  <c r="J30" i="76"/>
  <c r="I30" i="76"/>
  <c r="H30" i="76"/>
  <c r="G30" i="76"/>
  <c r="F30" i="76"/>
  <c r="E30" i="76"/>
  <c r="Z29" i="76"/>
  <c r="Y29" i="76"/>
  <c r="X29" i="76"/>
  <c r="W29" i="76"/>
  <c r="V29" i="76"/>
  <c r="U29" i="76"/>
  <c r="T29" i="76"/>
  <c r="S29" i="76"/>
  <c r="R29" i="76"/>
  <c r="Q29" i="76"/>
  <c r="P29" i="76"/>
  <c r="O29" i="76"/>
  <c r="N29" i="76"/>
  <c r="M29" i="76"/>
  <c r="L29" i="76"/>
  <c r="K29" i="76"/>
  <c r="J29" i="76"/>
  <c r="I29" i="76"/>
  <c r="H29" i="76"/>
  <c r="G29" i="76"/>
  <c r="F29" i="76"/>
  <c r="E29" i="76"/>
  <c r="Z28" i="76"/>
  <c r="Y28" i="76"/>
  <c r="X28" i="76"/>
  <c r="W28" i="76"/>
  <c r="V28" i="76"/>
  <c r="U28" i="76"/>
  <c r="T28" i="76"/>
  <c r="S28" i="76"/>
  <c r="R28" i="76"/>
  <c r="Q28" i="76"/>
  <c r="P28" i="76"/>
  <c r="O28" i="76"/>
  <c r="N28" i="76"/>
  <c r="M28" i="76"/>
  <c r="L28" i="76"/>
  <c r="K28" i="76"/>
  <c r="J28" i="76"/>
  <c r="I28" i="76"/>
  <c r="H28" i="76"/>
  <c r="G28" i="76"/>
  <c r="F28" i="76"/>
  <c r="E28" i="76"/>
  <c r="Z27" i="76"/>
  <c r="Y27" i="76"/>
  <c r="X27" i="76"/>
  <c r="W27" i="76"/>
  <c r="V27" i="76"/>
  <c r="U27" i="76"/>
  <c r="T27" i="76"/>
  <c r="S27" i="76"/>
  <c r="R27" i="76"/>
  <c r="Q27" i="76"/>
  <c r="P27" i="76"/>
  <c r="O27" i="76"/>
  <c r="N27" i="76"/>
  <c r="M27" i="76"/>
  <c r="L27" i="76"/>
  <c r="K27" i="76"/>
  <c r="J27" i="76"/>
  <c r="I27" i="76"/>
  <c r="H27" i="76"/>
  <c r="G27" i="76"/>
  <c r="F27" i="76"/>
  <c r="E27" i="76"/>
  <c r="Z26" i="76"/>
  <c r="Y26" i="76"/>
  <c r="X26" i="76"/>
  <c r="W26" i="76"/>
  <c r="V26" i="76"/>
  <c r="U26" i="76"/>
  <c r="T26" i="76"/>
  <c r="S26" i="76"/>
  <c r="R26" i="76"/>
  <c r="Q26" i="76"/>
  <c r="P26" i="76"/>
  <c r="O26" i="76"/>
  <c r="N26" i="76"/>
  <c r="M26" i="76"/>
  <c r="L26" i="76"/>
  <c r="K26" i="76"/>
  <c r="J26" i="76"/>
  <c r="I26" i="76"/>
  <c r="H26" i="76"/>
  <c r="G26" i="76"/>
  <c r="F26" i="76"/>
  <c r="E26" i="76"/>
  <c r="Z19" i="76"/>
  <c r="Y19" i="76"/>
  <c r="X19" i="76"/>
  <c r="W19" i="76"/>
  <c r="V19" i="76"/>
  <c r="U19" i="76"/>
  <c r="T19" i="76"/>
  <c r="S19" i="76"/>
  <c r="R19" i="76"/>
  <c r="Q19" i="76"/>
  <c r="P19" i="76"/>
  <c r="O19" i="76"/>
  <c r="N19" i="76"/>
  <c r="M19" i="76"/>
  <c r="L19" i="76"/>
  <c r="K19" i="76"/>
  <c r="J19" i="76"/>
  <c r="I19" i="76"/>
  <c r="H19" i="76"/>
  <c r="G19" i="76"/>
  <c r="F19" i="76"/>
  <c r="E19" i="76"/>
  <c r="Z18" i="76"/>
  <c r="Y18" i="76"/>
  <c r="X18" i="76"/>
  <c r="W18" i="76"/>
  <c r="V18" i="76"/>
  <c r="U18" i="76"/>
  <c r="T18" i="76"/>
  <c r="S18" i="76"/>
  <c r="R18" i="76"/>
  <c r="Q18" i="76"/>
  <c r="P18" i="76"/>
  <c r="O18" i="76"/>
  <c r="N18" i="76"/>
  <c r="M18" i="76"/>
  <c r="L18" i="76"/>
  <c r="K18" i="76"/>
  <c r="J18" i="76"/>
  <c r="I18" i="76"/>
  <c r="H18" i="76"/>
  <c r="G18" i="76"/>
  <c r="F18" i="76"/>
  <c r="E18" i="76"/>
  <c r="Z17" i="76"/>
  <c r="Y17" i="76"/>
  <c r="X17" i="76"/>
  <c r="W17" i="76"/>
  <c r="V17" i="76"/>
  <c r="U17" i="76"/>
  <c r="T17" i="76"/>
  <c r="S17" i="76"/>
  <c r="R17" i="76"/>
  <c r="Q17" i="76"/>
  <c r="P17" i="76"/>
  <c r="O17" i="76"/>
  <c r="N17" i="76"/>
  <c r="M17" i="76"/>
  <c r="L17" i="76"/>
  <c r="K17" i="76"/>
  <c r="J17" i="76"/>
  <c r="I17" i="76"/>
  <c r="H17" i="76"/>
  <c r="G17" i="76"/>
  <c r="F17" i="76"/>
  <c r="E17" i="76"/>
  <c r="S59" i="75"/>
  <c r="Z55" i="75"/>
  <c r="Y59" i="75" s="1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Z54" i="75"/>
  <c r="W59" i="75" s="1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Z53" i="75"/>
  <c r="Y53" i="75"/>
  <c r="X53" i="75"/>
  <c r="W53" i="75"/>
  <c r="V53" i="75"/>
  <c r="U53" i="75"/>
  <c r="T53" i="75"/>
  <c r="S53" i="75"/>
  <c r="R53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E53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Z39" i="75"/>
  <c r="Y39" i="75"/>
  <c r="X39" i="75"/>
  <c r="W39" i="75"/>
  <c r="V39" i="75"/>
  <c r="U39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Z18" i="75"/>
  <c r="Y18" i="75"/>
  <c r="X18" i="75"/>
  <c r="W18" i="75"/>
  <c r="V18" i="75"/>
  <c r="U18" i="75"/>
  <c r="T18" i="75"/>
  <c r="S18" i="75"/>
  <c r="R18" i="75"/>
  <c r="Q18" i="75"/>
  <c r="P18" i="75"/>
  <c r="O18" i="75"/>
  <c r="N18" i="75"/>
  <c r="M18" i="75"/>
  <c r="L18" i="75"/>
  <c r="K18" i="75"/>
  <c r="J18" i="75"/>
  <c r="I18" i="75"/>
  <c r="H18" i="75"/>
  <c r="G18" i="75"/>
  <c r="F18" i="75"/>
  <c r="E18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S59" i="74"/>
  <c r="Z55" i="74"/>
  <c r="Y59" i="74" s="1"/>
  <c r="Y55" i="74"/>
  <c r="X55" i="74"/>
  <c r="W55" i="74"/>
  <c r="V55" i="74"/>
  <c r="U55" i="74"/>
  <c r="T55" i="74"/>
  <c r="S55" i="74"/>
  <c r="R55" i="74"/>
  <c r="Q55" i="74"/>
  <c r="P55" i="74"/>
  <c r="O55" i="74"/>
  <c r="N55" i="74"/>
  <c r="M55" i="74"/>
  <c r="L55" i="74"/>
  <c r="K55" i="74"/>
  <c r="J55" i="74"/>
  <c r="I55" i="74"/>
  <c r="H55" i="74"/>
  <c r="G55" i="74"/>
  <c r="F55" i="74"/>
  <c r="E55" i="74"/>
  <c r="Z54" i="74"/>
  <c r="W59" i="74" s="1"/>
  <c r="Y54" i="74"/>
  <c r="X54" i="74"/>
  <c r="W54" i="74"/>
  <c r="V54" i="74"/>
  <c r="U54" i="74"/>
  <c r="T54" i="74"/>
  <c r="S54" i="74"/>
  <c r="R54" i="74"/>
  <c r="Q54" i="74"/>
  <c r="P54" i="74"/>
  <c r="O54" i="74"/>
  <c r="N54" i="74"/>
  <c r="M54" i="74"/>
  <c r="L54" i="74"/>
  <c r="K54" i="74"/>
  <c r="J54" i="74"/>
  <c r="I54" i="74"/>
  <c r="H54" i="74"/>
  <c r="G54" i="74"/>
  <c r="F54" i="74"/>
  <c r="E54" i="74"/>
  <c r="Z53" i="74"/>
  <c r="U59" i="74" s="1"/>
  <c r="Y53" i="74"/>
  <c r="X53" i="74"/>
  <c r="W53" i="74"/>
  <c r="V53" i="74"/>
  <c r="U53" i="74"/>
  <c r="T53" i="74"/>
  <c r="S53" i="74"/>
  <c r="R53" i="74"/>
  <c r="Q53" i="74"/>
  <c r="P53" i="74"/>
  <c r="O53" i="74"/>
  <c r="N53" i="74"/>
  <c r="M53" i="74"/>
  <c r="L53" i="74"/>
  <c r="K53" i="74"/>
  <c r="J53" i="74"/>
  <c r="I53" i="74"/>
  <c r="H53" i="74"/>
  <c r="G53" i="74"/>
  <c r="F53" i="74"/>
  <c r="E53" i="74"/>
  <c r="Z52" i="74"/>
  <c r="Y52" i="74"/>
  <c r="X52" i="74"/>
  <c r="W52" i="74"/>
  <c r="V52" i="74"/>
  <c r="U52" i="74"/>
  <c r="T52" i="74"/>
  <c r="S52" i="74"/>
  <c r="R52" i="74"/>
  <c r="Q52" i="74"/>
  <c r="P52" i="74"/>
  <c r="O52" i="74"/>
  <c r="N52" i="74"/>
  <c r="M52" i="74"/>
  <c r="L52" i="74"/>
  <c r="K52" i="74"/>
  <c r="J52" i="74"/>
  <c r="I52" i="74"/>
  <c r="H52" i="74"/>
  <c r="G52" i="74"/>
  <c r="F52" i="74"/>
  <c r="E52" i="74"/>
  <c r="Z51" i="74"/>
  <c r="Y51" i="74"/>
  <c r="X51" i="74"/>
  <c r="W51" i="74"/>
  <c r="V51" i="74"/>
  <c r="U51" i="74"/>
  <c r="T51" i="74"/>
  <c r="S51" i="74"/>
  <c r="R51" i="74"/>
  <c r="Q51" i="74"/>
  <c r="P51" i="74"/>
  <c r="O51" i="74"/>
  <c r="N51" i="74"/>
  <c r="M51" i="74"/>
  <c r="L51" i="74"/>
  <c r="K51" i="74"/>
  <c r="J51" i="74"/>
  <c r="I51" i="74"/>
  <c r="H51" i="74"/>
  <c r="G51" i="74"/>
  <c r="F51" i="74"/>
  <c r="E51" i="74"/>
  <c r="Z50" i="74"/>
  <c r="Y50" i="74"/>
  <c r="X50" i="74"/>
  <c r="W50" i="74"/>
  <c r="V50" i="74"/>
  <c r="U50" i="74"/>
  <c r="T50" i="74"/>
  <c r="S50" i="74"/>
  <c r="R50" i="74"/>
  <c r="Q50" i="74"/>
  <c r="P50" i="74"/>
  <c r="O50" i="74"/>
  <c r="N50" i="74"/>
  <c r="M50" i="74"/>
  <c r="L50" i="74"/>
  <c r="K50" i="74"/>
  <c r="J50" i="74"/>
  <c r="I50" i="74"/>
  <c r="H50" i="74"/>
  <c r="G50" i="74"/>
  <c r="F50" i="74"/>
  <c r="E50" i="74"/>
  <c r="Z49" i="74"/>
  <c r="Y49" i="74"/>
  <c r="X49" i="74"/>
  <c r="W49" i="74"/>
  <c r="V49" i="74"/>
  <c r="U49" i="74"/>
  <c r="T49" i="74"/>
  <c r="S49" i="74"/>
  <c r="R49" i="74"/>
  <c r="Q49" i="74"/>
  <c r="P49" i="74"/>
  <c r="O49" i="74"/>
  <c r="N49" i="74"/>
  <c r="M49" i="74"/>
  <c r="L49" i="74"/>
  <c r="K49" i="74"/>
  <c r="J49" i="74"/>
  <c r="I49" i="74"/>
  <c r="H49" i="74"/>
  <c r="G49" i="74"/>
  <c r="F49" i="74"/>
  <c r="E49" i="74"/>
  <c r="Z48" i="74"/>
  <c r="Y48" i="74"/>
  <c r="X48" i="74"/>
  <c r="W48" i="74"/>
  <c r="V48" i="74"/>
  <c r="U48" i="74"/>
  <c r="T48" i="74"/>
  <c r="S48" i="74"/>
  <c r="R48" i="74"/>
  <c r="Q48" i="74"/>
  <c r="P48" i="74"/>
  <c r="O48" i="74"/>
  <c r="N48" i="74"/>
  <c r="M48" i="74"/>
  <c r="L48" i="74"/>
  <c r="K48" i="74"/>
  <c r="J48" i="74"/>
  <c r="I48" i="74"/>
  <c r="H48" i="74"/>
  <c r="G48" i="74"/>
  <c r="F48" i="74"/>
  <c r="E48" i="74"/>
  <c r="Z47" i="74"/>
  <c r="Y47" i="74"/>
  <c r="X47" i="74"/>
  <c r="W47" i="74"/>
  <c r="V47" i="74"/>
  <c r="U47" i="74"/>
  <c r="T47" i="74"/>
  <c r="S47" i="74"/>
  <c r="R47" i="74"/>
  <c r="Q47" i="74"/>
  <c r="P47" i="74"/>
  <c r="O47" i="74"/>
  <c r="N47" i="74"/>
  <c r="M47" i="74"/>
  <c r="L47" i="74"/>
  <c r="K47" i="74"/>
  <c r="J47" i="74"/>
  <c r="I47" i="74"/>
  <c r="H47" i="74"/>
  <c r="G47" i="74"/>
  <c r="F47" i="74"/>
  <c r="E47" i="74"/>
  <c r="Z40" i="74"/>
  <c r="Y40" i="74"/>
  <c r="X40" i="74"/>
  <c r="W40" i="74"/>
  <c r="V40" i="74"/>
  <c r="U40" i="74"/>
  <c r="T40" i="74"/>
  <c r="S40" i="74"/>
  <c r="R40" i="74"/>
  <c r="Q40" i="74"/>
  <c r="P40" i="74"/>
  <c r="O40" i="74"/>
  <c r="N40" i="74"/>
  <c r="M40" i="74"/>
  <c r="L40" i="74"/>
  <c r="K40" i="74"/>
  <c r="J40" i="74"/>
  <c r="I40" i="74"/>
  <c r="H40" i="74"/>
  <c r="G40" i="74"/>
  <c r="F40" i="74"/>
  <c r="E40" i="74"/>
  <c r="Z39" i="74"/>
  <c r="Y39" i="74"/>
  <c r="X39" i="74"/>
  <c r="W39" i="74"/>
  <c r="V39" i="74"/>
  <c r="U39" i="74"/>
  <c r="T39" i="74"/>
  <c r="S39" i="74"/>
  <c r="R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Z31" i="74"/>
  <c r="Y31" i="74"/>
  <c r="X31" i="74"/>
  <c r="W31" i="74"/>
  <c r="V31" i="74"/>
  <c r="U31" i="74"/>
  <c r="T31" i="74"/>
  <c r="S31" i="74"/>
  <c r="R31" i="74"/>
  <c r="Q31" i="74"/>
  <c r="P31" i="74"/>
  <c r="O31" i="74"/>
  <c r="N31" i="74"/>
  <c r="M31" i="74"/>
  <c r="L31" i="74"/>
  <c r="K31" i="74"/>
  <c r="J31" i="74"/>
  <c r="I31" i="74"/>
  <c r="H31" i="74"/>
  <c r="G31" i="74"/>
  <c r="F31" i="74"/>
  <c r="E31" i="74"/>
  <c r="Z30" i="74"/>
  <c r="Y30" i="74"/>
  <c r="X30" i="74"/>
  <c r="W30" i="74"/>
  <c r="V30" i="74"/>
  <c r="U30" i="74"/>
  <c r="T30" i="74"/>
  <c r="S30" i="74"/>
  <c r="R30" i="74"/>
  <c r="Q30" i="74"/>
  <c r="P30" i="74"/>
  <c r="O30" i="74"/>
  <c r="N30" i="74"/>
  <c r="M30" i="74"/>
  <c r="L30" i="74"/>
  <c r="K30" i="74"/>
  <c r="J30" i="74"/>
  <c r="I30" i="74"/>
  <c r="H30" i="74"/>
  <c r="G30" i="74"/>
  <c r="F30" i="74"/>
  <c r="E30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Z28" i="74"/>
  <c r="Y28" i="74"/>
  <c r="X28" i="74"/>
  <c r="W28" i="74"/>
  <c r="V28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Z27" i="74"/>
  <c r="Y27" i="74"/>
  <c r="X27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7" i="74"/>
  <c r="I27" i="74"/>
  <c r="H27" i="74"/>
  <c r="G27" i="74"/>
  <c r="F27" i="74"/>
  <c r="E27" i="74"/>
  <c r="Z26" i="74"/>
  <c r="Y26" i="74"/>
  <c r="X26" i="74"/>
  <c r="W26" i="74"/>
  <c r="V26" i="74"/>
  <c r="U26" i="74"/>
  <c r="T26" i="74"/>
  <c r="S26" i="74"/>
  <c r="R26" i="74"/>
  <c r="Q26" i="74"/>
  <c r="P26" i="74"/>
  <c r="O26" i="74"/>
  <c r="N26" i="74"/>
  <c r="M26" i="74"/>
  <c r="L26" i="74"/>
  <c r="K26" i="74"/>
  <c r="J26" i="74"/>
  <c r="I26" i="74"/>
  <c r="H26" i="74"/>
  <c r="G26" i="74"/>
  <c r="F26" i="74"/>
  <c r="E26" i="74"/>
  <c r="Z19" i="74"/>
  <c r="Y19" i="74"/>
  <c r="X19" i="74"/>
  <c r="W19" i="74"/>
  <c r="V19" i="74"/>
  <c r="U19" i="74"/>
  <c r="T19" i="74"/>
  <c r="S19" i="74"/>
  <c r="R19" i="74"/>
  <c r="Q19" i="74"/>
  <c r="P19" i="74"/>
  <c r="O19" i="74"/>
  <c r="N19" i="74"/>
  <c r="M19" i="74"/>
  <c r="L19" i="74"/>
  <c r="K19" i="74"/>
  <c r="J19" i="74"/>
  <c r="I19" i="74"/>
  <c r="H19" i="74"/>
  <c r="G19" i="74"/>
  <c r="F19" i="74"/>
  <c r="E19" i="74"/>
  <c r="Z18" i="74"/>
  <c r="Y18" i="74"/>
  <c r="X18" i="74"/>
  <c r="W18" i="74"/>
  <c r="V18" i="74"/>
  <c r="U18" i="74"/>
  <c r="T18" i="74"/>
  <c r="S18" i="74"/>
  <c r="R18" i="74"/>
  <c r="Q18" i="74"/>
  <c r="P18" i="74"/>
  <c r="O18" i="74"/>
  <c r="N18" i="74"/>
  <c r="M18" i="74"/>
  <c r="L18" i="74"/>
  <c r="K18" i="74"/>
  <c r="J18" i="74"/>
  <c r="I18" i="74"/>
  <c r="H18" i="74"/>
  <c r="G18" i="74"/>
  <c r="F18" i="74"/>
  <c r="E18" i="74"/>
  <c r="Z17" i="74"/>
  <c r="Y17" i="74"/>
  <c r="X17" i="74"/>
  <c r="W17" i="74"/>
  <c r="V17" i="74"/>
  <c r="U17" i="74"/>
  <c r="T17" i="74"/>
  <c r="S17" i="74"/>
  <c r="R17" i="74"/>
  <c r="Q17" i="74"/>
  <c r="P17" i="74"/>
  <c r="O17" i="74"/>
  <c r="N17" i="74"/>
  <c r="M17" i="74"/>
  <c r="L17" i="74"/>
  <c r="K17" i="74"/>
  <c r="J17" i="74"/>
  <c r="I17" i="74"/>
  <c r="H17" i="74"/>
  <c r="G17" i="74"/>
  <c r="F17" i="74"/>
  <c r="E17" i="74"/>
  <c r="S59" i="73"/>
  <c r="Z55" i="73"/>
  <c r="Y59" i="73" s="1"/>
  <c r="Y55" i="73"/>
  <c r="X55" i="73"/>
  <c r="W55" i="73"/>
  <c r="V55" i="73"/>
  <c r="U55" i="73"/>
  <c r="T55" i="73"/>
  <c r="S55" i="73"/>
  <c r="R55" i="73"/>
  <c r="Q55" i="73"/>
  <c r="P55" i="73"/>
  <c r="O55" i="73"/>
  <c r="N55" i="73"/>
  <c r="M55" i="73"/>
  <c r="L55" i="73"/>
  <c r="K55" i="73"/>
  <c r="J55" i="73"/>
  <c r="I55" i="73"/>
  <c r="H55" i="73"/>
  <c r="G55" i="73"/>
  <c r="F55" i="73"/>
  <c r="E55" i="73"/>
  <c r="Z54" i="73"/>
  <c r="W59" i="73" s="1"/>
  <c r="Y54" i="73"/>
  <c r="X54" i="73"/>
  <c r="W54" i="73"/>
  <c r="V54" i="73"/>
  <c r="U54" i="73"/>
  <c r="T54" i="73"/>
  <c r="S54" i="73"/>
  <c r="R54" i="73"/>
  <c r="Q54" i="73"/>
  <c r="P54" i="73"/>
  <c r="O54" i="73"/>
  <c r="N54" i="73"/>
  <c r="M54" i="73"/>
  <c r="L54" i="73"/>
  <c r="K54" i="73"/>
  <c r="J54" i="73"/>
  <c r="I54" i="73"/>
  <c r="H54" i="73"/>
  <c r="G54" i="73"/>
  <c r="F54" i="73"/>
  <c r="E54" i="73"/>
  <c r="Z53" i="73"/>
  <c r="U59" i="73" s="1"/>
  <c r="Y53" i="73"/>
  <c r="X53" i="73"/>
  <c r="W53" i="73"/>
  <c r="V53" i="73"/>
  <c r="U53" i="73"/>
  <c r="T53" i="73"/>
  <c r="S53" i="73"/>
  <c r="R53" i="73"/>
  <c r="Q53" i="73"/>
  <c r="P53" i="73"/>
  <c r="O53" i="73"/>
  <c r="N53" i="73"/>
  <c r="M53" i="73"/>
  <c r="L53" i="73"/>
  <c r="K53" i="73"/>
  <c r="J53" i="73"/>
  <c r="I53" i="73"/>
  <c r="H53" i="73"/>
  <c r="G53" i="73"/>
  <c r="F53" i="73"/>
  <c r="E53" i="73"/>
  <c r="Z52" i="73"/>
  <c r="Y52" i="73"/>
  <c r="X52" i="73"/>
  <c r="W52" i="73"/>
  <c r="V52" i="73"/>
  <c r="U52" i="73"/>
  <c r="T52" i="73"/>
  <c r="S52" i="73"/>
  <c r="R52" i="73"/>
  <c r="Q52" i="73"/>
  <c r="P52" i="73"/>
  <c r="O52" i="73"/>
  <c r="N52" i="73"/>
  <c r="M52" i="73"/>
  <c r="L52" i="73"/>
  <c r="K52" i="73"/>
  <c r="J52" i="73"/>
  <c r="I52" i="73"/>
  <c r="H52" i="73"/>
  <c r="G52" i="73"/>
  <c r="F52" i="73"/>
  <c r="E52" i="73"/>
  <c r="Z51" i="73"/>
  <c r="Y51" i="73"/>
  <c r="X51" i="73"/>
  <c r="W51" i="73"/>
  <c r="V51" i="73"/>
  <c r="U51" i="73"/>
  <c r="T51" i="73"/>
  <c r="S51" i="73"/>
  <c r="R51" i="73"/>
  <c r="Q51" i="73"/>
  <c r="P51" i="73"/>
  <c r="O51" i="73"/>
  <c r="N51" i="73"/>
  <c r="M51" i="73"/>
  <c r="L51" i="73"/>
  <c r="K51" i="73"/>
  <c r="J51" i="73"/>
  <c r="I51" i="73"/>
  <c r="H51" i="73"/>
  <c r="G51" i="73"/>
  <c r="F51" i="73"/>
  <c r="E51" i="73"/>
  <c r="Z50" i="73"/>
  <c r="Y50" i="73"/>
  <c r="X50" i="73"/>
  <c r="W50" i="73"/>
  <c r="V50" i="73"/>
  <c r="U50" i="73"/>
  <c r="T50" i="73"/>
  <c r="S50" i="73"/>
  <c r="R50" i="73"/>
  <c r="Q50" i="73"/>
  <c r="P50" i="73"/>
  <c r="O50" i="73"/>
  <c r="N50" i="73"/>
  <c r="M50" i="73"/>
  <c r="L50" i="73"/>
  <c r="K50" i="73"/>
  <c r="J50" i="73"/>
  <c r="I50" i="73"/>
  <c r="H50" i="73"/>
  <c r="G50" i="73"/>
  <c r="F50" i="73"/>
  <c r="E50" i="73"/>
  <c r="Z49" i="73"/>
  <c r="Y49" i="73"/>
  <c r="X49" i="73"/>
  <c r="W49" i="73"/>
  <c r="V49" i="73"/>
  <c r="U49" i="73"/>
  <c r="T49" i="73"/>
  <c r="S49" i="73"/>
  <c r="R49" i="73"/>
  <c r="Q49" i="73"/>
  <c r="P49" i="73"/>
  <c r="O49" i="73"/>
  <c r="N49" i="73"/>
  <c r="M49" i="73"/>
  <c r="L49" i="73"/>
  <c r="K49" i="73"/>
  <c r="J49" i="73"/>
  <c r="I49" i="73"/>
  <c r="H49" i="73"/>
  <c r="G49" i="73"/>
  <c r="F49" i="73"/>
  <c r="E49" i="73"/>
  <c r="Z48" i="73"/>
  <c r="Y48" i="73"/>
  <c r="X48" i="73"/>
  <c r="W48" i="73"/>
  <c r="V48" i="73"/>
  <c r="U48" i="73"/>
  <c r="T48" i="73"/>
  <c r="S48" i="73"/>
  <c r="R48" i="73"/>
  <c r="Q48" i="73"/>
  <c r="P48" i="73"/>
  <c r="O48" i="73"/>
  <c r="N48" i="73"/>
  <c r="M48" i="73"/>
  <c r="L48" i="73"/>
  <c r="K48" i="73"/>
  <c r="J48" i="73"/>
  <c r="I48" i="73"/>
  <c r="H48" i="73"/>
  <c r="G48" i="73"/>
  <c r="F48" i="73"/>
  <c r="E48" i="73"/>
  <c r="Z47" i="73"/>
  <c r="Y47" i="73"/>
  <c r="X47" i="73"/>
  <c r="W47" i="73"/>
  <c r="V47" i="73"/>
  <c r="U47" i="73"/>
  <c r="T47" i="73"/>
  <c r="S47" i="73"/>
  <c r="R47" i="73"/>
  <c r="Q47" i="73"/>
  <c r="P47" i="73"/>
  <c r="O47" i="73"/>
  <c r="N47" i="73"/>
  <c r="M47" i="73"/>
  <c r="L47" i="73"/>
  <c r="K47" i="73"/>
  <c r="J47" i="73"/>
  <c r="I47" i="73"/>
  <c r="H47" i="73"/>
  <c r="G47" i="73"/>
  <c r="F47" i="73"/>
  <c r="E47" i="73"/>
  <c r="Z40" i="73"/>
  <c r="Y40" i="73"/>
  <c r="X40" i="73"/>
  <c r="W40" i="73"/>
  <c r="V40" i="73"/>
  <c r="U40" i="73"/>
  <c r="T40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G40" i="73"/>
  <c r="F40" i="73"/>
  <c r="E40" i="73"/>
  <c r="Z39" i="73"/>
  <c r="Y39" i="73"/>
  <c r="X39" i="73"/>
  <c r="W39" i="73"/>
  <c r="V39" i="73"/>
  <c r="U39" i="73"/>
  <c r="T39" i="73"/>
  <c r="S39" i="73"/>
  <c r="R39" i="73"/>
  <c r="Q39" i="73"/>
  <c r="P39" i="73"/>
  <c r="O39" i="73"/>
  <c r="N39" i="73"/>
  <c r="M39" i="73"/>
  <c r="L39" i="73"/>
  <c r="K39" i="73"/>
  <c r="J39" i="73"/>
  <c r="I39" i="73"/>
  <c r="H39" i="73"/>
  <c r="G39" i="73"/>
  <c r="F39" i="73"/>
  <c r="E39" i="73"/>
  <c r="Z38" i="73"/>
  <c r="Y38" i="73"/>
  <c r="X38" i="73"/>
  <c r="W38" i="73"/>
  <c r="V38" i="73"/>
  <c r="U38" i="73"/>
  <c r="T38" i="73"/>
  <c r="S38" i="73"/>
  <c r="R38" i="73"/>
  <c r="Q38" i="73"/>
  <c r="P38" i="73"/>
  <c r="O38" i="73"/>
  <c r="N38" i="73"/>
  <c r="M38" i="73"/>
  <c r="L38" i="73"/>
  <c r="K38" i="73"/>
  <c r="J38" i="73"/>
  <c r="I38" i="73"/>
  <c r="H38" i="73"/>
  <c r="G38" i="73"/>
  <c r="F38" i="73"/>
  <c r="E38" i="73"/>
  <c r="Z31" i="73"/>
  <c r="Y31" i="73"/>
  <c r="X31" i="73"/>
  <c r="W31" i="73"/>
  <c r="V31" i="73"/>
  <c r="U31" i="73"/>
  <c r="T31" i="73"/>
  <c r="S31" i="73"/>
  <c r="R31" i="73"/>
  <c r="Q31" i="73"/>
  <c r="P31" i="73"/>
  <c r="O31" i="73"/>
  <c r="N31" i="73"/>
  <c r="M31" i="73"/>
  <c r="L31" i="73"/>
  <c r="K31" i="73"/>
  <c r="J31" i="73"/>
  <c r="I31" i="73"/>
  <c r="H31" i="73"/>
  <c r="G31" i="73"/>
  <c r="F31" i="73"/>
  <c r="E31" i="73"/>
  <c r="Z30" i="73"/>
  <c r="Y30" i="73"/>
  <c r="X30" i="73"/>
  <c r="W30" i="73"/>
  <c r="V30" i="73"/>
  <c r="U30" i="73"/>
  <c r="T30" i="73"/>
  <c r="S30" i="73"/>
  <c r="R30" i="73"/>
  <c r="Q30" i="73"/>
  <c r="P30" i="73"/>
  <c r="O30" i="73"/>
  <c r="N30" i="73"/>
  <c r="M30" i="73"/>
  <c r="L30" i="73"/>
  <c r="K30" i="73"/>
  <c r="J30" i="73"/>
  <c r="I30" i="73"/>
  <c r="H30" i="73"/>
  <c r="G30" i="73"/>
  <c r="F30" i="73"/>
  <c r="E30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Z28" i="73"/>
  <c r="Y28" i="73"/>
  <c r="X28" i="73"/>
  <c r="W28" i="73"/>
  <c r="V28" i="73"/>
  <c r="U28" i="73"/>
  <c r="T28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Z26" i="73"/>
  <c r="Y26" i="73"/>
  <c r="X26" i="73"/>
  <c r="W26" i="73"/>
  <c r="V26" i="73"/>
  <c r="U26" i="73"/>
  <c r="T26" i="73"/>
  <c r="S26" i="73"/>
  <c r="R26" i="73"/>
  <c r="Q26" i="73"/>
  <c r="P26" i="73"/>
  <c r="O26" i="73"/>
  <c r="N26" i="73"/>
  <c r="M26" i="73"/>
  <c r="L26" i="73"/>
  <c r="K26" i="73"/>
  <c r="J26" i="73"/>
  <c r="I26" i="73"/>
  <c r="H26" i="73"/>
  <c r="G26" i="73"/>
  <c r="F26" i="73"/>
  <c r="E26" i="73"/>
  <c r="Z19" i="73"/>
  <c r="Y19" i="73"/>
  <c r="X19" i="73"/>
  <c r="W19" i="73"/>
  <c r="V19" i="73"/>
  <c r="U19" i="73"/>
  <c r="T19" i="73"/>
  <c r="S19" i="73"/>
  <c r="R19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E19" i="73"/>
  <c r="Z18" i="73"/>
  <c r="Y18" i="73"/>
  <c r="X18" i="73"/>
  <c r="W18" i="73"/>
  <c r="V18" i="73"/>
  <c r="U18" i="73"/>
  <c r="T18" i="73"/>
  <c r="S18" i="73"/>
  <c r="R18" i="73"/>
  <c r="Q18" i="73"/>
  <c r="P18" i="73"/>
  <c r="O18" i="73"/>
  <c r="N18" i="73"/>
  <c r="M18" i="73"/>
  <c r="L18" i="73"/>
  <c r="K18" i="73"/>
  <c r="J18" i="73"/>
  <c r="I18" i="73"/>
  <c r="H18" i="73"/>
  <c r="G18" i="73"/>
  <c r="F18" i="73"/>
  <c r="E18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G17" i="73"/>
  <c r="F17" i="73"/>
  <c r="E17" i="73"/>
  <c r="U59" i="75" l="1"/>
  <c r="U59" i="76"/>
  <c r="G22" i="67"/>
  <c r="H22" i="67"/>
  <c r="I22" i="67"/>
  <c r="J22" i="67"/>
  <c r="K22" i="67"/>
  <c r="L22" i="67"/>
  <c r="M22" i="67"/>
  <c r="N22" i="67"/>
  <c r="O22" i="67"/>
  <c r="P22" i="67"/>
  <c r="Q22" i="67"/>
  <c r="R22" i="67"/>
  <c r="S22" i="67"/>
  <c r="T22" i="67"/>
  <c r="U22" i="67"/>
  <c r="F22" i="67"/>
  <c r="J39" i="53" l="1"/>
  <c r="J40" i="53" s="1"/>
  <c r="J41" i="53" s="1"/>
  <c r="I39" i="53"/>
  <c r="I40" i="53" s="1"/>
  <c r="H39" i="53"/>
  <c r="H40" i="53" s="1"/>
  <c r="G39" i="53"/>
  <c r="G40" i="53" s="1"/>
  <c r="G41" i="53" s="1"/>
  <c r="F39" i="53"/>
  <c r="F40" i="53" s="1"/>
  <c r="F41" i="53" s="1"/>
  <c r="J35" i="53"/>
  <c r="I35" i="53"/>
  <c r="H35" i="53"/>
  <c r="G35" i="53"/>
  <c r="F35" i="53"/>
  <c r="F37" i="54"/>
  <c r="J33" i="53"/>
  <c r="I33" i="53"/>
  <c r="I41" i="53" s="1"/>
  <c r="H33" i="53"/>
  <c r="G33" i="53"/>
  <c r="F33" i="53"/>
  <c r="J30" i="53"/>
  <c r="I30" i="53"/>
  <c r="H30" i="53"/>
  <c r="G30" i="53"/>
  <c r="F30" i="53"/>
  <c r="K27" i="53"/>
  <c r="K26" i="53"/>
  <c r="J26" i="53"/>
  <c r="J27" i="53" s="1"/>
  <c r="I26" i="53"/>
  <c r="I27" i="53" s="1"/>
  <c r="H26" i="53"/>
  <c r="H27" i="53" s="1"/>
  <c r="G26" i="53"/>
  <c r="G27" i="53" s="1"/>
  <c r="F26" i="53"/>
  <c r="F27" i="53" s="1"/>
  <c r="J23" i="53"/>
  <c r="I23" i="53"/>
  <c r="H23" i="53"/>
  <c r="G23" i="53"/>
  <c r="F23" i="53"/>
  <c r="H21" i="53"/>
  <c r="G21" i="53"/>
  <c r="F21" i="53"/>
  <c r="F31" i="53" s="1"/>
  <c r="H19" i="53"/>
  <c r="I19" i="53"/>
  <c r="I21" i="53" s="1"/>
  <c r="J19" i="53"/>
  <c r="K19" i="53" s="1"/>
  <c r="K21" i="53" s="1"/>
  <c r="G19" i="53"/>
  <c r="K38" i="53"/>
  <c r="K37" i="53"/>
  <c r="K36" i="53"/>
  <c r="K39" i="53" s="1"/>
  <c r="K34" i="53"/>
  <c r="K32" i="53"/>
  <c r="K29" i="53"/>
  <c r="K28" i="53"/>
  <c r="K30" i="53" s="1"/>
  <c r="K25" i="53"/>
  <c r="K24" i="53"/>
  <c r="K22" i="53"/>
  <c r="K8" i="53"/>
  <c r="K9" i="53"/>
  <c r="K10" i="53"/>
  <c r="K11" i="53"/>
  <c r="K12" i="53"/>
  <c r="K13" i="53"/>
  <c r="K14" i="53"/>
  <c r="K15" i="53"/>
  <c r="K16" i="53"/>
  <c r="K17" i="53"/>
  <c r="K18" i="53"/>
  <c r="K20" i="53"/>
  <c r="K23" i="53" s="1"/>
  <c r="K7" i="53"/>
  <c r="K6" i="53"/>
  <c r="F39" i="69"/>
  <c r="F38" i="69"/>
  <c r="F37" i="69"/>
  <c r="F35" i="69"/>
  <c r="F33" i="69"/>
  <c r="F30" i="69"/>
  <c r="F29" i="69"/>
  <c r="F26" i="69"/>
  <c r="F25" i="69"/>
  <c r="F23" i="69"/>
  <c r="F21" i="69"/>
  <c r="F19" i="69"/>
  <c r="F18" i="69"/>
  <c r="F17" i="69"/>
  <c r="F16" i="69"/>
  <c r="F15" i="69"/>
  <c r="F14" i="69"/>
  <c r="F13" i="69"/>
  <c r="F12" i="69"/>
  <c r="F11" i="69"/>
  <c r="F10" i="69"/>
  <c r="F9" i="69"/>
  <c r="F8" i="69"/>
  <c r="F7" i="69"/>
  <c r="K35" i="53" l="1"/>
  <c r="F42" i="53"/>
  <c r="K40" i="53"/>
  <c r="G31" i="53"/>
  <c r="G42" i="53" s="1"/>
  <c r="H31" i="53"/>
  <c r="H41" i="53"/>
  <c r="H42" i="53"/>
  <c r="K31" i="53"/>
  <c r="I31" i="53"/>
  <c r="I42" i="53" s="1"/>
  <c r="K33" i="53"/>
  <c r="K41" i="53" s="1"/>
  <c r="J21" i="53"/>
  <c r="J31" i="53" s="1"/>
  <c r="J42" i="53" s="1"/>
  <c r="P41" i="68"/>
  <c r="O41" i="68"/>
  <c r="N41" i="68"/>
  <c r="M41" i="68"/>
  <c r="L41" i="68"/>
  <c r="K41" i="68"/>
  <c r="J41" i="68"/>
  <c r="I41" i="68"/>
  <c r="H41" i="68"/>
  <c r="G41" i="68"/>
  <c r="F41" i="68"/>
  <c r="P40" i="68"/>
  <c r="O40" i="68"/>
  <c r="N40" i="68"/>
  <c r="M40" i="68"/>
  <c r="L40" i="68"/>
  <c r="K40" i="68"/>
  <c r="J40" i="68"/>
  <c r="I40" i="68"/>
  <c r="H40" i="68"/>
  <c r="G40" i="68"/>
  <c r="F40" i="68"/>
  <c r="Q39" i="68"/>
  <c r="Q38" i="68"/>
  <c r="Q37" i="68"/>
  <c r="P36" i="68"/>
  <c r="O36" i="68"/>
  <c r="N36" i="68"/>
  <c r="M36" i="68"/>
  <c r="L36" i="68"/>
  <c r="K36" i="68"/>
  <c r="J36" i="68"/>
  <c r="I36" i="68"/>
  <c r="H36" i="68"/>
  <c r="G36" i="68"/>
  <c r="F36" i="68"/>
  <c r="Q35" i="68"/>
  <c r="P34" i="68"/>
  <c r="O34" i="68"/>
  <c r="O42" i="68" s="1"/>
  <c r="N34" i="68"/>
  <c r="M34" i="68"/>
  <c r="M42" i="68" s="1"/>
  <c r="L34" i="68"/>
  <c r="K34" i="68"/>
  <c r="K42" i="68" s="1"/>
  <c r="J34" i="68"/>
  <c r="I34" i="68"/>
  <c r="I42" i="68" s="1"/>
  <c r="H34" i="68"/>
  <c r="G34" i="68"/>
  <c r="G42" i="68" s="1"/>
  <c r="F34" i="68"/>
  <c r="Q33" i="68"/>
  <c r="P31" i="68"/>
  <c r="O31" i="68"/>
  <c r="N31" i="68"/>
  <c r="M31" i="68"/>
  <c r="L31" i="68"/>
  <c r="K31" i="68"/>
  <c r="J31" i="68"/>
  <c r="I31" i="68"/>
  <c r="H31" i="68"/>
  <c r="G31" i="68"/>
  <c r="F31" i="68"/>
  <c r="Q30" i="68"/>
  <c r="Q29" i="68"/>
  <c r="P28" i="68"/>
  <c r="O28" i="68"/>
  <c r="N28" i="68"/>
  <c r="M28" i="68"/>
  <c r="L28" i="68"/>
  <c r="K28" i="68"/>
  <c r="J28" i="68"/>
  <c r="I28" i="68"/>
  <c r="H28" i="68"/>
  <c r="G28" i="68"/>
  <c r="F28" i="68"/>
  <c r="P27" i="68"/>
  <c r="O27" i="68"/>
  <c r="N27" i="68"/>
  <c r="M27" i="68"/>
  <c r="L27" i="68"/>
  <c r="K27" i="68"/>
  <c r="J27" i="68"/>
  <c r="I27" i="68"/>
  <c r="H27" i="68"/>
  <c r="G27" i="68"/>
  <c r="F27" i="68"/>
  <c r="Q26" i="68"/>
  <c r="Q25" i="68"/>
  <c r="P24" i="68"/>
  <c r="O24" i="68"/>
  <c r="N24" i="68"/>
  <c r="M24" i="68"/>
  <c r="L24" i="68"/>
  <c r="K24" i="68"/>
  <c r="J24" i="68"/>
  <c r="I24" i="68"/>
  <c r="H24" i="68"/>
  <c r="G24" i="68"/>
  <c r="F24" i="68"/>
  <c r="Q23" i="68"/>
  <c r="P22" i="68"/>
  <c r="O22" i="68"/>
  <c r="N22" i="68"/>
  <c r="N32" i="68" s="1"/>
  <c r="M22" i="68"/>
  <c r="L22" i="68"/>
  <c r="L32" i="68" s="1"/>
  <c r="K22" i="68"/>
  <c r="J22" i="68"/>
  <c r="I22" i="68"/>
  <c r="H22" i="68"/>
  <c r="G22" i="68"/>
  <c r="F22" i="68"/>
  <c r="F32" i="68" s="1"/>
  <c r="Q21" i="68"/>
  <c r="P20" i="68"/>
  <c r="O20" i="68"/>
  <c r="N20" i="68"/>
  <c r="M20" i="68"/>
  <c r="L20" i="68"/>
  <c r="K20" i="68"/>
  <c r="J20" i="68"/>
  <c r="I20" i="68"/>
  <c r="H20" i="68"/>
  <c r="G20" i="68"/>
  <c r="F20" i="68"/>
  <c r="Q19" i="68"/>
  <c r="Q18" i="68"/>
  <c r="Q17" i="68"/>
  <c r="Q16" i="68"/>
  <c r="Q15" i="68"/>
  <c r="Q14" i="68"/>
  <c r="Q13" i="68"/>
  <c r="Q12" i="68"/>
  <c r="Q11" i="68"/>
  <c r="Q10" i="68"/>
  <c r="Q9" i="68"/>
  <c r="Q8" i="68"/>
  <c r="Q7" i="68"/>
  <c r="I32" i="68" l="1"/>
  <c r="I43" i="68" s="1"/>
  <c r="J32" i="68"/>
  <c r="Q36" i="68"/>
  <c r="N42" i="68"/>
  <c r="J42" i="68"/>
  <c r="K32" i="68"/>
  <c r="K43" i="68" s="1"/>
  <c r="Q20" i="68"/>
  <c r="M32" i="68"/>
  <c r="M43" i="68" s="1"/>
  <c r="Q28" i="68"/>
  <c r="H42" i="68"/>
  <c r="P42" i="68"/>
  <c r="Q40" i="68"/>
  <c r="H32" i="68"/>
  <c r="P32" i="68"/>
  <c r="Q31" i="68"/>
  <c r="O32" i="68"/>
  <c r="O43" i="68" s="1"/>
  <c r="Q41" i="68"/>
  <c r="L42" i="68"/>
  <c r="L43" i="68" s="1"/>
  <c r="Q27" i="68"/>
  <c r="Q24" i="68"/>
  <c r="Q34" i="68"/>
  <c r="K42" i="53"/>
  <c r="J43" i="68"/>
  <c r="N43" i="68"/>
  <c r="G32" i="68"/>
  <c r="G43" i="68" s="1"/>
  <c r="F42" i="68"/>
  <c r="Q22" i="68"/>
  <c r="P43" i="68" l="1"/>
  <c r="H43" i="68"/>
  <c r="Q42" i="68"/>
  <c r="F43" i="68"/>
  <c r="Q32" i="68"/>
  <c r="Q43" i="68" l="1"/>
  <c r="U16" i="67"/>
  <c r="T16" i="67"/>
  <c r="S16" i="67"/>
  <c r="R16" i="67"/>
  <c r="Q16" i="67"/>
  <c r="P16" i="67"/>
  <c r="O16" i="67"/>
  <c r="N16" i="67"/>
  <c r="M16" i="67"/>
  <c r="L16" i="67"/>
  <c r="K16" i="67"/>
  <c r="J16" i="67"/>
  <c r="I16" i="67"/>
  <c r="H16" i="67"/>
  <c r="G16" i="67"/>
  <c r="F16" i="67"/>
  <c r="U15" i="67"/>
  <c r="T15" i="67"/>
  <c r="S15" i="67"/>
  <c r="R15" i="67"/>
  <c r="Q15" i="67"/>
  <c r="P15" i="67"/>
  <c r="O15" i="67"/>
  <c r="N15" i="67"/>
  <c r="M15" i="67"/>
  <c r="L15" i="67"/>
  <c r="K15" i="67"/>
  <c r="J15" i="67"/>
  <c r="I15" i="67"/>
  <c r="H15" i="67"/>
  <c r="G15" i="67"/>
  <c r="F15" i="67"/>
  <c r="I10" i="67"/>
  <c r="G8" i="67"/>
  <c r="H7" i="67"/>
  <c r="M6" i="67"/>
  <c r="S38" i="67"/>
  <c r="K38" i="67"/>
  <c r="L37" i="67"/>
  <c r="H37" i="67"/>
  <c r="T29" i="67"/>
  <c r="S29" i="67"/>
  <c r="P29" i="67"/>
  <c r="O29" i="67"/>
  <c r="L29" i="67"/>
  <c r="K29" i="67"/>
  <c r="H29" i="67"/>
  <c r="H28" i="67"/>
  <c r="U25" i="67"/>
  <c r="Q25" i="67"/>
  <c r="M25" i="67"/>
  <c r="I25" i="67"/>
  <c r="R24" i="67"/>
  <c r="F24" i="67"/>
  <c r="U20" i="67"/>
  <c r="N20" i="67"/>
  <c r="M20" i="67"/>
  <c r="G20" i="67"/>
  <c r="U18" i="67"/>
  <c r="R18" i="67"/>
  <c r="Q18" i="67"/>
  <c r="N18" i="67"/>
  <c r="J18" i="67"/>
  <c r="I18" i="67"/>
  <c r="F18" i="67"/>
  <c r="R17" i="67"/>
  <c r="Q17" i="67"/>
  <c r="M17" i="67"/>
  <c r="I17" i="67"/>
  <c r="K13" i="67"/>
  <c r="I13" i="67"/>
  <c r="F13" i="67"/>
  <c r="R12" i="67"/>
  <c r="N12" i="67"/>
  <c r="M12" i="67"/>
  <c r="J12" i="67"/>
  <c r="F12" i="67"/>
  <c r="R11" i="67"/>
  <c r="N11" i="67"/>
  <c r="M11" i="67"/>
  <c r="J11" i="67"/>
  <c r="F11" i="67"/>
  <c r="R10" i="67"/>
  <c r="N10" i="67"/>
  <c r="M10" i="67"/>
  <c r="S8" i="67"/>
  <c r="Q8" i="67"/>
  <c r="O8" i="67"/>
  <c r="K8" i="67"/>
  <c r="F8" i="67"/>
  <c r="U7" i="67"/>
  <c r="R7" i="67"/>
  <c r="N7" i="67"/>
  <c r="L7" i="67"/>
  <c r="I7" i="67"/>
  <c r="Q6" i="67"/>
  <c r="O6" i="67"/>
  <c r="I6" i="67"/>
  <c r="U38" i="67"/>
  <c r="Q38" i="67"/>
  <c r="O38" i="67"/>
  <c r="M38" i="67"/>
  <c r="I38" i="67"/>
  <c r="T37" i="67"/>
  <c r="P37" i="67"/>
  <c r="I36" i="67"/>
  <c r="U29" i="67"/>
  <c r="R29" i="67"/>
  <c r="Q29" i="67"/>
  <c r="N29" i="67"/>
  <c r="M29" i="67"/>
  <c r="J29" i="67"/>
  <c r="I29" i="67"/>
  <c r="F29" i="67"/>
  <c r="U28" i="67"/>
  <c r="R28" i="67"/>
  <c r="O28" i="67"/>
  <c r="N28" i="67"/>
  <c r="M28" i="67"/>
  <c r="K28" i="67"/>
  <c r="J28" i="67"/>
  <c r="G28" i="67"/>
  <c r="F28" i="67"/>
  <c r="T25" i="67"/>
  <c r="S25" i="67"/>
  <c r="R25" i="67"/>
  <c r="P25" i="67"/>
  <c r="O25" i="67"/>
  <c r="N25" i="67"/>
  <c r="L25" i="67"/>
  <c r="K25" i="67"/>
  <c r="J25" i="67"/>
  <c r="H25" i="67"/>
  <c r="F25" i="67"/>
  <c r="T24" i="67"/>
  <c r="Q24" i="67"/>
  <c r="P24" i="67"/>
  <c r="L24" i="67"/>
  <c r="K24" i="67"/>
  <c r="H24" i="67"/>
  <c r="G24" i="67"/>
  <c r="S20" i="67"/>
  <c r="Q20" i="67"/>
  <c r="O20" i="67"/>
  <c r="K20" i="67"/>
  <c r="T18" i="67"/>
  <c r="S18" i="67"/>
  <c r="P18" i="67"/>
  <c r="O18" i="67"/>
  <c r="M18" i="67"/>
  <c r="L18" i="67"/>
  <c r="K18" i="67"/>
  <c r="H18" i="67"/>
  <c r="G18" i="67"/>
  <c r="U17" i="67"/>
  <c r="T17" i="67"/>
  <c r="S17" i="67"/>
  <c r="P17" i="67"/>
  <c r="O17" i="67"/>
  <c r="N17" i="67"/>
  <c r="L17" i="67"/>
  <c r="K17" i="67"/>
  <c r="J17" i="67"/>
  <c r="H17" i="67"/>
  <c r="F17" i="67"/>
  <c r="U14" i="67"/>
  <c r="T14" i="67"/>
  <c r="S14" i="67"/>
  <c r="R14" i="67"/>
  <c r="Q14" i="67"/>
  <c r="P14" i="67"/>
  <c r="O14" i="67"/>
  <c r="N14" i="67"/>
  <c r="M14" i="67"/>
  <c r="L14" i="67"/>
  <c r="K14" i="67"/>
  <c r="J14" i="67"/>
  <c r="I14" i="67"/>
  <c r="H14" i="67"/>
  <c r="G14" i="67"/>
  <c r="F14" i="67"/>
  <c r="U13" i="67"/>
  <c r="T13" i="67"/>
  <c r="S13" i="67"/>
  <c r="R13" i="67"/>
  <c r="Q13" i="67"/>
  <c r="P13" i="67"/>
  <c r="O13" i="67"/>
  <c r="N13" i="67"/>
  <c r="L13" i="67"/>
  <c r="J13" i="67"/>
  <c r="H13" i="67"/>
  <c r="U12" i="67"/>
  <c r="T12" i="67"/>
  <c r="S12" i="67"/>
  <c r="Q12" i="67"/>
  <c r="P12" i="67"/>
  <c r="O12" i="67"/>
  <c r="L12" i="67"/>
  <c r="K12" i="67"/>
  <c r="I12" i="67"/>
  <c r="H12" i="67"/>
  <c r="G12" i="67"/>
  <c r="U11" i="67"/>
  <c r="T11" i="67"/>
  <c r="S11" i="67"/>
  <c r="Q11" i="67"/>
  <c r="P11" i="67"/>
  <c r="O11" i="67"/>
  <c r="L11" i="67"/>
  <c r="K11" i="67"/>
  <c r="I11" i="67"/>
  <c r="H11" i="67"/>
  <c r="G11" i="67"/>
  <c r="U10" i="67"/>
  <c r="T10" i="67"/>
  <c r="S10" i="67"/>
  <c r="Q10" i="67"/>
  <c r="P10" i="67"/>
  <c r="O10" i="67"/>
  <c r="L10" i="67"/>
  <c r="K10" i="67"/>
  <c r="J10" i="67"/>
  <c r="H10" i="67"/>
  <c r="G10" i="67"/>
  <c r="F10" i="67"/>
  <c r="U9" i="67"/>
  <c r="T9" i="67"/>
  <c r="S9" i="67"/>
  <c r="R9" i="67"/>
  <c r="Q9" i="67"/>
  <c r="P9" i="67"/>
  <c r="O9" i="67"/>
  <c r="N9" i="67"/>
  <c r="M9" i="67"/>
  <c r="L9" i="67"/>
  <c r="K9" i="67"/>
  <c r="J9" i="67"/>
  <c r="I9" i="67"/>
  <c r="H9" i="67"/>
  <c r="F9" i="67"/>
  <c r="U8" i="67"/>
  <c r="T8" i="67"/>
  <c r="R8" i="67"/>
  <c r="P8" i="67"/>
  <c r="N8" i="67"/>
  <c r="M8" i="67"/>
  <c r="L8" i="67"/>
  <c r="J8" i="67"/>
  <c r="I8" i="67"/>
  <c r="H8" i="67"/>
  <c r="T7" i="67"/>
  <c r="S7" i="67"/>
  <c r="Q7" i="67"/>
  <c r="P7" i="67"/>
  <c r="O7" i="67"/>
  <c r="M7" i="67"/>
  <c r="K7" i="67"/>
  <c r="J7" i="67"/>
  <c r="F7" i="67"/>
  <c r="U6" i="67"/>
  <c r="S6" i="67"/>
  <c r="K6" i="67"/>
  <c r="G6" i="67"/>
  <c r="H26" i="67" l="1"/>
  <c r="H27" i="67" s="1"/>
  <c r="T28" i="67"/>
  <c r="I24" i="67"/>
  <c r="I26" i="67" s="1"/>
  <c r="U24" i="67"/>
  <c r="U26" i="67" s="1"/>
  <c r="U27" i="67" s="1"/>
  <c r="I20" i="67"/>
  <c r="L28" i="67"/>
  <c r="L30" i="67" s="1"/>
  <c r="P28" i="67"/>
  <c r="P30" i="67" s="1"/>
  <c r="N23" i="67"/>
  <c r="J24" i="67"/>
  <c r="J26" i="67" s="1"/>
  <c r="N24" i="67"/>
  <c r="N26" i="67" s="1"/>
  <c r="N27" i="67" s="1"/>
  <c r="R26" i="67"/>
  <c r="R27" i="67" s="1"/>
  <c r="S28" i="67"/>
  <c r="S30" i="67" s="1"/>
  <c r="O24" i="67"/>
  <c r="O26" i="67" s="1"/>
  <c r="S24" i="67"/>
  <c r="Q28" i="67"/>
  <c r="Q30" i="67" s="1"/>
  <c r="R30" i="67"/>
  <c r="F26" i="67"/>
  <c r="F27" i="67" s="1"/>
  <c r="J30" i="67"/>
  <c r="N30" i="67"/>
  <c r="K26" i="67"/>
  <c r="P26" i="67"/>
  <c r="P27" i="67" s="1"/>
  <c r="F30" i="67"/>
  <c r="T30" i="67"/>
  <c r="O19" i="67"/>
  <c r="O21" i="67" s="1"/>
  <c r="J27" i="67"/>
  <c r="S26" i="67"/>
  <c r="M32" i="67"/>
  <c r="M33" i="67" s="1"/>
  <c r="U23" i="67"/>
  <c r="O30" i="67"/>
  <c r="K19" i="67"/>
  <c r="K21" i="67" s="1"/>
  <c r="S19" i="67"/>
  <c r="S21" i="67" s="1"/>
  <c r="G13" i="67"/>
  <c r="M23" i="67"/>
  <c r="Q23" i="67"/>
  <c r="I34" i="67"/>
  <c r="M34" i="67"/>
  <c r="Q34" i="67"/>
  <c r="U34" i="67"/>
  <c r="I19" i="67"/>
  <c r="I21" i="67" s="1"/>
  <c r="H6" i="67"/>
  <c r="H19" i="67" s="1"/>
  <c r="L6" i="67"/>
  <c r="L19" i="67" s="1"/>
  <c r="P6" i="67"/>
  <c r="P19" i="67" s="1"/>
  <c r="T6" i="67"/>
  <c r="T19" i="67" s="1"/>
  <c r="G7" i="67"/>
  <c r="H20" i="67"/>
  <c r="L20" i="67"/>
  <c r="L23" i="67" s="1"/>
  <c r="P20" i="67"/>
  <c r="P23" i="67" s="1"/>
  <c r="T20" i="67"/>
  <c r="T23" i="67" s="1"/>
  <c r="H30" i="67"/>
  <c r="G29" i="67"/>
  <c r="F37" i="67"/>
  <c r="J37" i="67"/>
  <c r="N37" i="67"/>
  <c r="R37" i="67"/>
  <c r="M13" i="67"/>
  <c r="M19" i="67" s="1"/>
  <c r="M21" i="67" s="1"/>
  <c r="G9" i="67"/>
  <c r="G34" i="67"/>
  <c r="O34" i="67"/>
  <c r="S34" i="67"/>
  <c r="Q19" i="67"/>
  <c r="Q21" i="67" s="1"/>
  <c r="F6" i="67"/>
  <c r="F19" i="67" s="1"/>
  <c r="J6" i="67"/>
  <c r="J19" i="67" s="1"/>
  <c r="N6" i="67"/>
  <c r="N19" i="67" s="1"/>
  <c r="N21" i="67" s="1"/>
  <c r="R6" i="67"/>
  <c r="R19" i="67" s="1"/>
  <c r="G17" i="67"/>
  <c r="J20" i="67"/>
  <c r="J23" i="67" s="1"/>
  <c r="R20" i="67"/>
  <c r="R23" i="67" s="1"/>
  <c r="L26" i="67"/>
  <c r="L27" i="67" s="1"/>
  <c r="T26" i="67"/>
  <c r="G25" i="67"/>
  <c r="U19" i="67"/>
  <c r="U21" i="67" s="1"/>
  <c r="F20" i="67"/>
  <c r="F23" i="67" s="1"/>
  <c r="K34" i="67"/>
  <c r="G38" i="67"/>
  <c r="Q26" i="67"/>
  <c r="M30" i="67"/>
  <c r="U30" i="67"/>
  <c r="G32" i="67"/>
  <c r="K32" i="67"/>
  <c r="K33" i="67" s="1"/>
  <c r="O32" i="67"/>
  <c r="O33" i="67" s="1"/>
  <c r="S32" i="67"/>
  <c r="S33" i="67" s="1"/>
  <c r="M36" i="67"/>
  <c r="U36" i="67"/>
  <c r="M24" i="67"/>
  <c r="M26" i="67" s="1"/>
  <c r="I28" i="67"/>
  <c r="I30" i="67" s="1"/>
  <c r="K30" i="67"/>
  <c r="I32" i="67"/>
  <c r="I33" i="67" s="1"/>
  <c r="Q32" i="67"/>
  <c r="Q33" i="67" s="1"/>
  <c r="G36" i="67"/>
  <c r="K36" i="67"/>
  <c r="O36" i="67"/>
  <c r="S36" i="67"/>
  <c r="U32" i="67"/>
  <c r="U33" i="67" s="1"/>
  <c r="Q36" i="67"/>
  <c r="H32" i="67"/>
  <c r="H33" i="67" s="1"/>
  <c r="L32" i="67"/>
  <c r="L33" i="67" s="1"/>
  <c r="P32" i="67"/>
  <c r="P33" i="67" s="1"/>
  <c r="T32" i="67"/>
  <c r="T33" i="67" s="1"/>
  <c r="F34" i="67"/>
  <c r="J34" i="67"/>
  <c r="N34" i="67"/>
  <c r="R34" i="67"/>
  <c r="H36" i="67"/>
  <c r="L36" i="67"/>
  <c r="P36" i="67"/>
  <c r="T36" i="67"/>
  <c r="G37" i="67"/>
  <c r="K37" i="67"/>
  <c r="O37" i="67"/>
  <c r="S37" i="67"/>
  <c r="F38" i="67"/>
  <c r="J38" i="67"/>
  <c r="N38" i="67"/>
  <c r="R38" i="67"/>
  <c r="F32" i="67"/>
  <c r="F33" i="67" s="1"/>
  <c r="J32" i="67"/>
  <c r="J33" i="67" s="1"/>
  <c r="N32" i="67"/>
  <c r="N33" i="67" s="1"/>
  <c r="R32" i="67"/>
  <c r="R33" i="67" s="1"/>
  <c r="H34" i="67"/>
  <c r="L34" i="67"/>
  <c r="P34" i="67"/>
  <c r="T34" i="67"/>
  <c r="F36" i="67"/>
  <c r="J36" i="67"/>
  <c r="N36" i="67"/>
  <c r="R36" i="67"/>
  <c r="I37" i="67"/>
  <c r="I39" i="67" s="1"/>
  <c r="M37" i="67"/>
  <c r="Q37" i="67"/>
  <c r="U37" i="67"/>
  <c r="H38" i="67"/>
  <c r="L38" i="67"/>
  <c r="P38" i="67"/>
  <c r="T38" i="67"/>
  <c r="Q39" i="67" l="1"/>
  <c r="Q40" i="67" s="1"/>
  <c r="Q41" i="67" s="1"/>
  <c r="I23" i="67"/>
  <c r="M35" i="67"/>
  <c r="F39" i="67"/>
  <c r="F40" i="67" s="1"/>
  <c r="F41" i="67" s="1"/>
  <c r="T27" i="67"/>
  <c r="S27" i="67"/>
  <c r="S31" i="67" s="1"/>
  <c r="P21" i="67"/>
  <c r="P31" i="67" s="1"/>
  <c r="N39" i="67"/>
  <c r="N40" i="67" s="1"/>
  <c r="N41" i="67" s="1"/>
  <c r="S39" i="67"/>
  <c r="S40" i="67" s="1"/>
  <c r="S41" i="67" s="1"/>
  <c r="J39" i="67"/>
  <c r="J40" i="67" s="1"/>
  <c r="J41" i="67" s="1"/>
  <c r="O39" i="67"/>
  <c r="O40" i="67" s="1"/>
  <c r="O41" i="67" s="1"/>
  <c r="G26" i="67"/>
  <c r="G27" i="67" s="1"/>
  <c r="K27" i="67"/>
  <c r="K31" i="67" s="1"/>
  <c r="H21" i="67"/>
  <c r="H31" i="67" s="1"/>
  <c r="F21" i="67"/>
  <c r="F31" i="67" s="1"/>
  <c r="R39" i="67"/>
  <c r="R40" i="67" s="1"/>
  <c r="R41" i="67" s="1"/>
  <c r="U31" i="67"/>
  <c r="K23" i="67"/>
  <c r="U39" i="67"/>
  <c r="U40" i="67" s="1"/>
  <c r="U41" i="67" s="1"/>
  <c r="O27" i="67"/>
  <c r="O31" i="67" s="1"/>
  <c r="T21" i="67"/>
  <c r="L21" i="67"/>
  <c r="L31" i="67" s="1"/>
  <c r="J35" i="67"/>
  <c r="L39" i="67"/>
  <c r="L40" i="67" s="1"/>
  <c r="L41" i="67" s="1"/>
  <c r="K39" i="67"/>
  <c r="K40" i="67" s="1"/>
  <c r="K41" i="67" s="1"/>
  <c r="O35" i="67"/>
  <c r="R35" i="67"/>
  <c r="T39" i="67"/>
  <c r="T40" i="67" s="1"/>
  <c r="T41" i="67" s="1"/>
  <c r="T35" i="67"/>
  <c r="Q35" i="67"/>
  <c r="S23" i="67"/>
  <c r="S35" i="67"/>
  <c r="K35" i="67"/>
  <c r="N35" i="67"/>
  <c r="P39" i="67"/>
  <c r="P40" i="67" s="1"/>
  <c r="P41" i="67" s="1"/>
  <c r="P35" i="67"/>
  <c r="U35" i="67"/>
  <c r="G39" i="67"/>
  <c r="G40" i="67" s="1"/>
  <c r="I35" i="67"/>
  <c r="O23" i="67"/>
  <c r="M39" i="67"/>
  <c r="M40" i="67" s="1"/>
  <c r="M41" i="67" s="1"/>
  <c r="R21" i="67"/>
  <c r="R31" i="67" s="1"/>
  <c r="J21" i="67"/>
  <c r="J31" i="67" s="1"/>
  <c r="H23" i="67"/>
  <c r="Q27" i="67"/>
  <c r="Q31" i="67" s="1"/>
  <c r="I27" i="67"/>
  <c r="I31" i="67" s="1"/>
  <c r="L35" i="67"/>
  <c r="I40" i="67"/>
  <c r="I41" i="67" s="1"/>
  <c r="F35" i="67"/>
  <c r="H39" i="67"/>
  <c r="H40" i="67" s="1"/>
  <c r="H41" i="67" s="1"/>
  <c r="H35" i="67"/>
  <c r="G23" i="67"/>
  <c r="G33" i="67"/>
  <c r="N31" i="67"/>
  <c r="G19" i="67"/>
  <c r="G30" i="67"/>
  <c r="M27" i="67"/>
  <c r="M31" i="67" s="1"/>
  <c r="P42" i="67" l="1"/>
  <c r="M42" i="67"/>
  <c r="F42" i="67"/>
  <c r="T31" i="67"/>
  <c r="O42" i="67"/>
  <c r="T42" i="67"/>
  <c r="U42" i="67"/>
  <c r="H42" i="67"/>
  <c r="R42" i="67"/>
  <c r="S42" i="67"/>
  <c r="Q42" i="67"/>
  <c r="J42" i="67"/>
  <c r="G21" i="67"/>
  <c r="N42" i="67"/>
  <c r="I42" i="67"/>
  <c r="L42" i="67"/>
  <c r="K42" i="67"/>
  <c r="G35" i="67"/>
  <c r="G41" i="67"/>
  <c r="G31" i="67" l="1"/>
  <c r="G42" i="67" l="1"/>
  <c r="T41" i="54" l="1"/>
  <c r="T42" i="54" s="1"/>
  <c r="P41" i="54"/>
  <c r="P42" i="54" s="1"/>
  <c r="O41" i="54"/>
  <c r="O42" i="54" s="1"/>
  <c r="N41" i="54"/>
  <c r="N42" i="54" s="1"/>
  <c r="M41" i="54"/>
  <c r="M42" i="54" s="1"/>
  <c r="K41" i="54"/>
  <c r="K42" i="54" s="1"/>
  <c r="I41" i="54"/>
  <c r="I42" i="54" s="1"/>
  <c r="H41" i="54"/>
  <c r="H42" i="54" s="1"/>
  <c r="G41" i="54"/>
  <c r="G42" i="54" s="1"/>
  <c r="F41" i="54"/>
  <c r="F42" i="54" s="1"/>
  <c r="T37" i="54"/>
  <c r="P37" i="54"/>
  <c r="O37" i="54"/>
  <c r="N37" i="54"/>
  <c r="K37" i="54"/>
  <c r="I37" i="54"/>
  <c r="H37" i="54"/>
  <c r="G37" i="54"/>
  <c r="T35" i="54"/>
  <c r="T43" i="54" s="1"/>
  <c r="R35" i="54"/>
  <c r="P35" i="54"/>
  <c r="O35" i="54"/>
  <c r="O43" i="54" s="1"/>
  <c r="N35" i="54"/>
  <c r="M35" i="54"/>
  <c r="L35" i="54"/>
  <c r="L43" i="54" s="1"/>
  <c r="K35" i="54"/>
  <c r="K43" i="54" s="1"/>
  <c r="I35" i="54"/>
  <c r="H35" i="54"/>
  <c r="G35" i="54"/>
  <c r="T32" i="54"/>
  <c r="R32" i="54"/>
  <c r="O32" i="54"/>
  <c r="N32" i="54"/>
  <c r="M32" i="54"/>
  <c r="L32" i="54"/>
  <c r="K32" i="54"/>
  <c r="I32" i="54"/>
  <c r="H32" i="54"/>
  <c r="G32" i="54"/>
  <c r="F32" i="54"/>
  <c r="P29" i="54"/>
  <c r="N29" i="54"/>
  <c r="L29" i="54"/>
  <c r="K29" i="54"/>
  <c r="G29" i="54"/>
  <c r="T28" i="54"/>
  <c r="T29" i="54" s="1"/>
  <c r="R28" i="54"/>
  <c r="O28" i="54"/>
  <c r="O29" i="54" s="1"/>
  <c r="M28" i="54"/>
  <c r="L28" i="54"/>
  <c r="I28" i="54"/>
  <c r="I29" i="54" s="1"/>
  <c r="H28" i="54"/>
  <c r="H29" i="54" s="1"/>
  <c r="F28" i="54"/>
  <c r="F29" i="54" s="1"/>
  <c r="T25" i="54"/>
  <c r="R25" i="54"/>
  <c r="P25" i="54"/>
  <c r="O25" i="54"/>
  <c r="N25" i="54"/>
  <c r="M25" i="54"/>
  <c r="L25" i="54"/>
  <c r="K25" i="54"/>
  <c r="I25" i="54"/>
  <c r="H25" i="54"/>
  <c r="G25" i="54"/>
  <c r="F25" i="54"/>
  <c r="P23" i="54"/>
  <c r="O23" i="54"/>
  <c r="L23" i="54"/>
  <c r="K23" i="54"/>
  <c r="I23" i="54"/>
  <c r="G21" i="54"/>
  <c r="T21" i="54"/>
  <c r="T23" i="54" s="1"/>
  <c r="R21" i="54"/>
  <c r="R23" i="54" s="1"/>
  <c r="N21" i="54"/>
  <c r="N23" i="54" s="1"/>
  <c r="M33" i="54"/>
  <c r="K21" i="54"/>
  <c r="H21" i="54"/>
  <c r="H23" i="54" s="1"/>
  <c r="H33" i="54" s="1"/>
  <c r="F21" i="54"/>
  <c r="F23" i="54" s="1"/>
  <c r="F33" i="54" s="1"/>
  <c r="Q40" i="54"/>
  <c r="Q39" i="54"/>
  <c r="S39" i="54" s="1"/>
  <c r="Q38" i="54"/>
  <c r="S38" i="54" s="1"/>
  <c r="U38" i="54" s="1"/>
  <c r="Q36" i="54"/>
  <c r="Q34" i="54"/>
  <c r="Q31" i="54"/>
  <c r="S31" i="54" s="1"/>
  <c r="U31" i="54" s="1"/>
  <c r="Q30" i="54"/>
  <c r="S30" i="54" s="1"/>
  <c r="Q27" i="54"/>
  <c r="S27" i="54" s="1"/>
  <c r="U27" i="54" s="1"/>
  <c r="Q26" i="54"/>
  <c r="Q24" i="54"/>
  <c r="S24" i="54" s="1"/>
  <c r="U24" i="54" s="1"/>
  <c r="Q22" i="54"/>
  <c r="Q25" i="54" s="1"/>
  <c r="Q8" i="54"/>
  <c r="S8" i="54" s="1"/>
  <c r="J40" i="54"/>
  <c r="J39" i="54"/>
  <c r="J38" i="54"/>
  <c r="J36" i="54"/>
  <c r="J34" i="54"/>
  <c r="J31" i="54"/>
  <c r="J30" i="54"/>
  <c r="J32" i="54" s="1"/>
  <c r="J27" i="54"/>
  <c r="J26" i="54"/>
  <c r="J24" i="54"/>
  <c r="J29" i="54" s="1"/>
  <c r="J22" i="54"/>
  <c r="J10" i="54"/>
  <c r="J11" i="54"/>
  <c r="J12" i="54"/>
  <c r="J13" i="54"/>
  <c r="J14" i="54"/>
  <c r="J15" i="54"/>
  <c r="J16" i="54"/>
  <c r="J17" i="54"/>
  <c r="J18" i="54"/>
  <c r="J19" i="54"/>
  <c r="J20" i="54"/>
  <c r="J9" i="54"/>
  <c r="U9" i="54" s="1"/>
  <c r="J8" i="54"/>
  <c r="U8" i="54" s="1"/>
  <c r="Q10" i="54"/>
  <c r="S10" i="54" s="1"/>
  <c r="Q11" i="54"/>
  <c r="S11" i="54" s="1"/>
  <c r="U11" i="54" s="1"/>
  <c r="Q12" i="54"/>
  <c r="S12" i="54" s="1"/>
  <c r="Q13" i="54"/>
  <c r="S13" i="54" s="1"/>
  <c r="Q14" i="54"/>
  <c r="Q15" i="54"/>
  <c r="S15" i="54" s="1"/>
  <c r="U15" i="54" s="1"/>
  <c r="Q16" i="54"/>
  <c r="S16" i="54" s="1"/>
  <c r="Q17" i="54"/>
  <c r="S17" i="54" s="1"/>
  <c r="Q18" i="54"/>
  <c r="S18" i="54" s="1"/>
  <c r="Q19" i="54"/>
  <c r="S19" i="54" s="1"/>
  <c r="Q20" i="54"/>
  <c r="S20" i="54" s="1"/>
  <c r="Q9" i="54"/>
  <c r="S9" i="54" s="1"/>
  <c r="I33" i="54" l="1"/>
  <c r="L33" i="54"/>
  <c r="U19" i="54"/>
  <c r="J37" i="54"/>
  <c r="Q28" i="54"/>
  <c r="Q29" i="54" s="1"/>
  <c r="N43" i="54"/>
  <c r="J25" i="54"/>
  <c r="J41" i="54"/>
  <c r="J42" i="54" s="1"/>
  <c r="U10" i="54"/>
  <c r="U20" i="54"/>
  <c r="U12" i="54"/>
  <c r="U18" i="54"/>
  <c r="U17" i="54"/>
  <c r="U16" i="54"/>
  <c r="T33" i="54"/>
  <c r="T44" i="54" s="1"/>
  <c r="J35" i="54"/>
  <c r="S36" i="54"/>
  <c r="S26" i="54"/>
  <c r="N33" i="54"/>
  <c r="Q21" i="54"/>
  <c r="Q41" i="54"/>
  <c r="Q42" i="54" s="1"/>
  <c r="U39" i="54"/>
  <c r="G33" i="54"/>
  <c r="G44" i="54" s="1"/>
  <c r="G23" i="54"/>
  <c r="P33" i="54"/>
  <c r="G43" i="54"/>
  <c r="H43" i="54"/>
  <c r="H44" i="54" s="1"/>
  <c r="P43" i="54"/>
  <c r="I43" i="54"/>
  <c r="N44" i="54"/>
  <c r="U40" i="54"/>
  <c r="S41" i="54"/>
  <c r="L44" i="54"/>
  <c r="Q37" i="54"/>
  <c r="Q35" i="54"/>
  <c r="M44" i="54"/>
  <c r="S34" i="54"/>
  <c r="Q32" i="54"/>
  <c r="S32" i="54"/>
  <c r="U30" i="54"/>
  <c r="K33" i="54"/>
  <c r="K44" i="54" s="1"/>
  <c r="S28" i="54"/>
  <c r="S29" i="54" s="1"/>
  <c r="O33" i="54"/>
  <c r="Q23" i="54"/>
  <c r="S22" i="54"/>
  <c r="S14" i="54"/>
  <c r="U14" i="54" s="1"/>
  <c r="J21" i="54"/>
  <c r="J23" i="54" s="1"/>
  <c r="J33" i="54" s="1"/>
  <c r="Q43" i="54" l="1"/>
  <c r="J43" i="54"/>
  <c r="J44" i="54"/>
  <c r="U36" i="54"/>
  <c r="S42" i="54"/>
  <c r="U41" i="54"/>
  <c r="O44" i="54"/>
  <c r="S37" i="54"/>
  <c r="U34" i="54"/>
  <c r="S35" i="54"/>
  <c r="Q33" i="54"/>
  <c r="Q44" i="54" s="1"/>
  <c r="U32" i="54"/>
  <c r="U29" i="54"/>
  <c r="U22" i="54"/>
  <c r="S25" i="54"/>
  <c r="S21" i="54"/>
  <c r="S23" i="54" s="1"/>
  <c r="S33" i="54" s="1"/>
  <c r="U42" i="54" l="1"/>
  <c r="S43" i="54"/>
  <c r="S44" i="54"/>
  <c r="U35" i="54"/>
  <c r="U43" i="54" s="1"/>
  <c r="U37" i="54"/>
  <c r="U25" i="54"/>
  <c r="U44" i="54" l="1"/>
  <c r="F12" i="57"/>
  <c r="E12" i="57"/>
  <c r="E4" i="57"/>
  <c r="D4" i="57"/>
  <c r="C4" i="57"/>
  <c r="F4" i="57" l="1"/>
  <c r="F35" i="54"/>
  <c r="F43" i="54" s="1"/>
  <c r="D35" i="57" l="1"/>
  <c r="E35" i="57"/>
  <c r="F35" i="57"/>
  <c r="G35" i="57"/>
  <c r="H35" i="57"/>
  <c r="I35" i="57"/>
  <c r="J35" i="57" l="1"/>
  <c r="E39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</calcChain>
</file>

<file path=xl/sharedStrings.xml><?xml version="1.0" encoding="utf-8"?>
<sst xmlns="http://schemas.openxmlformats.org/spreadsheetml/2006/main" count="5878" uniqueCount="473">
  <si>
    <t>針広別・人天別・樹種別森林資源表</t>
    <rPh sb="0" eb="1">
      <t>ハリ</t>
    </rPh>
    <rPh sb="1" eb="2">
      <t>ヒロ</t>
    </rPh>
    <rPh sb="2" eb="3">
      <t>ベツ</t>
    </rPh>
    <rPh sb="4" eb="5">
      <t>ヒト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5"/>
  </si>
  <si>
    <t>樹種名</t>
    <rPh sb="0" eb="2">
      <t>ジュシュ</t>
    </rPh>
    <rPh sb="2" eb="3">
      <t>メイ</t>
    </rPh>
    <phoneticPr fontId="5"/>
  </si>
  <si>
    <t>項目</t>
    <rPh sb="0" eb="2">
      <t>コウモク</t>
    </rPh>
    <phoneticPr fontId="5"/>
  </si>
  <si>
    <t>1齢級</t>
    <rPh sb="1" eb="2">
      <t>レイ</t>
    </rPh>
    <rPh sb="2" eb="3">
      <t>キュウ</t>
    </rPh>
    <phoneticPr fontId="5"/>
  </si>
  <si>
    <t>2齢級</t>
    <rPh sb="1" eb="2">
      <t>レイ</t>
    </rPh>
    <rPh sb="2" eb="3">
      <t>キュウ</t>
    </rPh>
    <phoneticPr fontId="5"/>
  </si>
  <si>
    <t>3齢級</t>
    <rPh sb="1" eb="3">
      <t>レイキュウ</t>
    </rPh>
    <phoneticPr fontId="5"/>
  </si>
  <si>
    <t>4齢級</t>
    <rPh sb="1" eb="3">
      <t>レイキュウ</t>
    </rPh>
    <phoneticPr fontId="5"/>
  </si>
  <si>
    <t>5齢級</t>
    <rPh sb="1" eb="3">
      <t>レイキュウ</t>
    </rPh>
    <phoneticPr fontId="5"/>
  </si>
  <si>
    <t>6齢級</t>
    <rPh sb="1" eb="3">
      <t>レイキュウ</t>
    </rPh>
    <phoneticPr fontId="5"/>
  </si>
  <si>
    <t>7齢級</t>
    <rPh sb="1" eb="3">
      <t>レイキュウ</t>
    </rPh>
    <phoneticPr fontId="5"/>
  </si>
  <si>
    <t>8齢級</t>
    <rPh sb="1" eb="3">
      <t>レイキュウ</t>
    </rPh>
    <phoneticPr fontId="5"/>
  </si>
  <si>
    <t>9齢級</t>
    <rPh sb="1" eb="3">
      <t>レイキュウ</t>
    </rPh>
    <phoneticPr fontId="5"/>
  </si>
  <si>
    <t>10齢級</t>
    <rPh sb="2" eb="4">
      <t>レイキュウ</t>
    </rPh>
    <phoneticPr fontId="5"/>
  </si>
  <si>
    <t>11齢級</t>
    <rPh sb="2" eb="4">
      <t>レイキュウ</t>
    </rPh>
    <phoneticPr fontId="5"/>
  </si>
  <si>
    <t>12齢級</t>
    <rPh sb="2" eb="4">
      <t>レイキュウ</t>
    </rPh>
    <phoneticPr fontId="5"/>
  </si>
  <si>
    <t>13齢級</t>
    <rPh sb="2" eb="4">
      <t>レイキュウ</t>
    </rPh>
    <phoneticPr fontId="5"/>
  </si>
  <si>
    <t>14齢級</t>
    <rPh sb="2" eb="4">
      <t>レイキュウ</t>
    </rPh>
    <phoneticPr fontId="5"/>
  </si>
  <si>
    <t>15齢級</t>
    <rPh sb="2" eb="4">
      <t>レイキュウ</t>
    </rPh>
    <phoneticPr fontId="5"/>
  </si>
  <si>
    <t>16齢級</t>
    <rPh sb="2" eb="4">
      <t>レイキュウ</t>
    </rPh>
    <phoneticPr fontId="5"/>
  </si>
  <si>
    <t>17齢級</t>
    <rPh sb="2" eb="4">
      <t>レイキュウ</t>
    </rPh>
    <phoneticPr fontId="5"/>
  </si>
  <si>
    <t>18齢級</t>
    <rPh sb="2" eb="4">
      <t>レイキュウ</t>
    </rPh>
    <phoneticPr fontId="5"/>
  </si>
  <si>
    <t>19齢級</t>
    <rPh sb="2" eb="4">
      <t>レイキュウ</t>
    </rPh>
    <phoneticPr fontId="5"/>
  </si>
  <si>
    <t>20齢級</t>
    <rPh sb="2" eb="4">
      <t>レイキュウ</t>
    </rPh>
    <phoneticPr fontId="5"/>
  </si>
  <si>
    <t>21齢級</t>
    <rPh sb="2" eb="4">
      <t>レイキュウ</t>
    </rPh>
    <phoneticPr fontId="5"/>
  </si>
  <si>
    <t>計</t>
    <rPh sb="0" eb="1">
      <t>ケイ</t>
    </rPh>
    <phoneticPr fontId="5"/>
  </si>
  <si>
    <t>樹種計</t>
    <rPh sb="0" eb="2">
      <t>ジュシュ</t>
    </rPh>
    <rPh sb="2" eb="3">
      <t>ケイ</t>
    </rPh>
    <phoneticPr fontId="5"/>
  </si>
  <si>
    <t>成長量</t>
    <rPh sb="0" eb="2">
      <t>セイチョウ</t>
    </rPh>
    <rPh sb="2" eb="3">
      <t>リョウ</t>
    </rPh>
    <phoneticPr fontId="5"/>
  </si>
  <si>
    <t>面　積</t>
    <rPh sb="0" eb="1">
      <t>メン</t>
    </rPh>
    <rPh sb="2" eb="3">
      <t>セキ</t>
    </rPh>
    <phoneticPr fontId="5"/>
  </si>
  <si>
    <t>材　積</t>
    <rPh sb="0" eb="1">
      <t>ザイ</t>
    </rPh>
    <rPh sb="2" eb="3">
      <t>セキ</t>
    </rPh>
    <phoneticPr fontId="5"/>
  </si>
  <si>
    <t>針葉樹</t>
    <rPh sb="0" eb="3">
      <t>シンヨウジュ</t>
    </rPh>
    <phoneticPr fontId="5"/>
  </si>
  <si>
    <t>小計</t>
    <rPh sb="0" eb="2">
      <t>ショウケイ</t>
    </rPh>
    <phoneticPr fontId="5"/>
  </si>
  <si>
    <t>広葉樹</t>
    <rPh sb="0" eb="3">
      <t>コウヨウジュ</t>
    </rPh>
    <phoneticPr fontId="5"/>
  </si>
  <si>
    <t>人工林</t>
    <rPh sb="0" eb="3">
      <t>ジンコウリン</t>
    </rPh>
    <phoneticPr fontId="5"/>
  </si>
  <si>
    <t>総　　　　計</t>
    <rPh sb="0" eb="1">
      <t>フサ</t>
    </rPh>
    <rPh sb="5" eb="6">
      <t>ケイ</t>
    </rPh>
    <phoneticPr fontId="5"/>
  </si>
  <si>
    <t>天然林</t>
    <rPh sb="0" eb="3">
      <t>テンネンリン</t>
    </rPh>
    <phoneticPr fontId="5"/>
  </si>
  <si>
    <t>針広別</t>
    <rPh sb="0" eb="1">
      <t>ハリ</t>
    </rPh>
    <rPh sb="1" eb="2">
      <t>ヒロ</t>
    </rPh>
    <rPh sb="2" eb="3">
      <t>ベツ</t>
    </rPh>
    <phoneticPr fontId="5"/>
  </si>
  <si>
    <t>林　種</t>
    <rPh sb="0" eb="1">
      <t>リン</t>
    </rPh>
    <rPh sb="2" eb="3">
      <t>シュ</t>
    </rPh>
    <phoneticPr fontId="5"/>
  </si>
  <si>
    <t>竹林</t>
    <rPh sb="0" eb="2">
      <t>チクリン</t>
    </rPh>
    <phoneticPr fontId="5"/>
  </si>
  <si>
    <t>伐跡[天然林] (ha)</t>
    <rPh sb="0" eb="1">
      <t>バツ</t>
    </rPh>
    <rPh sb="1" eb="2">
      <t>アト</t>
    </rPh>
    <rPh sb="3" eb="5">
      <t>テンネン</t>
    </rPh>
    <rPh sb="5" eb="6">
      <t>リン</t>
    </rPh>
    <phoneticPr fontId="5"/>
  </si>
  <si>
    <t>未立木地(ha)</t>
    <rPh sb="0" eb="1">
      <t>ミ</t>
    </rPh>
    <rPh sb="1" eb="2">
      <t>リツ</t>
    </rPh>
    <rPh sb="2" eb="3">
      <t>キ</t>
    </rPh>
    <rPh sb="3" eb="4">
      <t>チ</t>
    </rPh>
    <phoneticPr fontId="5"/>
  </si>
  <si>
    <t>計(ha)</t>
    <rPh sb="0" eb="1">
      <t>ケイ</t>
    </rPh>
    <phoneticPr fontId="5"/>
  </si>
  <si>
    <t>更困･その他(ha)</t>
    <rPh sb="0" eb="1">
      <t>サラ</t>
    </rPh>
    <rPh sb="1" eb="2">
      <t>コン</t>
    </rPh>
    <rPh sb="5" eb="6">
      <t>タ</t>
    </rPh>
    <phoneticPr fontId="5"/>
  </si>
  <si>
    <t>束</t>
    <rPh sb="0" eb="1">
      <t>ツカ</t>
    </rPh>
    <phoneticPr fontId="5"/>
  </si>
  <si>
    <t>　無　　立　　木　　地</t>
    <rPh sb="1" eb="2">
      <t>ム</t>
    </rPh>
    <rPh sb="4" eb="5">
      <t>リツ</t>
    </rPh>
    <rPh sb="7" eb="8">
      <t>キ</t>
    </rPh>
    <rPh sb="10" eb="11">
      <t>チ</t>
    </rPh>
    <phoneticPr fontId="5"/>
  </si>
  <si>
    <t>総　　　合　　　計</t>
    <rPh sb="0" eb="1">
      <t>フサ</t>
    </rPh>
    <rPh sb="4" eb="5">
      <t>ゴウ</t>
    </rPh>
    <rPh sb="8" eb="9">
      <t>ケイ</t>
    </rPh>
    <phoneticPr fontId="5"/>
  </si>
  <si>
    <t>面　　積(ha)</t>
    <rPh sb="0" eb="1">
      <t>メン</t>
    </rPh>
    <rPh sb="3" eb="4">
      <t>セキ</t>
    </rPh>
    <phoneticPr fontId="5"/>
  </si>
  <si>
    <t>材　　積(m3)</t>
    <rPh sb="0" eb="1">
      <t>ザイ</t>
    </rPh>
    <rPh sb="3" eb="4">
      <t>セキ</t>
    </rPh>
    <phoneticPr fontId="5"/>
  </si>
  <si>
    <t>成　長　量(m3)</t>
    <rPh sb="0" eb="1">
      <t>シゲル</t>
    </rPh>
    <rPh sb="2" eb="3">
      <t>チョウ</t>
    </rPh>
    <rPh sb="4" eb="5">
      <t>リョウ</t>
    </rPh>
    <phoneticPr fontId="5"/>
  </si>
  <si>
    <t>伐跡[人工林] (ha)</t>
    <rPh sb="0" eb="1">
      <t>バツ</t>
    </rPh>
    <rPh sb="1" eb="2">
      <t>アト</t>
    </rPh>
    <rPh sb="3" eb="5">
      <t>ジンコウ</t>
    </rPh>
    <rPh sb="5" eb="6">
      <t>リン</t>
    </rPh>
    <phoneticPr fontId="5"/>
  </si>
  <si>
    <t>スギ</t>
  </si>
  <si>
    <t>ヒノキ</t>
  </si>
  <si>
    <t>クヌギ</t>
  </si>
  <si>
    <t>小松島市</t>
  </si>
  <si>
    <t>佐那河内村</t>
  </si>
  <si>
    <t>単位：ha</t>
  </si>
  <si>
    <t>森　林</t>
  </si>
  <si>
    <t>出　先</t>
    <rPh sb="0" eb="1">
      <t>デ</t>
    </rPh>
    <rPh sb="2" eb="3">
      <t>サキ</t>
    </rPh>
    <phoneticPr fontId="16"/>
  </si>
  <si>
    <t>市  町  村</t>
  </si>
  <si>
    <t>齢                              級</t>
  </si>
  <si>
    <t>計画区</t>
  </si>
  <si>
    <t>調査区</t>
  </si>
  <si>
    <t>機　関</t>
    <rPh sb="0" eb="1">
      <t>キ</t>
    </rPh>
    <rPh sb="2" eb="3">
      <t>セキ</t>
    </rPh>
    <phoneticPr fontId="16"/>
  </si>
  <si>
    <t>計</t>
  </si>
  <si>
    <t>15以上</t>
  </si>
  <si>
    <t>徳 島 市</t>
  </si>
  <si>
    <t>鳴 門 市</t>
  </si>
  <si>
    <t>勝 浦 町</t>
  </si>
  <si>
    <t>上 勝 町</t>
  </si>
  <si>
    <t>石 井 町</t>
  </si>
  <si>
    <t>徳　島</t>
  </si>
  <si>
    <t>東部徳島</t>
    <rPh sb="0" eb="2">
      <t>トウブ</t>
    </rPh>
    <rPh sb="2" eb="4">
      <t>トクシマ</t>
    </rPh>
    <phoneticPr fontId="16"/>
  </si>
  <si>
    <t>神 山 町</t>
  </si>
  <si>
    <t/>
  </si>
  <si>
    <t xml:space="preserve"> </t>
  </si>
  <si>
    <t>松 茂 町</t>
  </si>
  <si>
    <t>吉野川</t>
  </si>
  <si>
    <t>北 島 町</t>
  </si>
  <si>
    <t>藍 住 町</t>
  </si>
  <si>
    <t>板 野 町</t>
  </si>
  <si>
    <t>上 板 町</t>
  </si>
  <si>
    <t>小　計</t>
  </si>
  <si>
    <t>東部吉野川</t>
    <rPh sb="0" eb="2">
      <t>トウブ</t>
    </rPh>
    <rPh sb="2" eb="5">
      <t>ヨシノガワ</t>
    </rPh>
    <phoneticPr fontId="16"/>
  </si>
  <si>
    <t>阿 波 市</t>
    <rPh sb="4" eb="5">
      <t>シ</t>
    </rPh>
    <phoneticPr fontId="16"/>
  </si>
  <si>
    <t>合      計</t>
  </si>
  <si>
    <t>吉野川市</t>
    <rPh sb="0" eb="4">
      <t>ヨシノガワシ</t>
    </rPh>
    <phoneticPr fontId="16"/>
  </si>
  <si>
    <t>美　馬</t>
  </si>
  <si>
    <t>美 馬 市</t>
    <rPh sb="0" eb="1">
      <t>ビ</t>
    </rPh>
    <rPh sb="2" eb="3">
      <t>ウマ</t>
    </rPh>
    <rPh sb="4" eb="5">
      <t>シ</t>
    </rPh>
    <phoneticPr fontId="16"/>
  </si>
  <si>
    <t>西部美馬</t>
    <rPh sb="0" eb="2">
      <t>セイブ</t>
    </rPh>
    <rPh sb="2" eb="4">
      <t>ミマ</t>
    </rPh>
    <phoneticPr fontId="16"/>
  </si>
  <si>
    <t>つるぎ町</t>
    <rPh sb="3" eb="4">
      <t>チョウ</t>
    </rPh>
    <phoneticPr fontId="16"/>
  </si>
  <si>
    <t>西部三好</t>
    <rPh sb="0" eb="2">
      <t>セイブ</t>
    </rPh>
    <rPh sb="2" eb="4">
      <t>ミヨシ</t>
    </rPh>
    <phoneticPr fontId="16"/>
  </si>
  <si>
    <t>三 好 市</t>
    <rPh sb="0" eb="1">
      <t>サン</t>
    </rPh>
    <rPh sb="2" eb="3">
      <t>ヨシミ</t>
    </rPh>
    <rPh sb="4" eb="5">
      <t>シ</t>
    </rPh>
    <phoneticPr fontId="16"/>
  </si>
  <si>
    <t>東みよし町</t>
    <rPh sb="0" eb="1">
      <t>ヒガシ</t>
    </rPh>
    <rPh sb="4" eb="5">
      <t>チョウ</t>
    </rPh>
    <phoneticPr fontId="16"/>
  </si>
  <si>
    <t>計  画  区  計</t>
  </si>
  <si>
    <t>那　賀</t>
    <rPh sb="0" eb="1">
      <t>トモ</t>
    </rPh>
    <rPh sb="2" eb="3">
      <t>ガ</t>
    </rPh>
    <phoneticPr fontId="16"/>
  </si>
  <si>
    <t>那 賀 町</t>
    <rPh sb="0" eb="1">
      <t>トモ</t>
    </rPh>
    <rPh sb="2" eb="3">
      <t>ガ</t>
    </rPh>
    <rPh sb="4" eb="5">
      <t>チョウ</t>
    </rPh>
    <phoneticPr fontId="16"/>
  </si>
  <si>
    <t>那　賀</t>
  </si>
  <si>
    <t>南部那賀</t>
    <rPh sb="0" eb="2">
      <t>ナンブ</t>
    </rPh>
    <rPh sb="2" eb="4">
      <t>ナカ</t>
    </rPh>
    <phoneticPr fontId="16"/>
  </si>
  <si>
    <t>阿 南 市</t>
  </si>
  <si>
    <t>海部川</t>
  </si>
  <si>
    <t>海　部</t>
  </si>
  <si>
    <t>牟 岐 町</t>
    <rPh sb="0" eb="1">
      <t>ム</t>
    </rPh>
    <rPh sb="2" eb="3">
      <t>チマタ</t>
    </rPh>
    <rPh sb="4" eb="5">
      <t>マチ</t>
    </rPh>
    <phoneticPr fontId="16"/>
  </si>
  <si>
    <t>南部美波</t>
    <rPh sb="0" eb="2">
      <t>ナンブ</t>
    </rPh>
    <rPh sb="2" eb="4">
      <t>ミナミ</t>
    </rPh>
    <phoneticPr fontId="16"/>
  </si>
  <si>
    <t>美 波 町</t>
    <rPh sb="0" eb="1">
      <t>ビ</t>
    </rPh>
    <rPh sb="2" eb="3">
      <t>ナミ</t>
    </rPh>
    <rPh sb="4" eb="5">
      <t>チョウ</t>
    </rPh>
    <phoneticPr fontId="16"/>
  </si>
  <si>
    <t>海 陽 町</t>
    <rPh sb="0" eb="1">
      <t>ウミ</t>
    </rPh>
    <rPh sb="2" eb="3">
      <t>ヨウ</t>
    </rPh>
    <rPh sb="4" eb="5">
      <t>マチ</t>
    </rPh>
    <phoneticPr fontId="16"/>
  </si>
  <si>
    <t>県              計</t>
  </si>
  <si>
    <t>　</t>
  </si>
  <si>
    <t>森　林
計画区</t>
    <rPh sb="4" eb="6">
      <t>ケイカク</t>
    </rPh>
    <rPh sb="6" eb="7">
      <t>ク</t>
    </rPh>
    <phoneticPr fontId="16"/>
  </si>
  <si>
    <t>森　林
調査区</t>
    <rPh sb="4" eb="7">
      <t>チョウサク</t>
    </rPh>
    <phoneticPr fontId="16"/>
  </si>
  <si>
    <t>出　先
機　関</t>
    <rPh sb="0" eb="1">
      <t>デ</t>
    </rPh>
    <rPh sb="2" eb="3">
      <t>サキ</t>
    </rPh>
    <rPh sb="4" eb="5">
      <t>キ</t>
    </rPh>
    <rPh sb="6" eb="7">
      <t>セキ</t>
    </rPh>
    <phoneticPr fontId="16"/>
  </si>
  <si>
    <t>０ｍ</t>
  </si>
  <si>
    <t>５０ｍ</t>
  </si>
  <si>
    <t>１００ｍ</t>
  </si>
  <si>
    <t>２００ｍ</t>
  </si>
  <si>
    <t>４００ｍ</t>
  </si>
  <si>
    <t>６００ｍ</t>
  </si>
  <si>
    <t>８００ｍ</t>
  </si>
  <si>
    <t>１０００ｍ</t>
  </si>
  <si>
    <t>１２００ｍ</t>
  </si>
  <si>
    <t>１４００ｍ</t>
  </si>
  <si>
    <t>１６００ｍ</t>
  </si>
  <si>
    <t>市 町 村</t>
    <rPh sb="0" eb="1">
      <t>シ</t>
    </rPh>
    <rPh sb="2" eb="3">
      <t>マチ</t>
    </rPh>
    <rPh sb="4" eb="5">
      <t>ムラ</t>
    </rPh>
    <phoneticPr fontId="16"/>
  </si>
  <si>
    <t>～</t>
  </si>
  <si>
    <t>以上</t>
  </si>
  <si>
    <t>合    計</t>
  </si>
  <si>
    <t>牟 岐 町</t>
    <rPh sb="0" eb="1">
      <t>ム</t>
    </rPh>
    <rPh sb="2" eb="3">
      <t>チマタ</t>
    </rPh>
    <rPh sb="4" eb="5">
      <t>チョウ</t>
    </rPh>
    <phoneticPr fontId="16"/>
  </si>
  <si>
    <t>単位　員数：人，面積：ha</t>
  </si>
  <si>
    <t>市 町 村</t>
  </si>
  <si>
    <t>合　　計</t>
  </si>
  <si>
    <t>員数</t>
  </si>
  <si>
    <t>面　積</t>
  </si>
  <si>
    <t>面積</t>
  </si>
  <si>
    <t>　注：</t>
  </si>
  <si>
    <t xml:space="preserve">  第８表　私有林所有規模別面積表</t>
    <rPh sb="6" eb="9">
      <t>シユウリン</t>
    </rPh>
    <phoneticPr fontId="14"/>
  </si>
  <si>
    <t>1ha未満</t>
    <rPh sb="3" eb="5">
      <t>ミマン</t>
    </rPh>
    <phoneticPr fontId="5"/>
  </si>
  <si>
    <t>500ha以上</t>
    <rPh sb="5" eb="7">
      <t>イジョウ</t>
    </rPh>
    <phoneticPr fontId="5"/>
  </si>
  <si>
    <t>員数</t>
    <rPh sb="0" eb="2">
      <t>インスウ</t>
    </rPh>
    <phoneticPr fontId="5"/>
  </si>
  <si>
    <t>吉野川市</t>
    <rPh sb="0" eb="3">
      <t>ヨシノガワ</t>
    </rPh>
    <rPh sb="3" eb="4">
      <t>シ</t>
    </rPh>
    <phoneticPr fontId="16"/>
  </si>
  <si>
    <t>(H.25)</t>
    <phoneticPr fontId="16"/>
  </si>
  <si>
    <t>単位　面積：ha，率：％</t>
  </si>
  <si>
    <t>在　　村　　林　　家</t>
  </si>
  <si>
    <t>不　　在　　村　　林　　家</t>
  </si>
  <si>
    <t>不在村林家</t>
  </si>
  <si>
    <t>員　   数</t>
  </si>
  <si>
    <t>所 有 面 積</t>
  </si>
  <si>
    <t>所有面積率</t>
  </si>
  <si>
    <t xml:space="preserve">  第９表　私有林 在・不在村別面積表</t>
    <rPh sb="6" eb="9">
      <t>シユウリン</t>
    </rPh>
    <phoneticPr fontId="14"/>
  </si>
  <si>
    <t xml:space="preserve">  第７表　スギ・ヒノキ人工林成熟度比較表</t>
    <rPh sb="12" eb="15">
      <t>ジンコウリン</t>
    </rPh>
    <rPh sb="15" eb="17">
      <t>セイジュク</t>
    </rPh>
    <rPh sb="17" eb="18">
      <t>ド</t>
    </rPh>
    <rPh sb="18" eb="20">
      <t>ヒカク</t>
    </rPh>
    <rPh sb="20" eb="21">
      <t>ヒョウ</t>
    </rPh>
    <phoneticPr fontId="14"/>
  </si>
  <si>
    <t>成熟度は、全体面積に占める標準伐期齢以上の割合（百分率）で表している。</t>
    <rPh sb="0" eb="2">
      <t>セイジュク</t>
    </rPh>
    <rPh sb="2" eb="3">
      <t>ド</t>
    </rPh>
    <rPh sb="5" eb="7">
      <t>ゼンタイ</t>
    </rPh>
    <rPh sb="7" eb="9">
      <t>メンセキ</t>
    </rPh>
    <rPh sb="10" eb="11">
      <t>シ</t>
    </rPh>
    <rPh sb="13" eb="15">
      <t>ヒョウジュン</t>
    </rPh>
    <rPh sb="15" eb="17">
      <t>バッキ</t>
    </rPh>
    <rPh sb="17" eb="18">
      <t>レイ</t>
    </rPh>
    <rPh sb="18" eb="20">
      <t>イジョウ</t>
    </rPh>
    <rPh sb="21" eb="23">
      <t>ワリアイ</t>
    </rPh>
    <rPh sb="24" eb="27">
      <t>ヒャクブンリツ</t>
    </rPh>
    <rPh sb="29" eb="30">
      <t>アラワ</t>
    </rPh>
    <phoneticPr fontId="16"/>
  </si>
  <si>
    <t xml:space="preserve">  第４表  人天別・針広別蓄積表　</t>
  </si>
  <si>
    <t>立                    木                    地</t>
  </si>
  <si>
    <t>総          数</t>
  </si>
  <si>
    <t>人    工    林</t>
  </si>
  <si>
    <t>天    然    林</t>
  </si>
  <si>
    <t>総    数</t>
  </si>
  <si>
    <t>針 葉 樹</t>
  </si>
  <si>
    <t>広 葉 樹</t>
  </si>
  <si>
    <t>美 波 町</t>
    <rPh sb="0" eb="1">
      <t>ビ</t>
    </rPh>
    <rPh sb="2" eb="3">
      <t>ナミ</t>
    </rPh>
    <rPh sb="4" eb="5">
      <t>マチ</t>
    </rPh>
    <phoneticPr fontId="16"/>
  </si>
  <si>
    <t>　第３表  林相別面積表</t>
  </si>
  <si>
    <t>民有林</t>
  </si>
  <si>
    <t>立          木          地</t>
  </si>
  <si>
    <t>無   立   木   地</t>
  </si>
  <si>
    <t>更  新</t>
  </si>
  <si>
    <t>総  数</t>
  </si>
  <si>
    <t>天　　然　　林</t>
  </si>
  <si>
    <t>竹  林</t>
  </si>
  <si>
    <t xml:space="preserve"> 総 数</t>
  </si>
  <si>
    <t>伐  採</t>
  </si>
  <si>
    <t>未  立</t>
  </si>
  <si>
    <t>困難地</t>
  </si>
  <si>
    <t>総   数</t>
  </si>
  <si>
    <t>針葉樹</t>
  </si>
  <si>
    <t>広葉樹</t>
  </si>
  <si>
    <t>跡  地</t>
  </si>
  <si>
    <t>木  地</t>
  </si>
  <si>
    <t>　第６表  立木地針広別・人天別・樹種別面積表</t>
  </si>
  <si>
    <t>針          葉          樹</t>
  </si>
  <si>
    <t>広          葉          樹</t>
  </si>
  <si>
    <t>人　  工　  林</t>
  </si>
  <si>
    <t>人 　 工 　 林</t>
  </si>
  <si>
    <t>総  計</t>
  </si>
  <si>
    <t>ス  ギ</t>
  </si>
  <si>
    <t>マ  ツ</t>
  </si>
  <si>
    <t>他  針</t>
  </si>
  <si>
    <t>小   計</t>
  </si>
  <si>
    <t>他針</t>
  </si>
  <si>
    <t>他広</t>
  </si>
  <si>
    <t>小  計</t>
  </si>
  <si>
    <t>ｸﾇｷﾞ</t>
  </si>
  <si>
    <t>他  広</t>
  </si>
  <si>
    <t>　第５表  針広別面積・蓄積・成長量表</t>
  </si>
  <si>
    <t>面            積</t>
  </si>
  <si>
    <t>蓄            積</t>
  </si>
  <si>
    <t>成        長        量</t>
  </si>
  <si>
    <t xml:space="preserve">  第２表  民有林管理形態別蓄積表</t>
  </si>
  <si>
    <t>　　</t>
  </si>
  <si>
    <t>単位：m3　</t>
    <phoneticPr fontId="16"/>
  </si>
  <si>
    <t>計画対象森林計</t>
  </si>
  <si>
    <t>県  有  林</t>
  </si>
  <si>
    <t>県 行 造 林</t>
  </si>
  <si>
    <t>市 町 村 有 林</t>
  </si>
  <si>
    <t>地方公共団体</t>
    <rPh sb="0" eb="2">
      <t>チホウ</t>
    </rPh>
    <rPh sb="2" eb="4">
      <t>コウキョウ</t>
    </rPh>
    <rPh sb="4" eb="6">
      <t>ダンタイ</t>
    </rPh>
    <phoneticPr fontId="16"/>
  </si>
  <si>
    <t>私有林及び
森林総研、林業公社</t>
    <rPh sb="3" eb="4">
      <t>オヨ</t>
    </rPh>
    <rPh sb="6" eb="8">
      <t>シンリン</t>
    </rPh>
    <rPh sb="8" eb="10">
      <t>ソウケン</t>
    </rPh>
    <rPh sb="11" eb="13">
      <t>リンギョウ</t>
    </rPh>
    <rPh sb="13" eb="15">
      <t>コウシャ</t>
    </rPh>
    <phoneticPr fontId="14"/>
  </si>
  <si>
    <t>公有林</t>
    <rPh sb="0" eb="2">
      <t>コウユウ</t>
    </rPh>
    <rPh sb="2" eb="3">
      <t>リン</t>
    </rPh>
    <phoneticPr fontId="5"/>
  </si>
  <si>
    <t>私有林</t>
    <rPh sb="0" eb="3">
      <t>シユウリン</t>
    </rPh>
    <phoneticPr fontId="5"/>
  </si>
  <si>
    <t>単位　面積：ha 比率：％</t>
  </si>
  <si>
    <t>国　　有　　林</t>
  </si>
  <si>
    <t>民　　　　　有　　　　　林</t>
  </si>
  <si>
    <t>市　町　村</t>
  </si>
  <si>
    <t>土地総数</t>
  </si>
  <si>
    <t>林野庁</t>
  </si>
  <si>
    <t>他省庁</t>
  </si>
  <si>
    <t>県有林</t>
  </si>
  <si>
    <t xml:space="preserve">  第１表　森林管理形態別面積表</t>
    <phoneticPr fontId="16"/>
  </si>
  <si>
    <t>森  林
総  数</t>
    <phoneticPr fontId="16"/>
  </si>
  <si>
    <t>森林
比率</t>
    <phoneticPr fontId="16"/>
  </si>
  <si>
    <t>森　林
計画区</t>
    <phoneticPr fontId="16"/>
  </si>
  <si>
    <t>森　林
調査区</t>
    <phoneticPr fontId="16"/>
  </si>
  <si>
    <t>官行
造林</t>
    <phoneticPr fontId="16"/>
  </si>
  <si>
    <t>公　 有　 林</t>
    <phoneticPr fontId="16"/>
  </si>
  <si>
    <t>私有林</t>
    <phoneticPr fontId="16"/>
  </si>
  <si>
    <t>計画対象
森 林 計</t>
    <phoneticPr fontId="16"/>
  </si>
  <si>
    <t>計  画
対象外
森林計</t>
    <phoneticPr fontId="16"/>
  </si>
  <si>
    <t>地方公
共団体</t>
    <rPh sb="0" eb="2">
      <t>チホウ</t>
    </rPh>
    <rPh sb="2" eb="3">
      <t>コウ</t>
    </rPh>
    <phoneticPr fontId="16"/>
  </si>
  <si>
    <t>森 林
総 研</t>
    <rPh sb="0" eb="1">
      <t>モリ</t>
    </rPh>
    <rPh sb="2" eb="3">
      <t>リン</t>
    </rPh>
    <rPh sb="4" eb="5">
      <t>ソウ</t>
    </rPh>
    <rPh sb="6" eb="7">
      <t>ケン</t>
    </rPh>
    <phoneticPr fontId="16"/>
  </si>
  <si>
    <t>林 業
公 社</t>
    <rPh sb="0" eb="1">
      <t>リン</t>
    </rPh>
    <rPh sb="2" eb="3">
      <t>ギョウ</t>
    </rPh>
    <rPh sb="4" eb="5">
      <t>コウ</t>
    </rPh>
    <rPh sb="6" eb="7">
      <t>シャ</t>
    </rPh>
    <phoneticPr fontId="16"/>
  </si>
  <si>
    <t>計</t>
    <rPh sb="0" eb="1">
      <t>ケイ</t>
    </rPh>
    <phoneticPr fontId="14"/>
  </si>
  <si>
    <t>吉野川市</t>
    <rPh sb="0" eb="2">
      <t>ヨシノ</t>
    </rPh>
    <rPh sb="2" eb="3">
      <t>ガワ</t>
    </rPh>
    <rPh sb="3" eb="4">
      <t>シ</t>
    </rPh>
    <phoneticPr fontId="16"/>
  </si>
  <si>
    <t>海 陽 町</t>
    <rPh sb="0" eb="1">
      <t>ウミ</t>
    </rPh>
    <rPh sb="2" eb="3">
      <t>ヨウ</t>
    </rPh>
    <rPh sb="4" eb="5">
      <t>チョウ</t>
    </rPh>
    <phoneticPr fontId="16"/>
  </si>
  <si>
    <t>市町村</t>
    <rPh sb="0" eb="3">
      <t>シチョウソン</t>
    </rPh>
    <phoneticPr fontId="5"/>
  </si>
  <si>
    <t>森　林　資　源　現　況　表</t>
    <rPh sb="0" eb="1">
      <t>モリ</t>
    </rPh>
    <rPh sb="2" eb="3">
      <t>ハヤシ</t>
    </rPh>
    <rPh sb="4" eb="5">
      <t>シ</t>
    </rPh>
    <rPh sb="6" eb="7">
      <t>ミナモト</t>
    </rPh>
    <rPh sb="8" eb="9">
      <t>ウツツ</t>
    </rPh>
    <rPh sb="10" eb="11">
      <t>キョウ</t>
    </rPh>
    <rPh sb="12" eb="13">
      <t>ヒョウ</t>
    </rPh>
    <phoneticPr fontId="5"/>
  </si>
  <si>
    <t>徳　島　県</t>
    <rPh sb="0" eb="1">
      <t>トク</t>
    </rPh>
    <rPh sb="2" eb="3">
      <t>シマ</t>
    </rPh>
    <rPh sb="4" eb="5">
      <t>ケン</t>
    </rPh>
    <phoneticPr fontId="5"/>
  </si>
  <si>
    <t>グラフ１ 森林管理形態別面積（第１表）</t>
    <phoneticPr fontId="16"/>
  </si>
  <si>
    <t>国有林</t>
  </si>
  <si>
    <t>公有林</t>
  </si>
  <si>
    <t>私有林</t>
  </si>
  <si>
    <t>森林総数</t>
  </si>
  <si>
    <t>面積(ha)</t>
  </si>
  <si>
    <t>グラフ２</t>
  </si>
  <si>
    <t>針葉樹林</t>
  </si>
  <si>
    <t>広葉樹林</t>
  </si>
  <si>
    <t>無立木地等</t>
  </si>
  <si>
    <t>竹林</t>
  </si>
  <si>
    <t>民有林面積</t>
  </si>
  <si>
    <t>グラフ３</t>
  </si>
  <si>
    <t>人工林</t>
  </si>
  <si>
    <t>天然林</t>
  </si>
  <si>
    <t>面積（ha）</t>
  </si>
  <si>
    <t>グラフ４</t>
  </si>
  <si>
    <t>人工</t>
    <rPh sb="0" eb="2">
      <t>ジンコウ</t>
    </rPh>
    <phoneticPr fontId="5"/>
  </si>
  <si>
    <t>マツ</t>
    <phoneticPr fontId="16"/>
  </si>
  <si>
    <t>その他</t>
  </si>
  <si>
    <t>人工林総数</t>
  </si>
  <si>
    <t>森林総数</t>
    <rPh sb="0" eb="2">
      <t>シンリン</t>
    </rPh>
    <rPh sb="2" eb="4">
      <t>ソウスウ</t>
    </rPh>
    <phoneticPr fontId="14"/>
  </si>
  <si>
    <t>ha</t>
    <phoneticPr fontId="14"/>
  </si>
  <si>
    <t>対象民有林面積　</t>
    <rPh sb="0" eb="2">
      <t>タイショウ</t>
    </rPh>
    <rPh sb="2" eb="4">
      <t>ミンユウ</t>
    </rPh>
    <rPh sb="4" eb="5">
      <t>リン</t>
    </rPh>
    <rPh sb="5" eb="7">
      <t>メンセキ</t>
    </rPh>
    <phoneticPr fontId="14"/>
  </si>
  <si>
    <t>面積（ha)</t>
  </si>
  <si>
    <t>グラフ５</t>
  </si>
  <si>
    <t>15以上</t>
    <phoneticPr fontId="16"/>
  </si>
  <si>
    <t>合計(ha)</t>
  </si>
  <si>
    <t>グラフ６</t>
  </si>
  <si>
    <t>海部森林調査区</t>
  </si>
  <si>
    <t>三好森林調査区</t>
  </si>
  <si>
    <t>美馬森林調査区</t>
  </si>
  <si>
    <t>徳島森林調査区</t>
  </si>
  <si>
    <t>対象民有林面積</t>
    <rPh sb="0" eb="2">
      <t>タイショウ</t>
    </rPh>
    <rPh sb="2" eb="4">
      <t>ミンユウ</t>
    </rPh>
    <rPh sb="4" eb="5">
      <t>リン</t>
    </rPh>
    <rPh sb="5" eb="7">
      <t>メンセキ</t>
    </rPh>
    <phoneticPr fontId="14"/>
  </si>
  <si>
    <t>ｈａ</t>
    <phoneticPr fontId="14"/>
  </si>
  <si>
    <t>人工林面積　１８４,５１２ha</t>
    <rPh sb="0" eb="3">
      <t>ジンコウリン</t>
    </rPh>
    <rPh sb="3" eb="5">
      <t>メンセキ</t>
    </rPh>
    <phoneticPr fontId="14"/>
  </si>
  <si>
    <t>グラフ８</t>
  </si>
  <si>
    <t>1ha未満</t>
    <phoneticPr fontId="16"/>
  </si>
  <si>
    <t>1～10ha</t>
    <phoneticPr fontId="16"/>
  </si>
  <si>
    <t>10～30ha</t>
    <phoneticPr fontId="16"/>
  </si>
  <si>
    <t>30～50ha</t>
    <phoneticPr fontId="16"/>
  </si>
  <si>
    <t>50～100ha</t>
    <phoneticPr fontId="16"/>
  </si>
  <si>
    <t>100～500ha</t>
    <phoneticPr fontId="16"/>
  </si>
  <si>
    <t>500ha以上</t>
    <phoneticPr fontId="16"/>
  </si>
  <si>
    <t>合計</t>
  </si>
  <si>
    <t>パーセント</t>
  </si>
  <si>
    <t>グラフ９</t>
  </si>
  <si>
    <t>在村林家所有森林</t>
  </si>
  <si>
    <t>不在村林家所有森林</t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</si>
  <si>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14"/>
  </si>
  <si>
    <t>■　森林管理形態別面積（第１表）</t>
    <rPh sb="2" eb="4">
      <t>シンリン</t>
    </rPh>
    <rPh sb="4" eb="6">
      <t>カンリ</t>
    </rPh>
    <rPh sb="6" eb="8">
      <t>ケイタイ</t>
    </rPh>
    <rPh sb="8" eb="9">
      <t>ベツ</t>
    </rPh>
    <rPh sb="9" eb="11">
      <t>メンセキ</t>
    </rPh>
    <rPh sb="12" eb="13">
      <t>ダイ</t>
    </rPh>
    <rPh sb="14" eb="15">
      <t>ヒョウ</t>
    </rPh>
    <phoneticPr fontId="14"/>
  </si>
  <si>
    <t>■　針広別森林面積（第３表）</t>
    <rPh sb="2" eb="3">
      <t>ハリ</t>
    </rPh>
    <rPh sb="3" eb="4">
      <t>ヒロ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4"/>
  </si>
  <si>
    <t>■　人天別森林面積（第３表）</t>
    <rPh sb="2" eb="3">
      <t>ジン</t>
    </rPh>
    <rPh sb="3" eb="4">
      <t>テン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4"/>
  </si>
  <si>
    <t>■　人工林樹種別面積（第６表）</t>
    <rPh sb="2" eb="4">
      <t>ジンコウ</t>
    </rPh>
    <rPh sb="4" eb="5">
      <t>リン</t>
    </rPh>
    <rPh sb="5" eb="6">
      <t>ジュ</t>
    </rPh>
    <rPh sb="6" eb="7">
      <t>シュ</t>
    </rPh>
    <rPh sb="7" eb="8">
      <t>ベツ</t>
    </rPh>
    <rPh sb="8" eb="10">
      <t>メンセキ</t>
    </rPh>
    <rPh sb="11" eb="12">
      <t>ダイ</t>
    </rPh>
    <rPh sb="13" eb="14">
      <t>ヒョウ</t>
    </rPh>
    <phoneticPr fontId="14"/>
  </si>
  <si>
    <t>(H.26)</t>
  </si>
  <si>
    <t>率</t>
    <rPh sb="0" eb="1">
      <t>リツ</t>
    </rPh>
    <phoneticPr fontId="5"/>
  </si>
  <si>
    <t>私有林　生</t>
    <rPh sb="4" eb="5">
      <t>ナマ</t>
    </rPh>
    <phoneticPr fontId="16"/>
  </si>
  <si>
    <t>私有林　編集</t>
    <rPh sb="4" eb="6">
      <t>ヘンシュウ</t>
    </rPh>
    <phoneticPr fontId="16"/>
  </si>
  <si>
    <t>率</t>
    <rPh sb="0" eb="1">
      <t>リツ</t>
    </rPh>
    <phoneticPr fontId="16"/>
  </si>
  <si>
    <t>市 町 村</t>
    <rPh sb="0" eb="1">
      <t>シ</t>
    </rPh>
    <rPh sb="2" eb="3">
      <t>マチ</t>
    </rPh>
    <rPh sb="4" eb="5">
      <t>ムラ</t>
    </rPh>
    <phoneticPr fontId="7"/>
  </si>
  <si>
    <t>計画対象</t>
    <rPh sb="0" eb="2">
      <t>ケイカク</t>
    </rPh>
    <rPh sb="2" eb="4">
      <t>タイショウ</t>
    </rPh>
    <phoneticPr fontId="5"/>
  </si>
  <si>
    <t>人　　工　　林</t>
    <rPh sb="0" eb="1">
      <t>ヒト</t>
    </rPh>
    <rPh sb="3" eb="4">
      <t>コウ</t>
    </rPh>
    <rPh sb="6" eb="7">
      <t>リン</t>
    </rPh>
    <phoneticPr fontId="5"/>
  </si>
  <si>
    <t>民有林面積</t>
    <rPh sb="0" eb="3">
      <t>ミンユウリン</t>
    </rPh>
    <rPh sb="3" eb="5">
      <t>メンセキ</t>
    </rPh>
    <phoneticPr fontId="5"/>
  </si>
  <si>
    <t>面積</t>
    <rPh sb="0" eb="2">
      <t>メンセキ</t>
    </rPh>
    <phoneticPr fontId="5"/>
  </si>
  <si>
    <t>人工林率</t>
    <rPh sb="0" eb="3">
      <t>ジンコウリン</t>
    </rPh>
    <rPh sb="3" eb="4">
      <t>リツ</t>
    </rPh>
    <phoneticPr fontId="5"/>
  </si>
  <si>
    <t>９齢級以上</t>
    <rPh sb="1" eb="2">
      <t>レイ</t>
    </rPh>
    <rPh sb="2" eb="3">
      <t>キュウ</t>
    </rPh>
    <rPh sb="3" eb="5">
      <t>イジョウ</t>
    </rPh>
    <phoneticPr fontId="5"/>
  </si>
  <si>
    <t>成熟度</t>
    <rPh sb="0" eb="2">
      <t>セイジュク</t>
    </rPh>
    <rPh sb="2" eb="3">
      <t>ド</t>
    </rPh>
    <phoneticPr fontId="5"/>
  </si>
  <si>
    <t>１０齢級以上</t>
    <rPh sb="2" eb="3">
      <t>レイ</t>
    </rPh>
    <rPh sb="3" eb="4">
      <t>キュウ</t>
    </rPh>
    <rPh sb="4" eb="6">
      <t>イジョウ</t>
    </rPh>
    <phoneticPr fontId="5"/>
  </si>
  <si>
    <t>阿 波 市</t>
    <rPh sb="4" eb="5">
      <t>シ</t>
    </rPh>
    <phoneticPr fontId="7"/>
  </si>
  <si>
    <t>吉野川市</t>
    <rPh sb="0" eb="4">
      <t>ヨシノガワシ</t>
    </rPh>
    <phoneticPr fontId="7"/>
  </si>
  <si>
    <t>美 馬 市</t>
    <rPh sb="0" eb="1">
      <t>ビ</t>
    </rPh>
    <rPh sb="2" eb="3">
      <t>ウマ</t>
    </rPh>
    <rPh sb="4" eb="5">
      <t>シ</t>
    </rPh>
    <phoneticPr fontId="7"/>
  </si>
  <si>
    <t>つるぎ町</t>
    <rPh sb="3" eb="4">
      <t>チョウ</t>
    </rPh>
    <phoneticPr fontId="7"/>
  </si>
  <si>
    <t>三 好 市</t>
    <rPh sb="0" eb="1">
      <t>サン</t>
    </rPh>
    <rPh sb="2" eb="3">
      <t>ヨシミ</t>
    </rPh>
    <rPh sb="4" eb="5">
      <t>シ</t>
    </rPh>
    <phoneticPr fontId="7"/>
  </si>
  <si>
    <t>東みよし町</t>
    <rPh sb="0" eb="1">
      <t>ヒガシ</t>
    </rPh>
    <rPh sb="4" eb="5">
      <t>チョウ</t>
    </rPh>
    <phoneticPr fontId="7"/>
  </si>
  <si>
    <t>那 賀 町</t>
    <rPh sb="0" eb="1">
      <t>トモ</t>
    </rPh>
    <rPh sb="2" eb="3">
      <t>ガ</t>
    </rPh>
    <rPh sb="4" eb="5">
      <t>チョウ</t>
    </rPh>
    <phoneticPr fontId="7"/>
  </si>
  <si>
    <t>牟 岐 町</t>
    <rPh sb="0" eb="1">
      <t>ム</t>
    </rPh>
    <rPh sb="2" eb="3">
      <t>チマタ</t>
    </rPh>
    <rPh sb="4" eb="5">
      <t>チョウ</t>
    </rPh>
    <phoneticPr fontId="7"/>
  </si>
  <si>
    <t>美 波 町</t>
    <rPh sb="0" eb="1">
      <t>ビ</t>
    </rPh>
    <rPh sb="2" eb="3">
      <t>ナミ</t>
    </rPh>
    <rPh sb="4" eb="5">
      <t>チョウ</t>
    </rPh>
    <phoneticPr fontId="7"/>
  </si>
  <si>
    <t>海 陽 町</t>
    <rPh sb="0" eb="1">
      <t>ウミ</t>
    </rPh>
    <rPh sb="2" eb="3">
      <t>ヨウ</t>
    </rPh>
    <rPh sb="4" eb="5">
      <t>マチ</t>
    </rPh>
    <phoneticPr fontId="7"/>
  </si>
  <si>
    <t>ス　　　　　　　　　ギ</t>
    <phoneticPr fontId="5"/>
  </si>
  <si>
    <t>ヒ　　　　ノ　　　キ</t>
    <phoneticPr fontId="5"/>
  </si>
  <si>
    <t>単位　面積：ha，蓄積・成長量：ｍ3</t>
    <phoneticPr fontId="16"/>
  </si>
  <si>
    <t>県  行
造  林</t>
    <phoneticPr fontId="16"/>
  </si>
  <si>
    <t>市町村
有　林</t>
    <phoneticPr fontId="16"/>
  </si>
  <si>
    <t>(H.23)</t>
    <phoneticPr fontId="16"/>
  </si>
  <si>
    <t>(H.27)</t>
    <phoneticPr fontId="16"/>
  </si>
  <si>
    <t>三　好</t>
    <phoneticPr fontId="16"/>
  </si>
  <si>
    <t>(H.24)</t>
    <phoneticPr fontId="16"/>
  </si>
  <si>
    <t>(H.25)</t>
    <phoneticPr fontId="16"/>
  </si>
  <si>
    <t xml:space="preserve">  第１２表 針葉樹齢級別面積表　</t>
    <rPh sb="7" eb="10">
      <t>シンヨウジュ</t>
    </rPh>
    <phoneticPr fontId="14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</si>
  <si>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</si>
  <si>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</si>
  <si>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</si>
  <si>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</si>
  <si>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1ha-10ha</t>
    <phoneticPr fontId="20"/>
  </si>
  <si>
    <t>10ha-30ha</t>
    <phoneticPr fontId="20"/>
  </si>
  <si>
    <t>30ha-50ha</t>
    <phoneticPr fontId="5"/>
  </si>
  <si>
    <t>50ha-100ha</t>
    <phoneticPr fontId="5"/>
  </si>
  <si>
    <t>100ha-500ha</t>
    <phoneticPr fontId="5"/>
  </si>
  <si>
    <t>本表は市町村ごとの値となっているため，複数の市町村において所有している場合は，それぞれ別の所有者として計上されている。</t>
    <phoneticPr fontId="16"/>
  </si>
  <si>
    <t>(H.28)</t>
    <phoneticPr fontId="16"/>
  </si>
  <si>
    <t>(H.28)</t>
    <phoneticPr fontId="16"/>
  </si>
  <si>
    <t xml:space="preserve">   注）スギ・ヒノキ人工林のうち、標準伐期齢級以上の林分が占める割合</t>
    <rPh sb="3" eb="4">
      <t>チュウ</t>
    </rPh>
    <rPh sb="11" eb="14">
      <t>ジンコウリン</t>
    </rPh>
    <rPh sb="18" eb="20">
      <t>ヒョウジュン</t>
    </rPh>
    <rPh sb="20" eb="21">
      <t>バツ</t>
    </rPh>
    <rPh sb="21" eb="22">
      <t>キ</t>
    </rPh>
    <rPh sb="22" eb="24">
      <t>レイキュウ</t>
    </rPh>
    <rPh sb="24" eb="26">
      <t>イジョウ</t>
    </rPh>
    <rPh sb="27" eb="28">
      <t>リン</t>
    </rPh>
    <rPh sb="28" eb="29">
      <t>ブン</t>
    </rPh>
    <rPh sb="30" eb="31">
      <t>シ</t>
    </rPh>
    <rPh sb="33" eb="35">
      <t>ワリアイ</t>
    </rPh>
    <phoneticPr fontId="14"/>
  </si>
  <si>
    <t>平成３０年３月３１日現在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</si>
  <si>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(H.29)</t>
    <phoneticPr fontId="16"/>
  </si>
  <si>
    <t>単位：m3　</t>
    <phoneticPr fontId="16"/>
  </si>
  <si>
    <t xml:space="preserve">  第１３表 スギ人工林齢級別面積表　</t>
    <rPh sb="9" eb="12">
      <t>ジンコウリン</t>
    </rPh>
    <rPh sb="12" eb="14">
      <t>レイキュウ</t>
    </rPh>
    <phoneticPr fontId="14"/>
  </si>
  <si>
    <t xml:space="preserve">  第１４表 ヒノキ人工林齢級別面積表　</t>
    <rPh sb="10" eb="13">
      <t>ジンコウリン</t>
    </rPh>
    <rPh sb="13" eb="15">
      <t>レイキュウ</t>
    </rPh>
    <phoneticPr fontId="14"/>
  </si>
  <si>
    <t xml:space="preserve">  第１５表 スギ・ヒノキ人工林齢級別面積表　</t>
    <rPh sb="13" eb="16">
      <t>ジンコウリン</t>
    </rPh>
    <rPh sb="16" eb="18">
      <t>レイキュウ</t>
    </rPh>
    <phoneticPr fontId="14"/>
  </si>
  <si>
    <t xml:space="preserve">  第１０表　標高階別森林面積表</t>
    <phoneticPr fontId="14"/>
  </si>
  <si>
    <t xml:space="preserve">  第１１表　傾斜階別森林面積表</t>
    <rPh sb="7" eb="9">
      <t>ケイシャ</t>
    </rPh>
    <phoneticPr fontId="14"/>
  </si>
  <si>
    <t>5度未満</t>
    <rPh sb="1" eb="2">
      <t>ド</t>
    </rPh>
    <rPh sb="2" eb="4">
      <t>ミマン</t>
    </rPh>
    <phoneticPr fontId="5"/>
  </si>
  <si>
    <t>5度</t>
    <rPh sb="0" eb="1">
      <t>ド</t>
    </rPh>
    <phoneticPr fontId="5"/>
  </si>
  <si>
    <t>10度</t>
    <rPh sb="1" eb="2">
      <t>ド</t>
    </rPh>
    <phoneticPr fontId="5"/>
  </si>
  <si>
    <t>15度</t>
    <rPh sb="1" eb="2">
      <t>ド</t>
    </rPh>
    <phoneticPr fontId="5"/>
  </si>
  <si>
    <t>20度</t>
    <rPh sb="1" eb="2">
      <t>ド</t>
    </rPh>
    <phoneticPr fontId="5"/>
  </si>
  <si>
    <t>25度</t>
    <rPh sb="1" eb="2">
      <t>ド</t>
    </rPh>
    <phoneticPr fontId="5"/>
  </si>
  <si>
    <t>30度</t>
    <rPh sb="1" eb="2">
      <t>ド</t>
    </rPh>
    <phoneticPr fontId="5"/>
  </si>
  <si>
    <t>35度</t>
    <rPh sb="1" eb="2">
      <t>ド</t>
    </rPh>
    <phoneticPr fontId="5"/>
  </si>
  <si>
    <t>40度</t>
    <rPh sb="1" eb="2">
      <t>ド</t>
    </rPh>
    <phoneticPr fontId="5"/>
  </si>
  <si>
    <t>45度以上</t>
    <rPh sb="1" eb="2">
      <t>ド</t>
    </rPh>
    <rPh sb="2" eb="4">
      <t>イジョウ</t>
    </rPh>
    <phoneticPr fontId="5"/>
  </si>
  <si>
    <t>45度</t>
    <rPh sb="1" eb="2">
      <t>ド</t>
    </rPh>
    <phoneticPr fontId="5"/>
  </si>
  <si>
    <t>本表は市町村ごとの値となっているため，複数の市町村において所有している場合は，それぞれ別の所有者として計上されている。</t>
    <phoneticPr fontId="16"/>
  </si>
  <si>
    <t>県全体</t>
    <rPh sb="0" eb="3">
      <t>ケンゼンタイ</t>
    </rPh>
    <phoneticPr fontId="20"/>
  </si>
  <si>
    <t>スギ</t>
    <phoneticPr fontId="5"/>
  </si>
  <si>
    <t>ヒノキ</t>
    <phoneticPr fontId="5"/>
  </si>
  <si>
    <t>ヒノキ</t>
    <phoneticPr fontId="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</si>
  <si>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</si>
  <si>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</si>
  <si>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</si>
  <si>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</si>
  <si>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</si>
  <si>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</si>
  <si>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</si>
  <si>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</si>
  <si>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吉野川森林計画区</t>
    <rPh sb="0" eb="3">
      <t>ヨシノガワ</t>
    </rPh>
    <rPh sb="3" eb="5">
      <t>シンリン</t>
    </rPh>
    <rPh sb="5" eb="7">
      <t>ケイカク</t>
    </rPh>
    <rPh sb="7" eb="8">
      <t>ク</t>
    </rPh>
    <phoneticPr fontId="20"/>
  </si>
  <si>
    <t>那賀・海部川森林計画区</t>
    <rPh sb="0" eb="2">
      <t>ナカ</t>
    </rPh>
    <rPh sb="3" eb="5">
      <t>カイフ</t>
    </rPh>
    <rPh sb="5" eb="6">
      <t>ガワ</t>
    </rPh>
    <rPh sb="6" eb="8">
      <t>シンリン</t>
    </rPh>
    <rPh sb="8" eb="10">
      <t>ケイカク</t>
    </rPh>
    <rPh sb="10" eb="11">
      <t>ク</t>
    </rPh>
    <phoneticPr fontId="20"/>
  </si>
  <si>
    <t>スギ</t>
    <phoneticPr fontId="5"/>
  </si>
  <si>
    <t>那賀森林調査区</t>
    <phoneticPr fontId="2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</si>
  <si>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</si>
  <si>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</si>
  <si>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</si>
  <si>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</si>
  <si>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クヌギ</t>
    <phoneticPr fontId="5"/>
  </si>
  <si>
    <t>タコウ</t>
    <phoneticPr fontId="5"/>
  </si>
  <si>
    <t>徳島調査区</t>
    <phoneticPr fontId="20"/>
  </si>
  <si>
    <t>美馬調査区</t>
    <phoneticPr fontId="20"/>
  </si>
  <si>
    <t>三好調査区</t>
    <phoneticPr fontId="20"/>
  </si>
  <si>
    <t>那賀調査区</t>
    <phoneticPr fontId="20"/>
  </si>
  <si>
    <t>海部調査区</t>
    <phoneticPr fontId="20"/>
  </si>
  <si>
    <t>東部農林水産局（徳島）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トクシマ</t>
    </rPh>
    <phoneticPr fontId="20"/>
  </si>
  <si>
    <t>東部農林水産局（吉野川）</t>
    <rPh sb="8" eb="10">
      <t>ヨシノ</t>
    </rPh>
    <rPh sb="10" eb="11">
      <t>ガワ</t>
    </rPh>
    <phoneticPr fontId="20"/>
  </si>
  <si>
    <t>南部総合県民局（美波）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ミナミ</t>
    </rPh>
    <phoneticPr fontId="20"/>
  </si>
  <si>
    <t>南部総合県民局（那賀）</t>
    <phoneticPr fontId="20"/>
  </si>
  <si>
    <t>西部総合県民局（美馬）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ミマ</t>
    </rPh>
    <phoneticPr fontId="20"/>
  </si>
  <si>
    <t>西部総合県民局（三好）</t>
    <phoneticPr fontId="20"/>
  </si>
  <si>
    <t>スギ</t>
    <phoneticPr fontId="5"/>
  </si>
  <si>
    <t>ヒノキ</t>
    <phoneticPr fontId="5"/>
  </si>
  <si>
    <t>マツ</t>
    <phoneticPr fontId="5"/>
  </si>
  <si>
    <t>タシン</t>
    <phoneticPr fontId="5"/>
  </si>
  <si>
    <t>徳島市</t>
    <phoneticPr fontId="20"/>
  </si>
  <si>
    <t>鳴門市</t>
    <phoneticPr fontId="20"/>
  </si>
  <si>
    <t>小松島市</t>
    <phoneticPr fontId="20"/>
  </si>
  <si>
    <t>勝浦町</t>
    <phoneticPr fontId="20"/>
  </si>
  <si>
    <t>上勝町</t>
    <phoneticPr fontId="20"/>
  </si>
  <si>
    <t>佐那河内村</t>
    <phoneticPr fontId="20"/>
  </si>
  <si>
    <t>石井町</t>
    <phoneticPr fontId="20"/>
  </si>
  <si>
    <t>神山町</t>
    <phoneticPr fontId="20"/>
  </si>
  <si>
    <t>松茂町</t>
    <phoneticPr fontId="20"/>
  </si>
  <si>
    <t>板野町</t>
    <phoneticPr fontId="20"/>
  </si>
  <si>
    <t>上板町</t>
    <phoneticPr fontId="20"/>
  </si>
  <si>
    <t>阿波市</t>
    <phoneticPr fontId="20"/>
  </si>
  <si>
    <t>吉野川市</t>
    <phoneticPr fontId="20"/>
  </si>
  <si>
    <t>美馬市</t>
    <phoneticPr fontId="20"/>
  </si>
  <si>
    <t>マツ</t>
    <phoneticPr fontId="5"/>
  </si>
  <si>
    <t>タシン</t>
    <phoneticPr fontId="5"/>
  </si>
  <si>
    <t>つるぎ町</t>
    <phoneticPr fontId="20"/>
  </si>
  <si>
    <t>三好市</t>
    <phoneticPr fontId="20"/>
  </si>
  <si>
    <t>東みよし町</t>
    <phoneticPr fontId="20"/>
  </si>
  <si>
    <t>那賀町</t>
    <phoneticPr fontId="20"/>
  </si>
  <si>
    <t>阿南市</t>
    <phoneticPr fontId="20"/>
  </si>
  <si>
    <t>牟岐町</t>
    <phoneticPr fontId="20"/>
  </si>
  <si>
    <t>海陽町</t>
    <phoneticPr fontId="20"/>
  </si>
  <si>
    <t>美波町</t>
    <phoneticPr fontId="20"/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</si>
  <si>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5"/>
  </si>
  <si>
    <t>グラフ</t>
    <phoneticPr fontId="5"/>
  </si>
  <si>
    <t>第</t>
    <rPh sb="0" eb="1">
      <t>ダイ</t>
    </rPh>
    <phoneticPr fontId="5"/>
  </si>
  <si>
    <t>表</t>
    <rPh sb="0" eb="1">
      <t>ヒョウ</t>
    </rPh>
    <phoneticPr fontId="5"/>
  </si>
  <si>
    <t>森林管理形態別面積表（国有林を含む）</t>
    <rPh sb="0" eb="2">
      <t>シンリン</t>
    </rPh>
    <rPh sb="2" eb="4">
      <t>カンリ</t>
    </rPh>
    <rPh sb="4" eb="6">
      <t>ケイタイ</t>
    </rPh>
    <rPh sb="6" eb="7">
      <t>ベツ</t>
    </rPh>
    <rPh sb="7" eb="9">
      <t>メンセキ</t>
    </rPh>
    <rPh sb="9" eb="10">
      <t>ヒョウ</t>
    </rPh>
    <rPh sb="11" eb="14">
      <t>コクユウリン</t>
    </rPh>
    <rPh sb="15" eb="16">
      <t>フク</t>
    </rPh>
    <phoneticPr fontId="5"/>
  </si>
  <si>
    <t>民有林管理形態別蓄積量</t>
    <rPh sb="0" eb="3">
      <t>ミンユウリン</t>
    </rPh>
    <rPh sb="3" eb="5">
      <t>カンリ</t>
    </rPh>
    <rPh sb="5" eb="7">
      <t>ケイタイ</t>
    </rPh>
    <rPh sb="7" eb="8">
      <t>ベツ</t>
    </rPh>
    <rPh sb="8" eb="10">
      <t>チクセキ</t>
    </rPh>
    <rPh sb="10" eb="11">
      <t>リョウ</t>
    </rPh>
    <phoneticPr fontId="5"/>
  </si>
  <si>
    <t>林相別面積表</t>
    <rPh sb="0" eb="1">
      <t>リン</t>
    </rPh>
    <rPh sb="1" eb="2">
      <t>ソウ</t>
    </rPh>
    <rPh sb="2" eb="3">
      <t>ベツ</t>
    </rPh>
    <rPh sb="3" eb="5">
      <t>メンセキ</t>
    </rPh>
    <rPh sb="5" eb="6">
      <t>ヒョウ</t>
    </rPh>
    <phoneticPr fontId="5"/>
  </si>
  <si>
    <t>人天別・針広別蓄積表</t>
    <rPh sb="0" eb="1">
      <t>ジン</t>
    </rPh>
    <rPh sb="1" eb="2">
      <t>テン</t>
    </rPh>
    <rPh sb="2" eb="3">
      <t>ベツ</t>
    </rPh>
    <rPh sb="4" eb="5">
      <t>ハリ</t>
    </rPh>
    <rPh sb="5" eb="6">
      <t>ヒロ</t>
    </rPh>
    <rPh sb="6" eb="7">
      <t>ベツ</t>
    </rPh>
    <rPh sb="7" eb="9">
      <t>チクセキ</t>
    </rPh>
    <rPh sb="9" eb="10">
      <t>ヒョウ</t>
    </rPh>
    <phoneticPr fontId="5"/>
  </si>
  <si>
    <t>針広別面積・蓄積・成長量表</t>
    <rPh sb="0" eb="1">
      <t>ハリ</t>
    </rPh>
    <rPh sb="1" eb="2">
      <t>ヒロ</t>
    </rPh>
    <rPh sb="2" eb="3">
      <t>ベツ</t>
    </rPh>
    <rPh sb="3" eb="5">
      <t>メンセキ</t>
    </rPh>
    <rPh sb="6" eb="8">
      <t>チクセキ</t>
    </rPh>
    <rPh sb="9" eb="11">
      <t>セイチョウ</t>
    </rPh>
    <rPh sb="11" eb="12">
      <t>リョウ</t>
    </rPh>
    <rPh sb="12" eb="13">
      <t>ヒョウ</t>
    </rPh>
    <phoneticPr fontId="5"/>
  </si>
  <si>
    <t>立木地針広別・人天別・樹種別面積表</t>
    <rPh sb="0" eb="2">
      <t>リュウボク</t>
    </rPh>
    <rPh sb="2" eb="3">
      <t>チ</t>
    </rPh>
    <rPh sb="3" eb="4">
      <t>ハリ</t>
    </rPh>
    <rPh sb="4" eb="5">
      <t>ヒロ</t>
    </rPh>
    <rPh sb="5" eb="6">
      <t>ベツ</t>
    </rPh>
    <rPh sb="7" eb="8">
      <t>ジン</t>
    </rPh>
    <rPh sb="8" eb="9">
      <t>テン</t>
    </rPh>
    <rPh sb="9" eb="10">
      <t>ベツ</t>
    </rPh>
    <rPh sb="11" eb="13">
      <t>ジュシュ</t>
    </rPh>
    <rPh sb="13" eb="14">
      <t>ベツ</t>
    </rPh>
    <rPh sb="14" eb="16">
      <t>メンセキ</t>
    </rPh>
    <rPh sb="16" eb="17">
      <t>ヒョウ</t>
    </rPh>
    <phoneticPr fontId="5"/>
  </si>
  <si>
    <t>スギ・ヒノキ人工林成熟度比較表</t>
    <rPh sb="6" eb="9">
      <t>ジンコウリン</t>
    </rPh>
    <rPh sb="9" eb="11">
      <t>セイジュク</t>
    </rPh>
    <rPh sb="11" eb="12">
      <t>ド</t>
    </rPh>
    <rPh sb="12" eb="14">
      <t>ヒカク</t>
    </rPh>
    <rPh sb="14" eb="15">
      <t>ヒョウ</t>
    </rPh>
    <phoneticPr fontId="5"/>
  </si>
  <si>
    <t>私有林所有規模別面積表</t>
    <rPh sb="0" eb="3">
      <t>シユウリン</t>
    </rPh>
    <rPh sb="3" eb="5">
      <t>ショユウ</t>
    </rPh>
    <rPh sb="5" eb="7">
      <t>キボ</t>
    </rPh>
    <rPh sb="7" eb="8">
      <t>ベツ</t>
    </rPh>
    <rPh sb="8" eb="10">
      <t>メンセキ</t>
    </rPh>
    <rPh sb="10" eb="11">
      <t>ヒョウ</t>
    </rPh>
    <phoneticPr fontId="5"/>
  </si>
  <si>
    <t>私有林　在・不在村面積表</t>
    <rPh sb="0" eb="3">
      <t>シユウリン</t>
    </rPh>
    <rPh sb="4" eb="5">
      <t>ザイ</t>
    </rPh>
    <rPh sb="6" eb="8">
      <t>フザイ</t>
    </rPh>
    <rPh sb="8" eb="9">
      <t>ソン</t>
    </rPh>
    <rPh sb="9" eb="11">
      <t>メンセキ</t>
    </rPh>
    <rPh sb="11" eb="12">
      <t>ヒョウ</t>
    </rPh>
    <phoneticPr fontId="5"/>
  </si>
  <si>
    <t>標高階別森林面積表</t>
    <rPh sb="0" eb="2">
      <t>ヒョウコウ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</si>
  <si>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傾斜階別森林面積表</t>
    <rPh sb="0" eb="2">
      <t>ケイシャ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</si>
  <si>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針葉樹齢級別面積表</t>
    <rPh sb="0" eb="3">
      <t>シンヨウジュ</t>
    </rPh>
    <rPh sb="3" eb="5">
      <t>レイキュウ</t>
    </rPh>
    <rPh sb="5" eb="6">
      <t>ベツ</t>
    </rPh>
    <rPh sb="6" eb="8">
      <t>メンセキ</t>
    </rPh>
    <rPh sb="8" eb="9">
      <t>ヒョウ</t>
    </rPh>
    <phoneticPr fontId="5"/>
  </si>
  <si>
    <t>スギ人工林齢級別面積表</t>
    <rPh sb="2" eb="5">
      <t>ジンコウリン</t>
    </rPh>
    <rPh sb="5" eb="7">
      <t>レイキュウ</t>
    </rPh>
    <rPh sb="7" eb="8">
      <t>ベツ</t>
    </rPh>
    <rPh sb="8" eb="10">
      <t>メンセキ</t>
    </rPh>
    <rPh sb="10" eb="11">
      <t>ヒョウ</t>
    </rPh>
    <phoneticPr fontId="5"/>
  </si>
  <si>
    <t>ヒノキ人工林齢級別面積表</t>
    <rPh sb="3" eb="6">
      <t>ジンコウリン</t>
    </rPh>
    <rPh sb="6" eb="8">
      <t>レイキュウ</t>
    </rPh>
    <rPh sb="8" eb="9">
      <t>ベツ</t>
    </rPh>
    <rPh sb="9" eb="11">
      <t>メンセキ</t>
    </rPh>
    <rPh sb="11" eb="12">
      <t>ヒョウ</t>
    </rPh>
    <phoneticPr fontId="5"/>
  </si>
  <si>
    <t>スギ・ヒノキ人工林齢級別面積表</t>
    <rPh sb="6" eb="8">
      <t>ジンコウ</t>
    </rPh>
    <rPh sb="8" eb="9">
      <t>リン</t>
    </rPh>
    <rPh sb="9" eb="11">
      <t>レイキュウ</t>
    </rPh>
    <rPh sb="11" eb="12">
      <t>ベツ</t>
    </rPh>
    <rPh sb="12" eb="14">
      <t>メンセキ</t>
    </rPh>
    <rPh sb="14" eb="15">
      <t>ヒョウ</t>
    </rPh>
    <phoneticPr fontId="5"/>
  </si>
  <si>
    <t>参考資料</t>
    <rPh sb="0" eb="2">
      <t>サンコウ</t>
    </rPh>
    <rPh sb="2" eb="4">
      <t>シリョウ</t>
    </rPh>
    <phoneticPr fontId="5"/>
  </si>
  <si>
    <t>針広別・人天別・樹種別森林資源表</t>
    <rPh sb="0" eb="1">
      <t>ハリ</t>
    </rPh>
    <rPh sb="1" eb="2">
      <t>ヒロ</t>
    </rPh>
    <rPh sb="2" eb="3">
      <t>ベツ</t>
    </rPh>
    <rPh sb="4" eb="5">
      <t>ジン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5"/>
  </si>
  <si>
    <t>県全体</t>
    <rPh sb="0" eb="3">
      <t>ケンゼンタイ</t>
    </rPh>
    <phoneticPr fontId="5"/>
  </si>
  <si>
    <t>○</t>
    <phoneticPr fontId="5"/>
  </si>
  <si>
    <t>吉野川森林計画区</t>
    <rPh sb="0" eb="2">
      <t>ヨシノ</t>
    </rPh>
    <rPh sb="2" eb="3">
      <t>ガワ</t>
    </rPh>
    <rPh sb="3" eb="5">
      <t>シンリン</t>
    </rPh>
    <rPh sb="5" eb="7">
      <t>ケイカク</t>
    </rPh>
    <rPh sb="7" eb="8">
      <t>ク</t>
    </rPh>
    <phoneticPr fontId="5"/>
  </si>
  <si>
    <t>那賀海部川森林計画区</t>
    <rPh sb="0" eb="2">
      <t>ナカ</t>
    </rPh>
    <rPh sb="2" eb="4">
      <t>カイフ</t>
    </rPh>
    <rPh sb="4" eb="5">
      <t>ガワ</t>
    </rPh>
    <rPh sb="5" eb="7">
      <t>シンリン</t>
    </rPh>
    <rPh sb="7" eb="9">
      <t>ケイカク</t>
    </rPh>
    <rPh sb="9" eb="10">
      <t>ク</t>
    </rPh>
    <phoneticPr fontId="5"/>
  </si>
  <si>
    <t>徳島調査区</t>
    <rPh sb="0" eb="2">
      <t>トクシマ</t>
    </rPh>
    <rPh sb="2" eb="4">
      <t>チョウサ</t>
    </rPh>
    <rPh sb="4" eb="5">
      <t>ク</t>
    </rPh>
    <phoneticPr fontId="5"/>
  </si>
  <si>
    <t>美馬調査区</t>
    <rPh sb="0" eb="2">
      <t>ミマ</t>
    </rPh>
    <rPh sb="2" eb="4">
      <t>チョウサ</t>
    </rPh>
    <rPh sb="4" eb="5">
      <t>ク</t>
    </rPh>
    <phoneticPr fontId="5"/>
  </si>
  <si>
    <t>三好調査区</t>
    <rPh sb="0" eb="2">
      <t>ミヨシ</t>
    </rPh>
    <rPh sb="2" eb="5">
      <t>チョウサク</t>
    </rPh>
    <phoneticPr fontId="5"/>
  </si>
  <si>
    <t>那賀調査区</t>
    <rPh sb="0" eb="2">
      <t>ナカ</t>
    </rPh>
    <rPh sb="2" eb="5">
      <t>チョウサク</t>
    </rPh>
    <phoneticPr fontId="5"/>
  </si>
  <si>
    <t>海部調査区</t>
    <rPh sb="0" eb="2">
      <t>カイフ</t>
    </rPh>
    <rPh sb="2" eb="5">
      <t>チョウサク</t>
    </rPh>
    <phoneticPr fontId="5"/>
  </si>
  <si>
    <t>東部農林水産局（徳島）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トクシマ</t>
    </rPh>
    <phoneticPr fontId="5"/>
  </si>
  <si>
    <t>東部農林水産局（吉野川）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ヨシノ</t>
    </rPh>
    <rPh sb="10" eb="11">
      <t>ガワ</t>
    </rPh>
    <phoneticPr fontId="5"/>
  </si>
  <si>
    <t>南部総合県民局（美波）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ミナミ</t>
    </rPh>
    <phoneticPr fontId="5"/>
  </si>
  <si>
    <t>南部総合県民局（那賀）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ナカ</t>
    </rPh>
    <phoneticPr fontId="5"/>
  </si>
  <si>
    <t>西部総合県民局（美馬）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ミマ</t>
    </rPh>
    <phoneticPr fontId="5"/>
  </si>
  <si>
    <t>西部総合県民局（三好）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ミヨシ</t>
    </rPh>
    <phoneticPr fontId="5"/>
  </si>
  <si>
    <t>徳島市</t>
    <rPh sb="0" eb="2">
      <t>トクシマ</t>
    </rPh>
    <rPh sb="2" eb="3">
      <t>シ</t>
    </rPh>
    <phoneticPr fontId="5"/>
  </si>
  <si>
    <t>鳴門市</t>
    <rPh sb="0" eb="3">
      <t>ナルトシ</t>
    </rPh>
    <phoneticPr fontId="5"/>
  </si>
  <si>
    <t>小松島市</t>
    <rPh sb="0" eb="4">
      <t>コマツシマシ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</si>
  <si>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</si>
  <si>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</si>
  <si>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佐那河内村</t>
    <rPh sb="0" eb="5">
      <t>サナゴウチソン</t>
    </rPh>
    <phoneticPr fontId="5"/>
  </si>
  <si>
    <t>石井町</t>
    <rPh sb="0" eb="2">
      <t>イシイ</t>
    </rPh>
    <rPh sb="2" eb="3">
      <t>チョウ</t>
    </rPh>
    <phoneticPr fontId="5"/>
  </si>
  <si>
    <t>神山町</t>
    <rPh sb="0" eb="3">
      <t>カミヤマチョウ</t>
    </rPh>
    <phoneticPr fontId="5"/>
  </si>
  <si>
    <t>松茂町</t>
    <rPh sb="0" eb="3">
      <t>マツシゲチョウ</t>
    </rPh>
    <phoneticPr fontId="5"/>
  </si>
  <si>
    <t>板野町</t>
    <rPh sb="0" eb="3">
      <t>イタノチョウ</t>
    </rPh>
    <phoneticPr fontId="5"/>
  </si>
  <si>
    <t>上板町</t>
    <rPh sb="0" eb="3">
      <t>カミイタチョウ</t>
    </rPh>
    <phoneticPr fontId="5"/>
  </si>
  <si>
    <t>阿波市</t>
    <rPh sb="0" eb="3">
      <t>アワシ</t>
    </rPh>
    <phoneticPr fontId="5"/>
  </si>
  <si>
    <t>吉野川市</t>
    <rPh sb="0" eb="2">
      <t>ヨシノ</t>
    </rPh>
    <rPh sb="2" eb="3">
      <t>ガワ</t>
    </rPh>
    <rPh sb="3" eb="4">
      <t>シ</t>
    </rPh>
    <phoneticPr fontId="5"/>
  </si>
  <si>
    <t>美馬市</t>
    <rPh sb="0" eb="3">
      <t>ミマシ</t>
    </rPh>
    <phoneticPr fontId="5"/>
  </si>
  <si>
    <t>つるぎ町</t>
    <rPh sb="3" eb="4">
      <t>チョウ</t>
    </rPh>
    <phoneticPr fontId="5"/>
  </si>
  <si>
    <t>三好市</t>
    <rPh sb="0" eb="2">
      <t>ミヨシ</t>
    </rPh>
    <rPh sb="2" eb="3">
      <t>シ</t>
    </rPh>
    <phoneticPr fontId="5"/>
  </si>
  <si>
    <t>東みよし町</t>
    <rPh sb="0" eb="1">
      <t>ヒガシ</t>
    </rPh>
    <rPh sb="4" eb="5">
      <t>チョウ</t>
    </rPh>
    <phoneticPr fontId="5"/>
  </si>
  <si>
    <t>那賀町</t>
    <rPh sb="0" eb="3">
      <t>ナカチョウ</t>
    </rPh>
    <phoneticPr fontId="5"/>
  </si>
  <si>
    <t>阿南市</t>
    <rPh sb="0" eb="3">
      <t>アナンシ</t>
    </rPh>
    <phoneticPr fontId="5"/>
  </si>
  <si>
    <t>牟岐町</t>
    <rPh sb="0" eb="3">
      <t>ムギチョウ</t>
    </rPh>
    <phoneticPr fontId="5"/>
  </si>
  <si>
    <t>美波町</t>
    <rPh sb="0" eb="3">
      <t>ミナミチョウ</t>
    </rPh>
    <phoneticPr fontId="5"/>
  </si>
  <si>
    <t>海陽町</t>
    <rPh sb="0" eb="3">
      <t>カイヨウチョウ</t>
    </rPh>
    <phoneticPr fontId="5"/>
  </si>
  <si>
    <t>目　　　　　次</t>
    <rPh sb="0" eb="1">
      <t>メ</t>
    </rPh>
    <rPh sb="6" eb="7">
      <t>ツギ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</si>
</sst>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#,###"/>
    <numFmt numFmtId="179" formatCode="0.0%"/>
    <numFmt numFmtId="180" formatCode="#,##0.0000000000"/>
    <numFmt numFmtId="181" formatCode="#,###.000"/>
  </numFmts>
  <fonts count="3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color indexed="8"/>
      <name val="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9"/>
      <color indexed="10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8"/>
      <color indexed="10"/>
      <name val="明朝"/>
      <family val="1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明朝"/>
      <family val="1"/>
      <charset val="128"/>
    </font>
    <font>
      <sz val="11"/>
      <color rgb="FFFF0000"/>
      <name val="明朝"/>
      <family val="1"/>
      <charset val="128"/>
    </font>
    <font>
      <sz val="9"/>
      <color theme="1"/>
      <name val="明朝"/>
      <family val="1"/>
      <charset val="128"/>
    </font>
    <font>
      <sz val="12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9"/>
      <color rgb="FFFF0000"/>
      <name val="明朝"/>
      <family val="1"/>
      <charset val="128"/>
    </font>
    <font>
      <sz val="2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0" fontId="11" fillId="0" borderId="0"/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5" fillId="0" borderId="0" applyNumberFormat="0" applyFill="0" applyBorder="0" applyAlignment="0" applyProtection="0"/>
  </cellStyleXfs>
  <cellXfs count="935">
    <xf numFmtId="0" fontId="0" fillId="0" borderId="0" xfId="0"/>
    <xf numFmtId="3" fontId="12" fillId="0" borderId="0" xfId="4" applyNumberFormat="1" applyFont="1" applyAlignment="1">
      <alignment vertical="center"/>
    </xf>
    <xf numFmtId="0" fontId="0" fillId="0" borderId="0" xfId="0"/>
    <xf numFmtId="0" fontId="11" fillId="0" borderId="0" xfId="4" applyAlignment="1">
      <alignment vertical="center"/>
    </xf>
    <xf numFmtId="3" fontId="13" fillId="0" borderId="0" xfId="4" quotePrefix="1" applyNumberFormat="1" applyFont="1" applyFill="1" applyAlignment="1">
      <alignment horizontal="left" vertical="center"/>
    </xf>
    <xf numFmtId="0" fontId="12" fillId="0" borderId="31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3" fontId="15" fillId="0" borderId="32" xfId="4" applyNumberFormat="1" applyFont="1" applyBorder="1" applyAlignment="1">
      <alignment horizontal="center" vertical="center"/>
    </xf>
    <xf numFmtId="3" fontId="15" fillId="0" borderId="34" xfId="4" applyNumberFormat="1" applyFont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7" fillId="0" borderId="0" xfId="6" quotePrefix="1" applyFont="1" applyFill="1" applyAlignment="1">
      <alignment horizontal="left" vertical="center"/>
    </xf>
    <xf numFmtId="0" fontId="18" fillId="0" borderId="0" xfId="6" applyFont="1" applyFill="1" applyBorder="1" applyAlignment="1">
      <alignment vertical="center"/>
    </xf>
    <xf numFmtId="38" fontId="15" fillId="0" borderId="0" xfId="7" applyFont="1" applyFill="1" applyBorder="1" applyAlignment="1">
      <alignment horizontal="right" vertical="center"/>
    </xf>
    <xf numFmtId="38" fontId="18" fillId="0" borderId="0" xfId="7" applyFont="1" applyFill="1" applyBorder="1" applyAlignment="1">
      <alignment vertical="center"/>
    </xf>
    <xf numFmtId="0" fontId="18" fillId="0" borderId="39" xfId="6" applyFont="1" applyFill="1" applyBorder="1" applyAlignment="1">
      <alignment horizontal="center" vertical="center"/>
    </xf>
    <xf numFmtId="38" fontId="18" fillId="0" borderId="55" xfId="7" quotePrefix="1" applyFont="1" applyFill="1" applyBorder="1" applyAlignment="1">
      <alignment horizontal="center" vertical="center"/>
    </xf>
    <xf numFmtId="0" fontId="18" fillId="0" borderId="32" xfId="6" applyFont="1" applyFill="1" applyBorder="1" applyAlignment="1">
      <alignment vertical="center"/>
    </xf>
    <xf numFmtId="0" fontId="18" fillId="0" borderId="32" xfId="6" applyFont="1" applyFill="1" applyBorder="1" applyAlignment="1">
      <alignment horizontal="center" vertical="top"/>
    </xf>
    <xf numFmtId="0" fontId="18" fillId="0" borderId="32" xfId="6" quotePrefix="1" applyFont="1" applyFill="1" applyBorder="1" applyAlignment="1">
      <alignment horizontal="center" vertical="top"/>
    </xf>
    <xf numFmtId="38" fontId="18" fillId="0" borderId="34" xfId="7" applyFont="1" applyFill="1" applyBorder="1" applyAlignment="1">
      <alignment vertical="center"/>
    </xf>
    <xf numFmtId="38" fontId="18" fillId="0" borderId="0" xfId="7" applyFont="1" applyFill="1" applyBorder="1" applyAlignment="1">
      <alignment horizontal="center" vertical="center"/>
    </xf>
    <xf numFmtId="38" fontId="18" fillId="0" borderId="0" xfId="7" applyFont="1" applyFill="1" applyAlignment="1">
      <alignment horizontal="center" vertical="center"/>
    </xf>
    <xf numFmtId="3" fontId="18" fillId="0" borderId="56" xfId="6" quotePrefix="1" applyNumberFormat="1" applyFont="1" applyFill="1" applyBorder="1" applyAlignment="1">
      <alignment horizontal="left" vertical="center"/>
    </xf>
    <xf numFmtId="1" fontId="18" fillId="0" borderId="0" xfId="6" applyNumberFormat="1" applyFont="1" applyFill="1" applyAlignment="1">
      <alignment vertical="center"/>
    </xf>
    <xf numFmtId="3" fontId="18" fillId="0" borderId="40" xfId="6" applyNumberFormat="1" applyFont="1" applyFill="1" applyBorder="1" applyAlignment="1">
      <alignment horizontal="center" vertical="center"/>
    </xf>
    <xf numFmtId="3" fontId="18" fillId="0" borderId="40" xfId="6" applyNumberFormat="1" applyFont="1" applyFill="1" applyBorder="1" applyAlignment="1">
      <alignment horizontal="left" vertical="center"/>
    </xf>
    <xf numFmtId="3" fontId="18" fillId="0" borderId="56" xfId="6" applyNumberFormat="1" applyFont="1" applyFill="1" applyBorder="1" applyAlignment="1">
      <alignment horizontal="left" vertical="center"/>
    </xf>
    <xf numFmtId="3" fontId="18" fillId="0" borderId="63" xfId="6" applyNumberFormat="1" applyFont="1" applyFill="1" applyBorder="1" applyAlignment="1">
      <alignment horizontal="centerContinuous" vertical="center"/>
    </xf>
    <xf numFmtId="3" fontId="12" fillId="0" borderId="0" xfId="4" applyNumberFormat="1" applyFont="1" applyBorder="1" applyAlignment="1">
      <alignment vertical="center"/>
    </xf>
    <xf numFmtId="3" fontId="15" fillId="0" borderId="0" xfId="4" applyNumberFormat="1" applyFont="1" applyBorder="1" applyAlignment="1">
      <alignment vertical="center"/>
    </xf>
    <xf numFmtId="3" fontId="15" fillId="0" borderId="0" xfId="4" applyNumberFormat="1" applyFont="1" applyBorder="1" applyAlignment="1">
      <alignment horizontal="right" vertical="center"/>
    </xf>
    <xf numFmtId="0" fontId="12" fillId="0" borderId="0" xfId="6" applyFont="1" applyFill="1" applyAlignment="1">
      <alignment vertical="center"/>
    </xf>
    <xf numFmtId="0" fontId="11" fillId="0" borderId="0" xfId="6" applyFill="1" applyAlignment="1">
      <alignment vertical="center"/>
    </xf>
    <xf numFmtId="38" fontId="12" fillId="0" borderId="0" xfId="7" applyFont="1" applyFill="1" applyAlignment="1">
      <alignment vertical="center"/>
    </xf>
    <xf numFmtId="0" fontId="12" fillId="0" borderId="75" xfId="6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28" xfId="6" applyFont="1" applyFill="1" applyBorder="1" applyAlignment="1">
      <alignment horizontal="centerContinuous" vertical="center"/>
    </xf>
    <xf numFmtId="3" fontId="12" fillId="0" borderId="32" xfId="6" applyNumberFormat="1" applyFont="1" applyFill="1" applyBorder="1" applyAlignment="1">
      <alignment horizontal="center" vertical="top" shrinkToFit="1"/>
    </xf>
    <xf numFmtId="38" fontId="12" fillId="0" borderId="0" xfId="7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5" fillId="0" borderId="0" xfId="6" quotePrefix="1" applyFont="1" applyFill="1" applyBorder="1" applyAlignment="1">
      <alignment horizontal="left" vertical="center"/>
    </xf>
    <xf numFmtId="3" fontId="12" fillId="0" borderId="0" xfId="6" applyNumberFormat="1" applyFont="1" applyFill="1" applyBorder="1" applyAlignment="1">
      <alignment vertical="center"/>
    </xf>
    <xf numFmtId="0" fontId="12" fillId="0" borderId="0" xfId="6" applyFont="1" applyFill="1" applyAlignment="1">
      <alignment horizontal="distributed" vertical="center"/>
    </xf>
    <xf numFmtId="0" fontId="19" fillId="0" borderId="0" xfId="6" applyFont="1" applyFill="1" applyAlignment="1">
      <alignment horizontal="distributed" vertical="center"/>
    </xf>
    <xf numFmtId="0" fontId="12" fillId="0" borderId="80" xfId="6" applyFont="1" applyFill="1" applyBorder="1" applyAlignment="1">
      <alignment vertical="center"/>
    </xf>
    <xf numFmtId="3" fontId="12" fillId="0" borderId="80" xfId="6" applyNumberFormat="1" applyFont="1" applyFill="1" applyBorder="1" applyAlignment="1">
      <alignment vertical="center"/>
    </xf>
    <xf numFmtId="4" fontId="12" fillId="0" borderId="0" xfId="6" applyNumberFormat="1" applyFont="1" applyFill="1" applyBorder="1" applyAlignment="1">
      <alignment vertical="center"/>
    </xf>
    <xf numFmtId="3" fontId="12" fillId="0" borderId="0" xfId="6" applyNumberFormat="1" applyFont="1" applyFill="1" applyBorder="1" applyAlignment="1">
      <alignment horizontal="centerContinuous" vertical="center"/>
    </xf>
    <xf numFmtId="0" fontId="11" fillId="0" borderId="0" xfId="4" applyFont="1" applyAlignment="1">
      <alignment vertical="center"/>
    </xf>
    <xf numFmtId="0" fontId="17" fillId="0" borderId="0" xfId="4" quotePrefix="1" applyFont="1" applyFill="1" applyAlignment="1">
      <alignment horizontal="left" vertical="center"/>
    </xf>
    <xf numFmtId="0" fontId="12" fillId="0" borderId="0" xfId="4" applyFont="1" applyBorder="1" applyAlignment="1">
      <alignment vertical="center"/>
    </xf>
    <xf numFmtId="0" fontId="15" fillId="0" borderId="0" xfId="4" quotePrefix="1" applyFont="1" applyBorder="1" applyAlignment="1">
      <alignment horizontal="right" vertical="center"/>
    </xf>
    <xf numFmtId="0" fontId="12" fillId="0" borderId="28" xfId="4" quotePrefix="1" applyFont="1" applyFill="1" applyBorder="1" applyAlignment="1">
      <alignment horizontal="centerContinuous" vertical="center"/>
    </xf>
    <xf numFmtId="0" fontId="12" fillId="0" borderId="30" xfId="4" applyFont="1" applyFill="1" applyBorder="1" applyAlignment="1">
      <alignment horizontal="centerContinuous" vertical="center"/>
    </xf>
    <xf numFmtId="0" fontId="12" fillId="0" borderId="38" xfId="4" applyFont="1" applyBorder="1" applyAlignment="1">
      <alignment horizontal="center" vertical="center"/>
    </xf>
    <xf numFmtId="0" fontId="12" fillId="0" borderId="39" xfId="4" applyFont="1" applyFill="1" applyBorder="1" applyAlignment="1">
      <alignment horizontal="center" vertical="center"/>
    </xf>
    <xf numFmtId="0" fontId="12" fillId="0" borderId="32" xfId="4" applyFont="1" applyFill="1" applyBorder="1" applyAlignment="1">
      <alignment horizontal="center" vertical="center"/>
    </xf>
    <xf numFmtId="3" fontId="12" fillId="0" borderId="40" xfId="4" applyNumberFormat="1" applyFont="1" applyFill="1" applyBorder="1" applyAlignment="1">
      <alignment horizontal="left" vertical="center"/>
    </xf>
    <xf numFmtId="3" fontId="12" fillId="0" borderId="40" xfId="4" quotePrefix="1" applyNumberFormat="1" applyFont="1" applyFill="1" applyBorder="1" applyAlignment="1">
      <alignment horizontal="left" vertical="center"/>
    </xf>
    <xf numFmtId="0" fontId="12" fillId="0" borderId="0" xfId="4" quotePrefix="1" applyFont="1" applyBorder="1" applyAlignment="1">
      <alignment horizontal="left" vertical="center"/>
    </xf>
    <xf numFmtId="0" fontId="12" fillId="0" borderId="28" xfId="4" applyFont="1" applyBorder="1" applyAlignment="1">
      <alignment horizontal="centerContinuous" vertical="center"/>
    </xf>
    <xf numFmtId="0" fontId="12" fillId="0" borderId="39" xfId="4" applyFont="1" applyBorder="1" applyAlignment="1">
      <alignment horizontal="center" vertical="center"/>
    </xf>
    <xf numFmtId="0" fontId="12" fillId="0" borderId="39" xfId="4" quotePrefix="1" applyFont="1" applyFill="1" applyBorder="1" applyAlignment="1">
      <alignment horizontal="center" vertical="center"/>
    </xf>
    <xf numFmtId="0" fontId="12" fillId="0" borderId="32" xfId="4" quotePrefix="1" applyFont="1" applyFill="1" applyBorder="1" applyAlignment="1">
      <alignment horizontal="center" vertical="center"/>
    </xf>
    <xf numFmtId="38" fontId="12" fillId="0" borderId="0" xfId="4" applyNumberFormat="1" applyFont="1" applyBorder="1" applyAlignment="1">
      <alignment vertical="center"/>
    </xf>
    <xf numFmtId="3" fontId="12" fillId="0" borderId="56" xfId="4" applyNumberFormat="1" applyFont="1" applyFill="1" applyBorder="1" applyAlignment="1">
      <alignment horizontal="left" vertical="center"/>
    </xf>
    <xf numFmtId="0" fontId="12" fillId="0" borderId="0" xfId="4" applyNumberFormat="1" applyFont="1" applyAlignment="1">
      <alignment vertical="center"/>
    </xf>
    <xf numFmtId="0" fontId="15" fillId="0" borderId="0" xfId="4" applyFont="1" applyBorder="1" applyAlignment="1">
      <alignment vertical="center"/>
    </xf>
    <xf numFmtId="0" fontId="15" fillId="0" borderId="0" xfId="4" applyFont="1" applyBorder="1" applyAlignment="1">
      <alignment horizontal="right" vertical="center"/>
    </xf>
    <xf numFmtId="0" fontId="12" fillId="0" borderId="28" xfId="4" quotePrefix="1" applyFont="1" applyBorder="1" applyAlignment="1">
      <alignment horizontal="centerContinuous" vertical="center"/>
    </xf>
    <xf numFmtId="0" fontId="12" fillId="0" borderId="55" xfId="4" quotePrefix="1" applyFont="1" applyBorder="1" applyAlignment="1">
      <alignment horizontal="center" vertical="center"/>
    </xf>
    <xf numFmtId="0" fontId="12" fillId="0" borderId="32" xfId="4" applyFont="1" applyBorder="1" applyAlignment="1">
      <alignment vertical="center"/>
    </xf>
    <xf numFmtId="0" fontId="12" fillId="0" borderId="34" xfId="4" applyFont="1" applyBorder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12" fillId="0" borderId="0" xfId="4" applyNumberFormat="1" applyFont="1" applyAlignment="1">
      <alignment horizontal="center" vertical="center"/>
    </xf>
    <xf numFmtId="1" fontId="12" fillId="0" borderId="0" xfId="4" applyNumberFormat="1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6" applyFont="1" applyFill="1" applyAlignment="1">
      <alignment vertical="center"/>
    </xf>
    <xf numFmtId="0" fontId="22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18" fillId="0" borderId="0" xfId="6" applyFont="1" applyBorder="1" applyAlignment="1">
      <alignment vertical="center"/>
    </xf>
    <xf numFmtId="0" fontId="18" fillId="0" borderId="0" xfId="6" applyFont="1" applyAlignment="1">
      <alignment horizontal="distributed" vertical="center"/>
    </xf>
    <xf numFmtId="3" fontId="12" fillId="0" borderId="32" xfId="6" applyNumberFormat="1" applyFont="1" applyBorder="1" applyAlignment="1">
      <alignment horizontal="center" vertical="top" shrinkToFit="1"/>
    </xf>
    <xf numFmtId="3" fontId="12" fillId="0" borderId="56" xfId="6" applyNumberFormat="1" applyFont="1" applyFill="1" applyBorder="1" applyAlignment="1">
      <alignment vertical="center"/>
    </xf>
    <xf numFmtId="3" fontId="18" fillId="0" borderId="0" xfId="6" applyNumberFormat="1" applyFont="1" applyAlignment="1">
      <alignment vertical="center"/>
    </xf>
    <xf numFmtId="3" fontId="18" fillId="0" borderId="0" xfId="6" applyNumberFormat="1" applyFont="1" applyFill="1" applyAlignment="1">
      <alignment vertical="center"/>
    </xf>
    <xf numFmtId="3" fontId="12" fillId="0" borderId="40" xfId="6" applyNumberFormat="1" applyFont="1" applyFill="1" applyBorder="1" applyAlignment="1">
      <alignment vertical="center"/>
    </xf>
    <xf numFmtId="3" fontId="12" fillId="0" borderId="32" xfId="6" applyNumberFormat="1" applyFont="1" applyFill="1" applyBorder="1" applyAlignment="1">
      <alignment vertical="center"/>
    </xf>
    <xf numFmtId="3" fontId="15" fillId="0" borderId="0" xfId="4" quotePrefix="1" applyNumberFormat="1" applyFont="1" applyBorder="1" applyAlignment="1">
      <alignment horizontal="left" vertical="center"/>
    </xf>
    <xf numFmtId="178" fontId="12" fillId="0" borderId="40" xfId="6" applyNumberFormat="1" applyFont="1" applyFill="1" applyBorder="1" applyAlignment="1">
      <alignment vertical="center"/>
    </xf>
    <xf numFmtId="178" fontId="18" fillId="0" borderId="0" xfId="6" applyNumberFormat="1" applyFont="1" applyBorder="1" applyAlignment="1">
      <alignment vertical="center"/>
    </xf>
    <xf numFmtId="178" fontId="12" fillId="0" borderId="40" xfId="4" applyNumberFormat="1" applyFont="1" applyFill="1" applyBorder="1" applyAlignment="1">
      <alignment vertical="center"/>
    </xf>
    <xf numFmtId="178" fontId="12" fillId="0" borderId="32" xfId="4" applyNumberFormat="1" applyFont="1" applyFill="1" applyBorder="1" applyAlignment="1">
      <alignment vertical="center"/>
    </xf>
    <xf numFmtId="178" fontId="12" fillId="0" borderId="34" xfId="4" applyNumberFormat="1" applyFont="1" applyFill="1" applyBorder="1" applyAlignment="1">
      <alignment vertical="center"/>
    </xf>
    <xf numFmtId="178" fontId="12" fillId="0" borderId="0" xfId="4" applyNumberFormat="1" applyFont="1" applyBorder="1" applyAlignment="1">
      <alignment vertical="center"/>
    </xf>
    <xf numFmtId="178" fontId="12" fillId="0" borderId="56" xfId="4" applyNumberFormat="1" applyFont="1" applyFill="1" applyBorder="1" applyAlignment="1">
      <alignment vertical="center"/>
    </xf>
    <xf numFmtId="178" fontId="12" fillId="0" borderId="40" xfId="6" quotePrefix="1" applyNumberFormat="1" applyFont="1" applyFill="1" applyBorder="1" applyAlignment="1">
      <alignment horizontal="right" vertical="center"/>
    </xf>
    <xf numFmtId="178" fontId="12" fillId="0" borderId="46" xfId="6" applyNumberFormat="1" applyFont="1" applyFill="1" applyBorder="1" applyAlignment="1">
      <alignment vertical="center"/>
    </xf>
    <xf numFmtId="178" fontId="12" fillId="0" borderId="40" xfId="6" applyNumberFormat="1" applyFont="1" applyFill="1" applyBorder="1" applyAlignment="1">
      <alignment horizontal="right" vertical="center"/>
    </xf>
    <xf numFmtId="178" fontId="12" fillId="0" borderId="63" xfId="6" applyNumberFormat="1" applyFont="1" applyFill="1" applyBorder="1" applyAlignment="1">
      <alignment horizontal="right" vertical="center"/>
    </xf>
    <xf numFmtId="178" fontId="12" fillId="0" borderId="56" xfId="6" applyNumberFormat="1" applyFont="1" applyFill="1" applyBorder="1" applyAlignment="1">
      <alignment horizontal="right" vertical="center"/>
    </xf>
    <xf numFmtId="178" fontId="12" fillId="0" borderId="34" xfId="6" applyNumberFormat="1" applyFont="1" applyFill="1" applyBorder="1" applyAlignment="1">
      <alignment vertical="center"/>
    </xf>
    <xf numFmtId="178" fontId="12" fillId="0" borderId="32" xfId="7" applyNumberFormat="1" applyFont="1" applyFill="1" applyBorder="1" applyAlignment="1">
      <alignment vertical="center"/>
    </xf>
    <xf numFmtId="178" fontId="12" fillId="0" borderId="32" xfId="4" applyNumberFormat="1" applyFont="1" applyBorder="1" applyAlignment="1">
      <alignment vertical="center"/>
    </xf>
    <xf numFmtId="0" fontId="11" fillId="0" borderId="0" xfId="6"/>
    <xf numFmtId="0" fontId="11" fillId="0" borderId="0" xfId="6" quotePrefix="1" applyAlignment="1">
      <alignment horizontal="left"/>
    </xf>
    <xf numFmtId="0" fontId="11" fillId="0" borderId="14" xfId="6" applyBorder="1"/>
    <xf numFmtId="0" fontId="11" fillId="0" borderId="14" xfId="6" quotePrefix="1" applyBorder="1" applyAlignment="1">
      <alignment horizontal="left"/>
    </xf>
    <xf numFmtId="3" fontId="11" fillId="0" borderId="14" xfId="6" applyNumberFormat="1" applyBorder="1"/>
    <xf numFmtId="3" fontId="11" fillId="0" borderId="0" xfId="6" applyNumberFormat="1"/>
    <xf numFmtId="0" fontId="11" fillId="0" borderId="0" xfId="6" applyBorder="1"/>
    <xf numFmtId="38" fontId="0" fillId="0" borderId="0" xfId="7" applyFont="1"/>
    <xf numFmtId="0" fontId="11" fillId="0" borderId="0" xfId="6" applyFill="1"/>
    <xf numFmtId="0" fontId="11" fillId="3" borderId="0" xfId="6" applyFill="1"/>
    <xf numFmtId="0" fontId="11" fillId="3" borderId="14" xfId="6" applyFill="1" applyBorder="1"/>
    <xf numFmtId="179" fontId="11" fillId="0" borderId="14" xfId="6" applyNumberFormat="1" applyBorder="1"/>
    <xf numFmtId="178" fontId="12" fillId="0" borderId="82" xfId="6" applyNumberFormat="1" applyFont="1" applyFill="1" applyBorder="1" applyAlignment="1">
      <alignment vertical="center"/>
    </xf>
    <xf numFmtId="178" fontId="12" fillId="0" borderId="2" xfId="6" applyNumberFormat="1" applyFont="1" applyFill="1" applyBorder="1" applyAlignment="1">
      <alignment vertical="center"/>
    </xf>
    <xf numFmtId="178" fontId="12" fillId="0" borderId="92" xfId="6" applyNumberFormat="1" applyFont="1" applyFill="1" applyBorder="1" applyAlignment="1">
      <alignment vertical="center"/>
    </xf>
    <xf numFmtId="3" fontId="18" fillId="0" borderId="56" xfId="6" applyNumberFormat="1" applyFont="1" applyFill="1" applyBorder="1" applyAlignment="1">
      <alignment vertical="center"/>
    </xf>
    <xf numFmtId="38" fontId="18" fillId="0" borderId="57" xfId="7" applyFont="1" applyFill="1" applyBorder="1" applyAlignment="1">
      <alignment vertical="center"/>
    </xf>
    <xf numFmtId="3" fontId="18" fillId="0" borderId="59" xfId="6" applyNumberFormat="1" applyFont="1" applyFill="1" applyBorder="1" applyAlignment="1">
      <alignment vertical="center"/>
    </xf>
    <xf numFmtId="38" fontId="18" fillId="0" borderId="60" xfId="7" applyFont="1" applyFill="1" applyBorder="1" applyAlignment="1">
      <alignment vertical="center"/>
    </xf>
    <xf numFmtId="3" fontId="18" fillId="0" borderId="40" xfId="6" applyNumberFormat="1" applyFont="1" applyFill="1" applyBorder="1" applyAlignment="1">
      <alignment vertical="center"/>
    </xf>
    <xf numFmtId="38" fontId="18" fillId="0" borderId="46" xfId="7" applyFont="1" applyFill="1" applyBorder="1" applyAlignment="1">
      <alignment vertical="center"/>
    </xf>
    <xf numFmtId="3" fontId="18" fillId="0" borderId="32" xfId="6" applyNumberFormat="1" applyFont="1" applyFill="1" applyBorder="1" applyAlignment="1">
      <alignment vertical="center"/>
    </xf>
    <xf numFmtId="3" fontId="18" fillId="0" borderId="58" xfId="6" applyNumberFormat="1" applyFont="1" applyFill="1" applyBorder="1" applyAlignment="1">
      <alignment vertical="center"/>
    </xf>
    <xf numFmtId="3" fontId="18" fillId="0" borderId="39" xfId="6" applyNumberFormat="1" applyFont="1" applyFill="1" applyBorder="1" applyAlignment="1">
      <alignment vertical="center"/>
    </xf>
    <xf numFmtId="38" fontId="18" fillId="0" borderId="55" xfId="7" applyFont="1" applyFill="1" applyBorder="1" applyAlignment="1">
      <alignment vertical="center"/>
    </xf>
    <xf numFmtId="3" fontId="18" fillId="0" borderId="56" xfId="6" applyNumberFormat="1" applyFont="1" applyFill="1" applyBorder="1" applyAlignment="1" applyProtection="1">
      <alignment vertical="center"/>
      <protection locked="0"/>
    </xf>
    <xf numFmtId="3" fontId="18" fillId="0" borderId="67" xfId="6" applyNumberFormat="1" applyFont="1" applyFill="1" applyBorder="1" applyAlignment="1">
      <alignment vertical="center"/>
    </xf>
    <xf numFmtId="3" fontId="18" fillId="0" borderId="68" xfId="6" applyNumberFormat="1" applyFont="1" applyFill="1" applyBorder="1" applyAlignment="1">
      <alignment vertical="center"/>
    </xf>
    <xf numFmtId="38" fontId="18" fillId="0" borderId="69" xfId="7" applyFont="1" applyFill="1" applyBorder="1" applyAlignment="1">
      <alignment vertical="center"/>
    </xf>
    <xf numFmtId="3" fontId="18" fillId="0" borderId="70" xfId="6" applyNumberFormat="1" applyFont="1" applyFill="1" applyBorder="1" applyAlignment="1">
      <alignment vertical="center"/>
    </xf>
    <xf numFmtId="0" fontId="12" fillId="0" borderId="72" xfId="6" applyFont="1" applyFill="1" applyBorder="1" applyAlignment="1">
      <alignment horizontal="center" vertical="center"/>
    </xf>
    <xf numFmtId="3" fontId="12" fillId="0" borderId="58" xfId="6" applyNumberFormat="1" applyFont="1" applyFill="1" applyBorder="1" applyAlignment="1">
      <alignment horizontal="centerContinuous" vertical="center"/>
    </xf>
    <xf numFmtId="3" fontId="12" fillId="0" borderId="72" xfId="6" quotePrefix="1" applyNumberFormat="1" applyFont="1" applyFill="1" applyBorder="1" applyAlignment="1">
      <alignment horizontal="left" vertical="center"/>
    </xf>
    <xf numFmtId="0" fontId="12" fillId="0" borderId="58" xfId="6" applyFont="1" applyFill="1" applyBorder="1" applyAlignment="1">
      <alignment horizontal="center" vertical="center"/>
    </xf>
    <xf numFmtId="3" fontId="12" fillId="0" borderId="58" xfId="6" quotePrefix="1" applyNumberFormat="1" applyFont="1" applyFill="1" applyBorder="1" applyAlignment="1">
      <alignment horizontal="left" vertical="center"/>
    </xf>
    <xf numFmtId="3" fontId="12" fillId="0" borderId="58" xfId="6" applyNumberFormat="1" applyFont="1" applyFill="1" applyBorder="1" applyAlignment="1">
      <alignment vertical="center"/>
    </xf>
    <xf numFmtId="3" fontId="12" fillId="0" borderId="58" xfId="6" quotePrefix="1" applyNumberFormat="1" applyFont="1" applyFill="1" applyBorder="1" applyAlignment="1">
      <alignment horizontal="center" vertical="center"/>
    </xf>
    <xf numFmtId="3" fontId="12" fillId="0" borderId="58" xfId="6" applyNumberFormat="1" applyFont="1" applyFill="1" applyBorder="1" applyAlignment="1">
      <alignment horizontal="left" vertical="center"/>
    </xf>
    <xf numFmtId="3" fontId="12" fillId="0" borderId="58" xfId="6" applyNumberFormat="1" applyFont="1" applyFill="1" applyBorder="1" applyAlignment="1">
      <alignment horizontal="center" vertical="center"/>
    </xf>
    <xf numFmtId="3" fontId="27" fillId="0" borderId="14" xfId="6" applyNumberFormat="1" applyFont="1" applyBorder="1"/>
    <xf numFmtId="0" fontId="12" fillId="0" borderId="94" xfId="4" applyFont="1" applyFill="1" applyBorder="1" applyAlignment="1">
      <alignment horizontal="center" vertical="center"/>
    </xf>
    <xf numFmtId="0" fontId="12" fillId="0" borderId="93" xfId="4" applyFont="1" applyFill="1" applyBorder="1" applyAlignment="1">
      <alignment horizontal="center" vertical="center"/>
    </xf>
    <xf numFmtId="3" fontId="28" fillId="0" borderId="0" xfId="6" applyNumberFormat="1" applyFont="1" applyAlignment="1">
      <alignment vertical="center"/>
    </xf>
    <xf numFmtId="3" fontId="29" fillId="0" borderId="0" xfId="6" quotePrefix="1" applyNumberFormat="1" applyFont="1" applyFill="1" applyAlignment="1">
      <alignment horizontal="left" vertical="center"/>
    </xf>
    <xf numFmtId="3" fontId="28" fillId="0" borderId="0" xfId="6" applyNumberFormat="1" applyFont="1" applyBorder="1" applyAlignment="1">
      <alignment vertical="center"/>
    </xf>
    <xf numFmtId="3" fontId="28" fillId="0" borderId="49" xfId="6" applyNumberFormat="1" applyFont="1" applyBorder="1" applyAlignment="1">
      <alignment horizontal="center" vertical="center"/>
    </xf>
    <xf numFmtId="3" fontId="28" fillId="0" borderId="0" xfId="6" applyNumberFormat="1" applyFont="1" applyFill="1" applyAlignment="1">
      <alignment vertical="center"/>
    </xf>
    <xf numFmtId="3" fontId="28" fillId="0" borderId="31" xfId="6" applyNumberFormat="1" applyFont="1" applyBorder="1" applyAlignment="1">
      <alignment vertical="center"/>
    </xf>
    <xf numFmtId="3" fontId="28" fillId="0" borderId="40" xfId="6" quotePrefix="1" applyNumberFormat="1" applyFont="1" applyBorder="1" applyAlignment="1">
      <alignment horizontal="left" vertical="center"/>
    </xf>
    <xf numFmtId="176" fontId="28" fillId="0" borderId="40" xfId="6" applyNumberFormat="1" applyFont="1" applyFill="1" applyBorder="1" applyAlignment="1">
      <alignment vertical="center"/>
    </xf>
    <xf numFmtId="178" fontId="28" fillId="0" borderId="40" xfId="6" applyNumberFormat="1" applyFont="1" applyFill="1" applyBorder="1" applyAlignment="1">
      <alignment vertical="center"/>
    </xf>
    <xf numFmtId="38" fontId="28" fillId="0" borderId="40" xfId="1" applyFont="1" applyFill="1" applyBorder="1" applyAlignment="1">
      <alignment vertical="center"/>
    </xf>
    <xf numFmtId="178" fontId="28" fillId="0" borderId="40" xfId="7" applyNumberFormat="1" applyFont="1" applyFill="1" applyBorder="1" applyAlignment="1">
      <alignment vertical="center" shrinkToFit="1"/>
    </xf>
    <xf numFmtId="178" fontId="28" fillId="0" borderId="46" xfId="7" applyNumberFormat="1" applyFont="1" applyFill="1" applyBorder="1" applyAlignment="1">
      <alignment vertical="center"/>
    </xf>
    <xf numFmtId="177" fontId="28" fillId="0" borderId="0" xfId="6" applyNumberFormat="1" applyFont="1" applyFill="1" applyAlignment="1">
      <alignment vertical="center"/>
    </xf>
    <xf numFmtId="178" fontId="28" fillId="0" borderId="37" xfId="7" applyNumberFormat="1" applyFont="1" applyFill="1" applyBorder="1" applyAlignment="1">
      <alignment vertical="center"/>
    </xf>
    <xf numFmtId="180" fontId="28" fillId="0" borderId="40" xfId="6" applyNumberFormat="1" applyFont="1" applyFill="1" applyBorder="1" applyAlignment="1">
      <alignment vertical="center"/>
    </xf>
    <xf numFmtId="3" fontId="28" fillId="0" borderId="36" xfId="6" quotePrefix="1" applyNumberFormat="1" applyFont="1" applyBorder="1" applyAlignment="1">
      <alignment horizontal="left" vertical="center"/>
    </xf>
    <xf numFmtId="176" fontId="28" fillId="0" borderId="36" xfId="6" applyNumberFormat="1" applyFont="1" applyFill="1" applyBorder="1" applyAlignment="1">
      <alignment vertical="center"/>
    </xf>
    <xf numFmtId="178" fontId="28" fillId="0" borderId="36" xfId="6" applyNumberFormat="1" applyFont="1" applyFill="1" applyBorder="1" applyAlignment="1">
      <alignment vertical="center"/>
    </xf>
    <xf numFmtId="178" fontId="28" fillId="0" borderId="36" xfId="7" applyNumberFormat="1" applyFont="1" applyFill="1" applyBorder="1" applyAlignment="1">
      <alignment vertical="center" shrinkToFit="1"/>
    </xf>
    <xf numFmtId="180" fontId="28" fillId="0" borderId="36" xfId="6" applyNumberFormat="1" applyFont="1" applyFill="1" applyBorder="1" applyAlignment="1">
      <alignment vertical="center"/>
    </xf>
    <xf numFmtId="3" fontId="28" fillId="0" borderId="36" xfId="6" applyNumberFormat="1" applyFont="1" applyBorder="1" applyAlignment="1">
      <alignment vertical="center"/>
    </xf>
    <xf numFmtId="181" fontId="28" fillId="0" borderId="36" xfId="6" applyNumberFormat="1" applyFont="1" applyFill="1" applyBorder="1" applyAlignment="1">
      <alignment vertical="center"/>
    </xf>
    <xf numFmtId="3" fontId="28" fillId="0" borderId="39" xfId="6" applyNumberFormat="1" applyFont="1" applyBorder="1" applyAlignment="1">
      <alignment horizontal="center" vertical="center" shrinkToFit="1"/>
    </xf>
    <xf numFmtId="3" fontId="28" fillId="0" borderId="38" xfId="6" quotePrefix="1" applyNumberFormat="1" applyFont="1" applyBorder="1" applyAlignment="1">
      <alignment horizontal="center" vertical="center"/>
    </xf>
    <xf numFmtId="3" fontId="28" fillId="0" borderId="40" xfId="6" applyNumberFormat="1" applyFont="1" applyBorder="1" applyAlignment="1">
      <alignment horizontal="center" vertical="center"/>
    </xf>
    <xf numFmtId="178" fontId="28" fillId="0" borderId="36" xfId="7" applyNumberFormat="1" applyFont="1" applyFill="1" applyBorder="1" applyAlignment="1">
      <alignment vertical="center"/>
    </xf>
    <xf numFmtId="180" fontId="28" fillId="0" borderId="36" xfId="7" applyNumberFormat="1" applyFont="1" applyFill="1" applyBorder="1" applyAlignment="1">
      <alignment vertical="center"/>
    </xf>
    <xf numFmtId="3" fontId="28" fillId="0" borderId="33" xfId="6" applyNumberFormat="1" applyFont="1" applyBorder="1" applyAlignment="1">
      <alignment horizontal="center" vertical="center"/>
    </xf>
    <xf numFmtId="176" fontId="28" fillId="0" borderId="49" xfId="6" applyNumberFormat="1" applyFont="1" applyFill="1" applyBorder="1" applyAlignment="1">
      <alignment vertical="center"/>
    </xf>
    <xf numFmtId="178" fontId="28" fillId="0" borderId="49" xfId="6" applyNumberFormat="1" applyFont="1" applyFill="1" applyBorder="1" applyAlignment="1">
      <alignment vertical="center"/>
    </xf>
    <xf numFmtId="178" fontId="28" fillId="0" borderId="62" xfId="7" applyNumberFormat="1" applyFont="1" applyFill="1" applyBorder="1" applyAlignment="1">
      <alignment vertical="center"/>
    </xf>
    <xf numFmtId="178" fontId="28" fillId="0" borderId="77" xfId="7" applyNumberFormat="1" applyFont="1" applyFill="1" applyBorder="1" applyAlignment="1">
      <alignment vertical="center"/>
    </xf>
    <xf numFmtId="180" fontId="28" fillId="0" borderId="49" xfId="6" applyNumberFormat="1" applyFont="1" applyFill="1" applyBorder="1" applyAlignment="1">
      <alignment vertical="center"/>
    </xf>
    <xf numFmtId="3" fontId="28" fillId="0" borderId="35" xfId="6" applyNumberFormat="1" applyFont="1" applyBorder="1" applyAlignment="1">
      <alignment horizontal="left" vertical="center"/>
    </xf>
    <xf numFmtId="176" fontId="28" fillId="0" borderId="35" xfId="6" applyNumberFormat="1" applyFont="1" applyFill="1" applyBorder="1" applyAlignment="1">
      <alignment vertical="center"/>
    </xf>
    <xf numFmtId="178" fontId="28" fillId="0" borderId="35" xfId="6" applyNumberFormat="1" applyFont="1" applyFill="1" applyBorder="1" applyAlignment="1">
      <alignment vertical="center"/>
    </xf>
    <xf numFmtId="178" fontId="28" fillId="0" borderId="35" xfId="7" applyNumberFormat="1" applyFont="1" applyFill="1" applyBorder="1" applyAlignment="1">
      <alignment vertical="center" shrinkToFit="1"/>
    </xf>
    <xf numFmtId="178" fontId="28" fillId="0" borderId="45" xfId="7" applyNumberFormat="1" applyFont="1" applyFill="1" applyBorder="1" applyAlignment="1">
      <alignment vertical="center"/>
    </xf>
    <xf numFmtId="180" fontId="28" fillId="0" borderId="35" xfId="7" applyNumberFormat="1" applyFont="1" applyFill="1" applyBorder="1" applyAlignment="1">
      <alignment vertical="center" shrinkToFit="1"/>
    </xf>
    <xf numFmtId="3" fontId="28" fillId="0" borderId="36" xfId="6" applyNumberFormat="1" applyFont="1" applyBorder="1" applyAlignment="1">
      <alignment horizontal="center" vertical="center"/>
    </xf>
    <xf numFmtId="3" fontId="28" fillId="0" borderId="40" xfId="6" applyNumberFormat="1" applyFont="1" applyBorder="1" applyAlignment="1">
      <alignment horizontal="left" vertical="center"/>
    </xf>
    <xf numFmtId="180" fontId="28" fillId="0" borderId="36" xfId="7" applyNumberFormat="1" applyFont="1" applyFill="1" applyBorder="1" applyAlignment="1">
      <alignment vertical="center" shrinkToFit="1"/>
    </xf>
    <xf numFmtId="3" fontId="28" fillId="0" borderId="36" xfId="6" applyNumberFormat="1" applyFont="1" applyBorder="1" applyAlignment="1">
      <alignment horizontal="left" vertical="center"/>
    </xf>
    <xf numFmtId="3" fontId="28" fillId="0" borderId="65" xfId="6" applyNumberFormat="1" applyFont="1" applyBorder="1" applyAlignment="1">
      <alignment horizontal="centerContinuous" vertical="center"/>
    </xf>
    <xf numFmtId="3" fontId="28" fillId="0" borderId="61" xfId="6" applyNumberFormat="1" applyFont="1" applyBorder="1" applyAlignment="1">
      <alignment horizontal="centerContinuous" vertical="center"/>
    </xf>
    <xf numFmtId="178" fontId="28" fillId="0" borderId="42" xfId="6" applyNumberFormat="1" applyFont="1" applyFill="1" applyBorder="1" applyAlignment="1">
      <alignment vertical="center"/>
    </xf>
    <xf numFmtId="178" fontId="28" fillId="0" borderId="78" xfId="7" applyNumberFormat="1" applyFont="1" applyFill="1" applyBorder="1" applyAlignment="1">
      <alignment vertical="center"/>
    </xf>
    <xf numFmtId="3" fontId="28" fillId="0" borderId="27" xfId="6" applyNumberFormat="1" applyFont="1" applyBorder="1" applyAlignment="1">
      <alignment horizontal="center" vertical="center"/>
    </xf>
    <xf numFmtId="3" fontId="28" fillId="0" borderId="27" xfId="6" applyNumberFormat="1" applyFont="1" applyBorder="1" applyAlignment="1">
      <alignment horizontal="center" vertical="center" shrinkToFit="1"/>
    </xf>
    <xf numFmtId="176" fontId="28" fillId="0" borderId="35" xfId="7" applyNumberFormat="1" applyFont="1" applyFill="1" applyBorder="1" applyAlignment="1">
      <alignment vertical="center"/>
    </xf>
    <xf numFmtId="180" fontId="28" fillId="0" borderId="35" xfId="6" applyNumberFormat="1" applyFont="1" applyFill="1" applyBorder="1" applyAlignment="1">
      <alignment vertical="center"/>
    </xf>
    <xf numFmtId="3" fontId="28" fillId="0" borderId="47" xfId="6" applyNumberFormat="1" applyFont="1" applyBorder="1" applyAlignment="1">
      <alignment horizontal="centerContinuous" vertical="center"/>
    </xf>
    <xf numFmtId="3" fontId="28" fillId="0" borderId="41" xfId="6" applyNumberFormat="1" applyFont="1" applyBorder="1" applyAlignment="1">
      <alignment horizontal="centerContinuous" vertical="center"/>
    </xf>
    <xf numFmtId="176" fontId="28" fillId="0" borderId="42" xfId="6" applyNumberFormat="1" applyFont="1" applyFill="1" applyBorder="1" applyAlignment="1">
      <alignment vertical="center"/>
    </xf>
    <xf numFmtId="178" fontId="28" fillId="0" borderId="43" xfId="7" applyNumberFormat="1" applyFont="1" applyFill="1" applyBorder="1" applyAlignment="1">
      <alignment vertical="center"/>
    </xf>
    <xf numFmtId="180" fontId="28" fillId="0" borderId="42" xfId="6" applyNumberFormat="1" applyFont="1" applyFill="1" applyBorder="1" applyAlignment="1">
      <alignment vertical="center"/>
    </xf>
    <xf numFmtId="3" fontId="28" fillId="0" borderId="51" xfId="6" quotePrefix="1" applyNumberFormat="1" applyFont="1" applyBorder="1" applyAlignment="1">
      <alignment horizontal="centerContinuous" vertical="center"/>
    </xf>
    <xf numFmtId="3" fontId="28" fillId="0" borderId="52" xfId="6" applyNumberFormat="1" applyFont="1" applyBorder="1" applyAlignment="1">
      <alignment horizontal="centerContinuous" vertical="center"/>
    </xf>
    <xf numFmtId="3" fontId="28" fillId="0" borderId="48" xfId="6" applyNumberFormat="1" applyFont="1" applyBorder="1" applyAlignment="1">
      <alignment horizontal="centerContinuous" vertical="center"/>
    </xf>
    <xf numFmtId="176" fontId="28" fillId="0" borderId="39" xfId="6" applyNumberFormat="1" applyFont="1" applyFill="1" applyBorder="1" applyAlignment="1">
      <alignment vertical="center"/>
    </xf>
    <xf numFmtId="178" fontId="28" fillId="0" borderId="39" xfId="6" applyNumberFormat="1" applyFont="1" applyFill="1" applyBorder="1" applyAlignment="1">
      <alignment vertical="center"/>
    </xf>
    <xf numFmtId="178" fontId="28" fillId="0" borderId="87" xfId="6" applyNumberFormat="1" applyFont="1" applyFill="1" applyBorder="1" applyAlignment="1">
      <alignment vertical="center"/>
    </xf>
    <xf numFmtId="178" fontId="28" fillId="0" borderId="55" xfId="7" applyNumberFormat="1" applyFont="1" applyFill="1" applyBorder="1" applyAlignment="1">
      <alignment vertical="center"/>
    </xf>
    <xf numFmtId="178" fontId="28" fillId="0" borderId="79" xfId="7" applyNumberFormat="1" applyFont="1" applyFill="1" applyBorder="1" applyAlignment="1">
      <alignment vertical="center"/>
    </xf>
    <xf numFmtId="180" fontId="28" fillId="0" borderId="39" xfId="6" applyNumberFormat="1" applyFont="1" applyFill="1" applyBorder="1" applyAlignment="1">
      <alignment vertical="center"/>
    </xf>
    <xf numFmtId="3" fontId="28" fillId="0" borderId="25" xfId="6" applyNumberFormat="1" applyFont="1" applyBorder="1" applyAlignment="1">
      <alignment horizontal="center" vertical="center"/>
    </xf>
    <xf numFmtId="176" fontId="28" fillId="0" borderId="35" xfId="6" applyNumberFormat="1" applyFont="1" applyFill="1" applyBorder="1" applyAlignment="1" applyProtection="1">
      <alignment vertical="center"/>
      <protection locked="0"/>
    </xf>
    <xf numFmtId="178" fontId="28" fillId="0" borderId="35" xfId="6" applyNumberFormat="1" applyFont="1" applyFill="1" applyBorder="1" applyAlignment="1" applyProtection="1">
      <alignment vertical="center"/>
      <protection locked="0"/>
    </xf>
    <xf numFmtId="3" fontId="28" fillId="0" borderId="44" xfId="6" applyNumberFormat="1" applyFont="1" applyBorder="1" applyAlignment="1">
      <alignment horizontal="center" vertical="center" shrinkToFit="1"/>
    </xf>
    <xf numFmtId="176" fontId="28" fillId="0" borderId="40" xfId="7" applyNumberFormat="1" applyFont="1" applyFill="1" applyBorder="1" applyAlignment="1">
      <alignment vertical="center"/>
    </xf>
    <xf numFmtId="176" fontId="28" fillId="0" borderId="87" xfId="6" applyNumberFormat="1" applyFont="1" applyFill="1" applyBorder="1" applyAlignment="1">
      <alignment vertical="center"/>
    </xf>
    <xf numFmtId="178" fontId="28" fillId="0" borderId="91" xfId="7" applyNumberFormat="1" applyFont="1" applyFill="1" applyBorder="1" applyAlignment="1">
      <alignment vertical="center"/>
    </xf>
    <xf numFmtId="177" fontId="28" fillId="0" borderId="0" xfId="6" applyNumberFormat="1" applyFont="1" applyFill="1" applyBorder="1" applyAlignment="1">
      <alignment vertical="center"/>
    </xf>
    <xf numFmtId="178" fontId="28" fillId="0" borderId="53" xfId="7" applyNumberFormat="1" applyFont="1" applyFill="1" applyBorder="1" applyAlignment="1">
      <alignment vertical="center"/>
    </xf>
    <xf numFmtId="180" fontId="28" fillId="0" borderId="87" xfId="6" applyNumberFormat="1" applyFont="1" applyFill="1" applyBorder="1" applyAlignment="1">
      <alignment vertical="center"/>
    </xf>
    <xf numFmtId="176" fontId="28" fillId="0" borderId="32" xfId="6" applyNumberFormat="1" applyFont="1" applyFill="1" applyBorder="1" applyAlignment="1">
      <alignment vertical="center"/>
    </xf>
    <xf numFmtId="178" fontId="28" fillId="0" borderId="32" xfId="6" applyNumberFormat="1" applyFont="1" applyFill="1" applyBorder="1" applyAlignment="1">
      <alignment vertical="center"/>
    </xf>
    <xf numFmtId="178" fontId="28" fillId="0" borderId="34" xfId="7" applyNumberFormat="1" applyFont="1" applyFill="1" applyBorder="1" applyAlignment="1">
      <alignment vertical="center"/>
    </xf>
    <xf numFmtId="180" fontId="28" fillId="0" borderId="32" xfId="6" applyNumberFormat="1" applyFont="1" applyFill="1" applyBorder="1" applyAlignment="1">
      <alignment vertical="center"/>
    </xf>
    <xf numFmtId="3" fontId="32" fillId="0" borderId="0" xfId="6" applyNumberFormat="1" applyFont="1" applyFill="1" applyBorder="1" applyAlignment="1">
      <alignment vertical="center"/>
    </xf>
    <xf numFmtId="38" fontId="32" fillId="0" borderId="0" xfId="7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vertical="center"/>
    </xf>
    <xf numFmtId="178" fontId="12" fillId="0" borderId="95" xfId="4" applyNumberFormat="1" applyFont="1" applyFill="1" applyBorder="1" applyAlignment="1">
      <alignment vertical="center"/>
    </xf>
    <xf numFmtId="0" fontId="12" fillId="0" borderId="96" xfId="4" applyFont="1" applyFill="1" applyBorder="1" applyAlignment="1">
      <alignment horizontal="center" vertical="center"/>
    </xf>
    <xf numFmtId="178" fontId="12" fillId="0" borderId="97" xfId="4" applyNumberFormat="1" applyFont="1" applyFill="1" applyBorder="1" applyAlignment="1">
      <alignment vertical="center"/>
    </xf>
    <xf numFmtId="178" fontId="12" fillId="0" borderId="60" xfId="6" applyNumberFormat="1" applyFont="1" applyFill="1" applyBorder="1" applyAlignment="1">
      <alignment vertical="center"/>
    </xf>
    <xf numFmtId="3" fontId="28" fillId="0" borderId="73" xfId="6" applyNumberFormat="1" applyFont="1" applyBorder="1" applyAlignment="1">
      <alignment horizontal="center" vertical="center"/>
    </xf>
    <xf numFmtId="176" fontId="28" fillId="0" borderId="61" xfId="6" applyNumberFormat="1" applyFont="1" applyFill="1" applyBorder="1" applyAlignment="1">
      <alignment vertical="center"/>
    </xf>
    <xf numFmtId="3" fontId="28" fillId="0" borderId="21" xfId="6" applyNumberFormat="1" applyFont="1" applyBorder="1" applyAlignment="1">
      <alignment horizontal="center" vertical="center"/>
    </xf>
    <xf numFmtId="3" fontId="28" fillId="0" borderId="86" xfId="6" applyNumberFormat="1" applyFont="1" applyBorder="1" applyAlignment="1">
      <alignment horizontal="center" vertical="center"/>
    </xf>
    <xf numFmtId="3" fontId="28" fillId="0" borderId="86" xfId="6" applyNumberFormat="1" applyFont="1" applyBorder="1" applyAlignment="1">
      <alignment vertical="center"/>
    </xf>
    <xf numFmtId="176" fontId="28" fillId="0" borderId="71" xfId="6" applyNumberFormat="1" applyFont="1" applyFill="1" applyBorder="1" applyAlignment="1">
      <alignment vertical="center"/>
    </xf>
    <xf numFmtId="3" fontId="28" fillId="0" borderId="100" xfId="6" applyNumberFormat="1" applyFont="1" applyBorder="1" applyAlignment="1">
      <alignment horizontal="center" vertical="center"/>
    </xf>
    <xf numFmtId="3" fontId="28" fillId="0" borderId="24" xfId="6" applyNumberFormat="1" applyFont="1" applyBorder="1" applyAlignment="1">
      <alignment horizontal="center" vertical="center"/>
    </xf>
    <xf numFmtId="3" fontId="28" fillId="0" borderId="39" xfId="6" applyNumberFormat="1" applyFont="1" applyBorder="1" applyAlignment="1">
      <alignment vertical="center" shrinkToFit="1"/>
    </xf>
    <xf numFmtId="3" fontId="28" fillId="0" borderId="99" xfId="6" applyNumberFormat="1" applyFont="1" applyBorder="1" applyAlignment="1">
      <alignment horizontal="center" vertical="center"/>
    </xf>
    <xf numFmtId="3" fontId="28" fillId="0" borderId="35" xfId="6" quotePrefix="1" applyNumberFormat="1" applyFont="1" applyBorder="1" applyAlignment="1">
      <alignment horizontal="left" vertical="center"/>
    </xf>
    <xf numFmtId="3" fontId="28" fillId="0" borderId="49" xfId="6" applyNumberFormat="1" applyFont="1" applyBorder="1" applyAlignment="1">
      <alignment vertical="center"/>
    </xf>
    <xf numFmtId="3" fontId="28" fillId="0" borderId="102" xfId="6" applyNumberFormat="1" applyFont="1" applyBorder="1" applyAlignment="1">
      <alignment horizontal="center" vertical="center" shrinkToFit="1"/>
    </xf>
    <xf numFmtId="3" fontId="12" fillId="0" borderId="109" xfId="4" applyNumberFormat="1" applyFont="1" applyFill="1" applyBorder="1" applyAlignment="1">
      <alignment horizontal="left" vertical="center"/>
    </xf>
    <xf numFmtId="178" fontId="12" fillId="0" borderId="109" xfId="4" applyNumberFormat="1" applyFont="1" applyFill="1" applyBorder="1" applyAlignment="1">
      <alignment vertical="center"/>
    </xf>
    <xf numFmtId="3" fontId="12" fillId="0" borderId="111" xfId="4" applyNumberFormat="1" applyFont="1" applyBorder="1" applyAlignment="1">
      <alignment horizontal="centerContinuous" vertical="center"/>
    </xf>
    <xf numFmtId="178" fontId="12" fillId="0" borderId="115" xfId="4" applyNumberFormat="1" applyFont="1" applyFill="1" applyBorder="1" applyAlignment="1">
      <alignment vertical="center"/>
    </xf>
    <xf numFmtId="178" fontId="28" fillId="0" borderId="40" xfId="6" applyNumberFormat="1" applyFont="1" applyFill="1" applyBorder="1" applyAlignment="1" applyProtection="1">
      <alignment vertical="center"/>
      <protection locked="0"/>
    </xf>
    <xf numFmtId="178" fontId="28" fillId="0" borderId="83" xfId="6" applyNumberFormat="1" applyFont="1" applyFill="1" applyBorder="1" applyAlignment="1">
      <alignment vertical="center"/>
    </xf>
    <xf numFmtId="3" fontId="28" fillId="0" borderId="117" xfId="6" quotePrefix="1" applyNumberFormat="1" applyFont="1" applyBorder="1" applyAlignment="1">
      <alignment horizontal="center" vertical="center"/>
    </xf>
    <xf numFmtId="3" fontId="28" fillId="0" borderId="14" xfId="6" quotePrefix="1" applyNumberFormat="1" applyFont="1" applyBorder="1" applyAlignment="1">
      <alignment horizontal="left" vertical="center"/>
    </xf>
    <xf numFmtId="178" fontId="12" fillId="0" borderId="59" xfId="4" applyNumberFormat="1" applyFont="1" applyFill="1" applyBorder="1" applyAlignment="1">
      <alignment vertical="center"/>
    </xf>
    <xf numFmtId="178" fontId="12" fillId="0" borderId="60" xfId="4" applyNumberFormat="1" applyFont="1" applyFill="1" applyBorder="1" applyAlignment="1">
      <alignment vertical="center"/>
    </xf>
    <xf numFmtId="178" fontId="12" fillId="0" borderId="69" xfId="4" applyNumberFormat="1" applyFont="1" applyFill="1" applyBorder="1" applyAlignment="1">
      <alignment vertical="center"/>
    </xf>
    <xf numFmtId="178" fontId="12" fillId="0" borderId="88" xfId="4" applyNumberFormat="1" applyFont="1" applyFill="1" applyBorder="1" applyAlignment="1">
      <alignment vertical="center"/>
    </xf>
    <xf numFmtId="178" fontId="12" fillId="0" borderId="119" xfId="4" applyNumberFormat="1" applyFont="1" applyFill="1" applyBorder="1" applyAlignment="1">
      <alignment vertical="center"/>
    </xf>
    <xf numFmtId="0" fontId="12" fillId="0" borderId="120" xfId="4" quotePrefix="1" applyFont="1" applyFill="1" applyBorder="1" applyAlignment="1">
      <alignment horizontal="centerContinuous" vertical="center"/>
    </xf>
    <xf numFmtId="0" fontId="12" fillId="0" borderId="121" xfId="4" applyFont="1" applyFill="1" applyBorder="1" applyAlignment="1">
      <alignment horizontal="centerContinuous" vertical="center"/>
    </xf>
    <xf numFmtId="0" fontId="12" fillId="0" borderId="122" xfId="4" applyFont="1" applyFill="1" applyBorder="1" applyAlignment="1">
      <alignment horizontal="centerContinuous" vertical="center"/>
    </xf>
    <xf numFmtId="178" fontId="12" fillId="0" borderId="132" xfId="4" applyNumberFormat="1" applyFont="1" applyFill="1" applyBorder="1" applyAlignment="1">
      <alignment vertical="center"/>
    </xf>
    <xf numFmtId="0" fontId="15" fillId="0" borderId="0" xfId="6" quotePrefix="1" applyFont="1" applyFill="1" applyBorder="1" applyAlignment="1">
      <alignment horizontal="right" vertical="center"/>
    </xf>
    <xf numFmtId="178" fontId="12" fillId="0" borderId="140" xfId="6" applyNumberFormat="1" applyFont="1" applyFill="1" applyBorder="1" applyAlignment="1">
      <alignment vertical="center"/>
    </xf>
    <xf numFmtId="3" fontId="12" fillId="0" borderId="139" xfId="6" applyNumberFormat="1" applyFont="1" applyFill="1" applyBorder="1" applyAlignment="1">
      <alignment vertical="center"/>
    </xf>
    <xf numFmtId="178" fontId="12" fillId="0" borderId="133" xfId="6" applyNumberFormat="1" applyFont="1" applyFill="1" applyBorder="1" applyAlignment="1">
      <alignment vertical="center"/>
    </xf>
    <xf numFmtId="3" fontId="12" fillId="0" borderId="104" xfId="6" applyNumberFormat="1" applyFont="1" applyBorder="1" applyAlignment="1">
      <alignment horizontal="center" shrinkToFit="1"/>
    </xf>
    <xf numFmtId="38" fontId="12" fillId="0" borderId="109" xfId="1" applyFont="1" applyFill="1" applyBorder="1" applyAlignment="1">
      <alignment vertical="center"/>
    </xf>
    <xf numFmtId="178" fontId="12" fillId="0" borderId="108" xfId="6" applyNumberFormat="1" applyFont="1" applyFill="1" applyBorder="1" applyAlignment="1">
      <alignment vertical="center"/>
    </xf>
    <xf numFmtId="178" fontId="12" fillId="0" borderId="144" xfId="6" applyNumberFormat="1" applyFont="1" applyFill="1" applyBorder="1" applyAlignment="1">
      <alignment vertical="center"/>
    </xf>
    <xf numFmtId="38" fontId="12" fillId="0" borderId="81" xfId="1" applyFont="1" applyFill="1" applyBorder="1" applyAlignment="1">
      <alignment vertical="center"/>
    </xf>
    <xf numFmtId="178" fontId="12" fillId="0" borderId="123" xfId="6" applyNumberFormat="1" applyFont="1" applyFill="1" applyBorder="1" applyAlignment="1">
      <alignment vertical="center"/>
    </xf>
    <xf numFmtId="38" fontId="12" fillId="0" borderId="139" xfId="1" applyFont="1" applyFill="1" applyBorder="1" applyAlignment="1">
      <alignment vertical="center"/>
    </xf>
    <xf numFmtId="178" fontId="12" fillId="0" borderId="139" xfId="6" applyNumberFormat="1" applyFont="1" applyFill="1" applyBorder="1" applyAlignment="1">
      <alignment vertical="center"/>
    </xf>
    <xf numFmtId="38" fontId="12" fillId="0" borderId="141" xfId="1" applyFont="1" applyFill="1" applyBorder="1" applyAlignment="1">
      <alignment vertical="center"/>
    </xf>
    <xf numFmtId="178" fontId="12" fillId="0" borderId="141" xfId="6" applyNumberFormat="1" applyFont="1" applyFill="1" applyBorder="1" applyAlignment="1">
      <alignment vertical="center"/>
    </xf>
    <xf numFmtId="3" fontId="12" fillId="0" borderId="141" xfId="6" applyNumberFormat="1" applyFont="1" applyFill="1" applyBorder="1" applyAlignment="1">
      <alignment vertical="center"/>
    </xf>
    <xf numFmtId="38" fontId="12" fillId="0" borderId="40" xfId="1" applyFont="1" applyFill="1" applyBorder="1" applyAlignment="1">
      <alignment vertical="center"/>
    </xf>
    <xf numFmtId="38" fontId="12" fillId="0" borderId="140" xfId="1" applyFont="1" applyFill="1" applyBorder="1" applyAlignment="1">
      <alignment vertical="center"/>
    </xf>
    <xf numFmtId="38" fontId="12" fillId="0" borderId="137" xfId="1" applyFont="1" applyFill="1" applyBorder="1" applyAlignment="1">
      <alignment vertical="center"/>
    </xf>
    <xf numFmtId="38" fontId="12" fillId="0" borderId="145" xfId="1" applyFont="1" applyFill="1" applyBorder="1" applyAlignment="1">
      <alignment vertical="center"/>
    </xf>
    <xf numFmtId="38" fontId="12" fillId="0" borderId="138" xfId="1" applyFont="1" applyFill="1" applyBorder="1" applyAlignment="1">
      <alignment vertical="center"/>
    </xf>
    <xf numFmtId="38" fontId="12" fillId="0" borderId="134" xfId="1" applyFont="1" applyFill="1" applyBorder="1" applyAlignment="1">
      <alignment vertical="center"/>
    </xf>
    <xf numFmtId="3" fontId="12" fillId="0" borderId="137" xfId="6" applyNumberFormat="1" applyFont="1" applyFill="1" applyBorder="1" applyAlignment="1">
      <alignment vertical="center"/>
    </xf>
    <xf numFmtId="3" fontId="12" fillId="0" borderId="109" xfId="6" applyNumberFormat="1" applyFont="1" applyFill="1" applyBorder="1" applyAlignment="1">
      <alignment vertical="center"/>
    </xf>
    <xf numFmtId="38" fontId="12" fillId="0" borderId="133" xfId="1" applyFont="1" applyFill="1" applyBorder="1" applyAlignment="1">
      <alignment vertical="center"/>
    </xf>
    <xf numFmtId="38" fontId="12" fillId="0" borderId="32" xfId="1" applyFont="1" applyFill="1" applyBorder="1" applyAlignment="1">
      <alignment vertical="center"/>
    </xf>
    <xf numFmtId="38" fontId="12" fillId="0" borderId="34" xfId="1" applyFont="1" applyFill="1" applyBorder="1" applyAlignment="1">
      <alignment vertical="center"/>
    </xf>
    <xf numFmtId="38" fontId="12" fillId="0" borderId="146" xfId="1" applyFont="1" applyFill="1" applyBorder="1" applyAlignment="1">
      <alignment vertical="center"/>
    </xf>
    <xf numFmtId="38" fontId="12" fillId="0" borderId="147" xfId="1" applyFont="1" applyFill="1" applyBorder="1" applyAlignment="1">
      <alignment vertical="center"/>
    </xf>
    <xf numFmtId="3" fontId="12" fillId="0" borderId="146" xfId="6" applyNumberFormat="1" applyFont="1" applyFill="1" applyBorder="1" applyAlignment="1">
      <alignment vertical="center"/>
    </xf>
    <xf numFmtId="38" fontId="12" fillId="0" borderId="32" xfId="1" applyNumberFormat="1" applyFont="1" applyFill="1" applyBorder="1" applyAlignment="1">
      <alignment vertical="center"/>
    </xf>
    <xf numFmtId="3" fontId="12" fillId="0" borderId="148" xfId="6" applyNumberFormat="1" applyFont="1" applyFill="1" applyBorder="1" applyAlignment="1">
      <alignment horizontal="centerContinuous" vertical="center"/>
    </xf>
    <xf numFmtId="0" fontId="12" fillId="0" borderId="143" xfId="6" quotePrefix="1" applyFont="1" applyFill="1" applyBorder="1" applyAlignment="1">
      <alignment horizontal="center" vertical="center"/>
    </xf>
    <xf numFmtId="0" fontId="11" fillId="0" borderId="0" xfId="6"/>
    <xf numFmtId="3" fontId="28" fillId="0" borderId="39" xfId="6" applyNumberFormat="1" applyFont="1" applyBorder="1" applyAlignment="1">
      <alignment horizontal="center" vertical="center"/>
    </xf>
    <xf numFmtId="3" fontId="28" fillId="0" borderId="38" xfId="6" applyNumberFormat="1" applyFont="1" applyBorder="1" applyAlignment="1">
      <alignment horizontal="center" vertical="center"/>
    </xf>
    <xf numFmtId="3" fontId="28" fillId="0" borderId="39" xfId="6" applyNumberFormat="1" applyFont="1" applyBorder="1" applyAlignment="1">
      <alignment horizontal="center" vertical="center" wrapText="1"/>
    </xf>
    <xf numFmtId="3" fontId="28" fillId="0" borderId="39" xfId="6" quotePrefix="1" applyNumberFormat="1" applyFont="1" applyBorder="1" applyAlignment="1">
      <alignment horizontal="center" vertical="center"/>
    </xf>
    <xf numFmtId="3" fontId="28" fillId="0" borderId="72" xfId="6" applyNumberFormat="1" applyFont="1" applyBorder="1" applyAlignment="1">
      <alignment horizontal="center" vertical="center"/>
    </xf>
    <xf numFmtId="3" fontId="33" fillId="0" borderId="0" xfId="6" applyNumberFormat="1" applyFont="1" applyAlignment="1">
      <alignment vertical="center"/>
    </xf>
    <xf numFmtId="0" fontId="11" fillId="0" borderId="0" xfId="6"/>
    <xf numFmtId="3" fontId="28" fillId="0" borderId="39" xfId="6" applyNumberFormat="1" applyFont="1" applyBorder="1" applyAlignment="1">
      <alignment horizontal="center" vertical="center"/>
    </xf>
    <xf numFmtId="3" fontId="28" fillId="0" borderId="39" xfId="6" quotePrefix="1" applyNumberFormat="1" applyFont="1" applyBorder="1" applyAlignment="1">
      <alignment horizontal="center" vertical="center"/>
    </xf>
    <xf numFmtId="3" fontId="28" fillId="0" borderId="72" xfId="6" applyNumberFormat="1" applyFont="1" applyBorder="1" applyAlignment="1">
      <alignment horizontal="center" vertical="center"/>
    </xf>
    <xf numFmtId="3" fontId="28" fillId="0" borderId="38" xfId="6" applyNumberFormat="1" applyFont="1" applyBorder="1" applyAlignment="1">
      <alignment horizontal="center" vertical="center"/>
    </xf>
    <xf numFmtId="3" fontId="28" fillId="0" borderId="39" xfId="6" applyNumberFormat="1" applyFont="1" applyBorder="1" applyAlignment="1">
      <alignment horizontal="center" vertical="center" wrapText="1"/>
    </xf>
    <xf numFmtId="0" fontId="12" fillId="0" borderId="34" xfId="6" quotePrefix="1" applyFont="1" applyFill="1" applyBorder="1" applyAlignment="1">
      <alignment horizontal="center" vertical="center"/>
    </xf>
    <xf numFmtId="0" fontId="12" fillId="0" borderId="32" xfId="6" applyFont="1" applyFill="1" applyBorder="1" applyAlignment="1">
      <alignment horizontal="center" vertical="center"/>
    </xf>
    <xf numFmtId="0" fontId="18" fillId="0" borderId="23" xfId="6" applyFont="1" applyFill="1" applyBorder="1" applyAlignment="1">
      <alignment horizontal="center" vertical="center"/>
    </xf>
    <xf numFmtId="178" fontId="28" fillId="0" borderId="133" xfId="7" applyNumberFormat="1" applyFont="1" applyFill="1" applyBorder="1" applyAlignment="1">
      <alignment vertical="center"/>
    </xf>
    <xf numFmtId="178" fontId="28" fillId="0" borderId="116" xfId="7" applyNumberFormat="1" applyFont="1" applyFill="1" applyBorder="1" applyAlignment="1">
      <alignment vertical="center"/>
    </xf>
    <xf numFmtId="3" fontId="28" fillId="0" borderId="108" xfId="6" applyNumberFormat="1" applyFont="1" applyBorder="1" applyAlignment="1">
      <alignment horizontal="center" vertical="center"/>
    </xf>
    <xf numFmtId="38" fontId="28" fillId="0" borderId="0" xfId="7" applyFont="1" applyFill="1" applyAlignment="1">
      <alignment vertical="center"/>
    </xf>
    <xf numFmtId="3" fontId="28" fillId="0" borderId="0" xfId="6" applyNumberFormat="1" applyFont="1" applyFill="1" applyBorder="1" applyAlignment="1">
      <alignment vertical="center"/>
    </xf>
    <xf numFmtId="3" fontId="28" fillId="0" borderId="25" xfId="6" applyNumberFormat="1" applyFont="1" applyFill="1" applyBorder="1" applyAlignment="1">
      <alignment vertical="center"/>
    </xf>
    <xf numFmtId="3" fontId="28" fillId="0" borderId="26" xfId="6" applyNumberFormat="1" applyFont="1" applyFill="1" applyBorder="1" applyAlignment="1">
      <alignment vertical="center"/>
    </xf>
    <xf numFmtId="3" fontId="28" fillId="0" borderId="28" xfId="6" applyNumberFormat="1" applyFont="1" applyFill="1" applyBorder="1" applyAlignment="1">
      <alignment horizontal="centerContinuous" vertical="center"/>
    </xf>
    <xf numFmtId="3" fontId="28" fillId="0" borderId="29" xfId="6" applyNumberFormat="1" applyFont="1" applyFill="1" applyBorder="1" applyAlignment="1">
      <alignment horizontal="centerContinuous" vertical="center"/>
    </xf>
    <xf numFmtId="3" fontId="28" fillId="0" borderId="74" xfId="6" applyNumberFormat="1" applyFont="1" applyFill="1" applyBorder="1" applyAlignment="1">
      <alignment horizontal="centerContinuous" vertical="center"/>
    </xf>
    <xf numFmtId="3" fontId="28" fillId="0" borderId="84" xfId="6" applyNumberFormat="1" applyFont="1" applyFill="1" applyBorder="1" applyAlignment="1">
      <alignment horizontal="centerContinuous" vertical="center"/>
    </xf>
    <xf numFmtId="3" fontId="28" fillId="0" borderId="64" xfId="6" applyNumberFormat="1" applyFont="1" applyFill="1" applyBorder="1" applyAlignment="1">
      <alignment horizontal="centerContinuous" vertical="center"/>
    </xf>
    <xf numFmtId="38" fontId="28" fillId="0" borderId="74" xfId="7" applyFont="1" applyFill="1" applyBorder="1" applyAlignment="1">
      <alignment horizontal="centerContinuous" vertical="center"/>
    </xf>
    <xf numFmtId="3" fontId="28" fillId="0" borderId="88" xfId="6" applyNumberFormat="1" applyFont="1" applyFill="1" applyBorder="1" applyAlignment="1">
      <alignment horizontal="centerContinuous" vertical="center"/>
    </xf>
    <xf numFmtId="3" fontId="28" fillId="0" borderId="39" xfId="6" applyNumberFormat="1" applyFont="1" applyFill="1" applyBorder="1" applyAlignment="1">
      <alignment horizontal="center" shrinkToFit="1"/>
    </xf>
    <xf numFmtId="3" fontId="28" fillId="0" borderId="49" xfId="6" applyNumberFormat="1" applyFont="1" applyFill="1" applyBorder="1" applyAlignment="1">
      <alignment horizontal="center" vertical="center"/>
    </xf>
    <xf numFmtId="3" fontId="28" fillId="0" borderId="65" xfId="6" applyNumberFormat="1" applyFont="1" applyFill="1" applyBorder="1" applyAlignment="1">
      <alignment horizontal="center" vertical="center"/>
    </xf>
    <xf numFmtId="3" fontId="28" fillId="0" borderId="39" xfId="6" applyNumberFormat="1" applyFont="1" applyFill="1" applyBorder="1" applyAlignment="1">
      <alignment horizontal="center" vertical="top" shrinkToFit="1"/>
    </xf>
    <xf numFmtId="3" fontId="28" fillId="0" borderId="39" xfId="6" applyNumberFormat="1" applyFont="1" applyFill="1" applyBorder="1" applyAlignment="1">
      <alignment horizontal="center" vertical="center"/>
    </xf>
    <xf numFmtId="3" fontId="28" fillId="0" borderId="39" xfId="6" quotePrefix="1" applyNumberFormat="1" applyFont="1" applyFill="1" applyBorder="1" applyAlignment="1">
      <alignment horizontal="center" vertical="center"/>
    </xf>
    <xf numFmtId="3" fontId="28" fillId="0" borderId="31" xfId="6" applyNumberFormat="1" applyFont="1" applyFill="1" applyBorder="1" applyAlignment="1">
      <alignment vertical="center"/>
    </xf>
    <xf numFmtId="3" fontId="28" fillId="0" borderId="32" xfId="6" applyNumberFormat="1" applyFont="1" applyFill="1" applyBorder="1" applyAlignment="1">
      <alignment vertical="center"/>
    </xf>
    <xf numFmtId="3" fontId="28" fillId="0" borderId="32" xfId="6" applyNumberFormat="1" applyFont="1" applyFill="1" applyBorder="1" applyAlignment="1">
      <alignment horizontal="center" vertical="center"/>
    </xf>
    <xf numFmtId="3" fontId="28" fillId="0" borderId="38" xfId="6" applyNumberFormat="1" applyFont="1" applyFill="1" applyBorder="1" applyAlignment="1">
      <alignment horizontal="center" vertical="center"/>
    </xf>
    <xf numFmtId="3" fontId="28" fillId="0" borderId="40" xfId="6" quotePrefix="1" applyNumberFormat="1" applyFont="1" applyFill="1" applyBorder="1" applyAlignment="1">
      <alignment horizontal="left" vertical="center"/>
    </xf>
    <xf numFmtId="3" fontId="28" fillId="0" borderId="36" xfId="6" quotePrefix="1" applyNumberFormat="1" applyFont="1" applyFill="1" applyBorder="1" applyAlignment="1">
      <alignment horizontal="left" vertical="center"/>
    </xf>
    <xf numFmtId="3" fontId="28" fillId="0" borderId="36" xfId="6" applyNumberFormat="1" applyFont="1" applyFill="1" applyBorder="1" applyAlignment="1">
      <alignment vertical="center"/>
    </xf>
    <xf numFmtId="3" fontId="28" fillId="0" borderId="39" xfId="6" applyNumberFormat="1" applyFont="1" applyFill="1" applyBorder="1" applyAlignment="1">
      <alignment horizontal="center" vertical="center" shrinkToFit="1"/>
    </xf>
    <xf numFmtId="3" fontId="28" fillId="0" borderId="38" xfId="6" quotePrefix="1" applyNumberFormat="1" applyFont="1" applyFill="1" applyBorder="1" applyAlignment="1">
      <alignment horizontal="center" vertical="center"/>
    </xf>
    <xf numFmtId="3" fontId="28" fillId="0" borderId="72" xfId="6" applyNumberFormat="1" applyFont="1" applyFill="1" applyBorder="1" applyAlignment="1">
      <alignment horizontal="center" vertical="center"/>
    </xf>
    <xf numFmtId="3" fontId="28" fillId="0" borderId="100" xfId="6" applyNumberFormat="1" applyFont="1" applyFill="1" applyBorder="1" applyAlignment="1">
      <alignment horizontal="center" vertical="center"/>
    </xf>
    <xf numFmtId="3" fontId="28" fillId="0" borderId="117" xfId="6" quotePrefix="1" applyNumberFormat="1" applyFont="1" applyFill="1" applyBorder="1" applyAlignment="1">
      <alignment horizontal="center" vertical="center"/>
    </xf>
    <xf numFmtId="3" fontId="28" fillId="0" borderId="103" xfId="6" quotePrefix="1" applyNumberFormat="1" applyFont="1" applyFill="1" applyBorder="1" applyAlignment="1">
      <alignment horizontal="center" vertical="center"/>
    </xf>
    <xf numFmtId="3" fontId="28" fillId="0" borderId="102" xfId="6" applyNumberFormat="1" applyFont="1" applyFill="1" applyBorder="1" applyAlignment="1">
      <alignment horizontal="center" vertical="center" shrinkToFit="1"/>
    </xf>
    <xf numFmtId="3" fontId="28" fillId="0" borderId="14" xfId="6" quotePrefix="1" applyNumberFormat="1" applyFont="1" applyFill="1" applyBorder="1" applyAlignment="1">
      <alignment horizontal="left" vertical="center"/>
    </xf>
    <xf numFmtId="3" fontId="28" fillId="0" borderId="2" xfId="6" quotePrefix="1" applyNumberFormat="1" applyFont="1" applyFill="1" applyBorder="1" applyAlignment="1">
      <alignment horizontal="left" vertical="center"/>
    </xf>
    <xf numFmtId="178" fontId="28" fillId="0" borderId="141" xfId="6" applyNumberFormat="1" applyFont="1" applyFill="1" applyBorder="1" applyAlignment="1">
      <alignment vertical="center"/>
    </xf>
    <xf numFmtId="3" fontId="28" fillId="0" borderId="108" xfId="6" applyNumberFormat="1" applyFont="1" applyFill="1" applyBorder="1" applyAlignment="1">
      <alignment horizontal="center" vertical="center"/>
    </xf>
    <xf numFmtId="3" fontId="28" fillId="0" borderId="35" xfId="6" applyNumberFormat="1" applyFont="1" applyFill="1" applyBorder="1" applyAlignment="1">
      <alignment horizontal="left" vertical="center"/>
    </xf>
    <xf numFmtId="3" fontId="28" fillId="0" borderId="35" xfId="6" applyNumberFormat="1" applyFont="1" applyFill="1" applyBorder="1" applyAlignment="1">
      <alignment horizontal="center" vertical="center"/>
    </xf>
    <xf numFmtId="3" fontId="28" fillId="0" borderId="36" xfId="6" applyNumberFormat="1" applyFont="1" applyFill="1" applyBorder="1" applyAlignment="1">
      <alignment horizontal="center" vertical="center"/>
    </xf>
    <xf numFmtId="3" fontId="28" fillId="0" borderId="49" xfId="6" applyNumberFormat="1" applyFont="1" applyFill="1" applyBorder="1" applyAlignment="1">
      <alignment vertical="center"/>
    </xf>
    <xf numFmtId="3" fontId="28" fillId="0" borderId="40" xfId="6" applyNumberFormat="1" applyFont="1" applyFill="1" applyBorder="1" applyAlignment="1">
      <alignment horizontal="left" vertical="center"/>
    </xf>
    <xf numFmtId="3" fontId="28" fillId="0" borderId="39" xfId="6" applyNumberFormat="1" applyFont="1" applyFill="1" applyBorder="1" applyAlignment="1">
      <alignment vertical="center" shrinkToFit="1"/>
    </xf>
    <xf numFmtId="3" fontId="28" fillId="0" borderId="36" xfId="6" applyNumberFormat="1" applyFont="1" applyFill="1" applyBorder="1" applyAlignment="1">
      <alignment horizontal="left" vertical="center"/>
    </xf>
    <xf numFmtId="3" fontId="28" fillId="0" borderId="65" xfId="6" applyNumberFormat="1" applyFont="1" applyFill="1" applyBorder="1" applyAlignment="1">
      <alignment horizontal="centerContinuous" vertical="center"/>
    </xf>
    <xf numFmtId="3" fontId="28" fillId="0" borderId="61" xfId="6" applyNumberFormat="1" applyFont="1" applyFill="1" applyBorder="1" applyAlignment="1">
      <alignment horizontal="centerContinuous" vertical="center"/>
    </xf>
    <xf numFmtId="3" fontId="28" fillId="0" borderId="27" xfId="6" applyNumberFormat="1" applyFont="1" applyFill="1" applyBorder="1" applyAlignment="1">
      <alignment horizontal="center" vertical="center"/>
    </xf>
    <xf numFmtId="3" fontId="28" fillId="0" borderId="27" xfId="6" applyNumberFormat="1" applyFont="1" applyFill="1" applyBorder="1" applyAlignment="1">
      <alignment horizontal="center" vertical="center" shrinkToFit="1"/>
    </xf>
    <xf numFmtId="3" fontId="28" fillId="0" borderId="33" xfId="6" applyNumberFormat="1" applyFont="1" applyFill="1" applyBorder="1" applyAlignment="1">
      <alignment horizontal="center" vertical="center"/>
    </xf>
    <xf numFmtId="3" fontId="28" fillId="0" borderId="47" xfId="6" applyNumberFormat="1" applyFont="1" applyFill="1" applyBorder="1" applyAlignment="1">
      <alignment horizontal="centerContinuous" vertical="center"/>
    </xf>
    <xf numFmtId="3" fontId="28" fillId="0" borderId="41" xfId="6" applyNumberFormat="1" applyFont="1" applyFill="1" applyBorder="1" applyAlignment="1">
      <alignment horizontal="centerContinuous" vertical="center"/>
    </xf>
    <xf numFmtId="3" fontId="28" fillId="0" borderId="51" xfId="6" quotePrefix="1" applyNumberFormat="1" applyFont="1" applyFill="1" applyBorder="1" applyAlignment="1">
      <alignment horizontal="centerContinuous" vertical="center"/>
    </xf>
    <xf numFmtId="3" fontId="28" fillId="0" borderId="52" xfId="6" applyNumberFormat="1" applyFont="1" applyFill="1" applyBorder="1" applyAlignment="1">
      <alignment horizontal="centerContinuous" vertical="center"/>
    </xf>
    <xf numFmtId="3" fontId="28" fillId="0" borderId="48" xfId="6" applyNumberFormat="1" applyFont="1" applyFill="1" applyBorder="1" applyAlignment="1">
      <alignment horizontal="centerContinuous" vertical="center"/>
    </xf>
    <xf numFmtId="178" fontId="28" fillId="0" borderId="33" xfId="6" applyNumberFormat="1" applyFont="1" applyFill="1" applyBorder="1" applyAlignment="1">
      <alignment vertical="center"/>
    </xf>
    <xf numFmtId="3" fontId="28" fillId="0" borderId="25" xfId="6" applyNumberFormat="1" applyFont="1" applyFill="1" applyBorder="1" applyAlignment="1">
      <alignment horizontal="center" vertical="center"/>
    </xf>
    <xf numFmtId="3" fontId="28" fillId="0" borderId="39" xfId="6" applyNumberFormat="1" applyFont="1" applyFill="1" applyBorder="1" applyAlignment="1">
      <alignment horizontal="center" vertical="center" wrapText="1"/>
    </xf>
    <xf numFmtId="3" fontId="28" fillId="0" borderId="99" xfId="6" applyNumberFormat="1" applyFont="1" applyFill="1" applyBorder="1" applyAlignment="1">
      <alignment horizontal="center" vertical="center"/>
    </xf>
    <xf numFmtId="3" fontId="28" fillId="0" borderId="73" xfId="6" applyNumberFormat="1" applyFont="1" applyFill="1" applyBorder="1" applyAlignment="1">
      <alignment horizontal="center" vertical="center"/>
    </xf>
    <xf numFmtId="3" fontId="28" fillId="0" borderId="21" xfId="6" applyNumberFormat="1" applyFont="1" applyFill="1" applyBorder="1" applyAlignment="1">
      <alignment horizontal="center" vertical="center"/>
    </xf>
    <xf numFmtId="3" fontId="28" fillId="0" borderId="86" xfId="6" applyNumberFormat="1" applyFont="1" applyFill="1" applyBorder="1" applyAlignment="1">
      <alignment horizontal="center" vertical="center"/>
    </xf>
    <xf numFmtId="3" fontId="28" fillId="0" borderId="44" xfId="6" applyNumberFormat="1" applyFont="1" applyFill="1" applyBorder="1" applyAlignment="1">
      <alignment horizontal="center" vertical="center" shrinkToFit="1"/>
    </xf>
    <xf numFmtId="3" fontId="28" fillId="0" borderId="35" xfId="6" quotePrefix="1" applyNumberFormat="1" applyFont="1" applyFill="1" applyBorder="1" applyAlignment="1">
      <alignment horizontal="left" vertical="center"/>
    </xf>
    <xf numFmtId="3" fontId="28" fillId="0" borderId="40" xfId="6" applyNumberFormat="1" applyFont="1" applyFill="1" applyBorder="1" applyAlignment="1">
      <alignment horizontal="center" vertical="center"/>
    </xf>
    <xf numFmtId="3" fontId="28" fillId="0" borderId="24" xfId="6" applyNumberFormat="1" applyFont="1" applyFill="1" applyBorder="1" applyAlignment="1">
      <alignment horizontal="center" vertical="center"/>
    </xf>
    <xf numFmtId="3" fontId="28" fillId="0" borderId="86" xfId="6" applyNumberFormat="1" applyFont="1" applyFill="1" applyBorder="1" applyAlignment="1">
      <alignment vertical="center"/>
    </xf>
    <xf numFmtId="3" fontId="32" fillId="0" borderId="0" xfId="6" quotePrefix="1" applyNumberFormat="1" applyFont="1" applyFill="1" applyBorder="1" applyAlignment="1">
      <alignment horizontal="left" vertical="center"/>
    </xf>
    <xf numFmtId="3" fontId="32" fillId="0" borderId="0" xfId="6" applyNumberFormat="1" applyFont="1" applyFill="1" applyAlignment="1">
      <alignment vertical="center"/>
    </xf>
    <xf numFmtId="3" fontId="30" fillId="0" borderId="0" xfId="4" quotePrefix="1" applyNumberFormat="1" applyFont="1" applyFill="1" applyBorder="1" applyAlignment="1">
      <alignment horizontal="left" vertical="center"/>
    </xf>
    <xf numFmtId="38" fontId="32" fillId="0" borderId="0" xfId="7" applyFont="1" applyFill="1" applyAlignment="1">
      <alignment vertical="center"/>
    </xf>
    <xf numFmtId="0" fontId="12" fillId="0" borderId="150" xfId="4" applyFont="1" applyBorder="1" applyAlignment="1">
      <alignment horizontal="center" vertical="center"/>
    </xf>
    <xf numFmtId="0" fontId="12" fillId="0" borderId="149" xfId="4" applyFont="1" applyBorder="1" applyAlignment="1">
      <alignment horizontal="center" vertical="center"/>
    </xf>
    <xf numFmtId="0" fontId="12" fillId="0" borderId="105" xfId="4" applyFont="1" applyBorder="1" applyAlignment="1">
      <alignment horizontal="centerContinuous" vertical="center"/>
    </xf>
    <xf numFmtId="0" fontId="12" fillId="0" borderId="106" xfId="4" applyFont="1" applyBorder="1" applyAlignment="1">
      <alignment horizontal="centerContinuous" vertical="center"/>
    </xf>
    <xf numFmtId="0" fontId="12" fillId="0" borderId="143" xfId="4" applyFont="1" applyBorder="1" applyAlignment="1">
      <alignment horizontal="center" vertical="center"/>
    </xf>
    <xf numFmtId="0" fontId="12" fillId="0" borderId="151" xfId="4" quotePrefix="1" applyFont="1" applyFill="1" applyBorder="1" applyAlignment="1">
      <alignment horizontal="centerContinuous" vertical="center"/>
    </xf>
    <xf numFmtId="0" fontId="12" fillId="0" borderId="152" xfId="4" applyFont="1" applyFill="1" applyBorder="1" applyAlignment="1">
      <alignment horizontal="centerContinuous" vertical="center"/>
    </xf>
    <xf numFmtId="0" fontId="12" fillId="0" borderId="131" xfId="4" applyFont="1" applyFill="1" applyBorder="1" applyAlignment="1">
      <alignment horizontal="centerContinuous" vertical="center"/>
    </xf>
    <xf numFmtId="0" fontId="12" fillId="0" borderId="151" xfId="4" applyFont="1" applyFill="1" applyBorder="1" applyAlignment="1">
      <alignment horizontal="centerContinuous" vertical="center"/>
    </xf>
    <xf numFmtId="0" fontId="12" fillId="0" borderId="137" xfId="4" applyFont="1" applyFill="1" applyBorder="1" applyAlignment="1">
      <alignment horizontal="center" vertical="center"/>
    </xf>
    <xf numFmtId="0" fontId="12" fillId="0" borderId="137" xfId="4" quotePrefix="1" applyFont="1" applyFill="1" applyBorder="1" applyAlignment="1">
      <alignment horizontal="center" vertical="center"/>
    </xf>
    <xf numFmtId="0" fontId="12" fillId="0" borderId="135" xfId="4" quotePrefix="1" applyFont="1" applyFill="1" applyBorder="1" applyAlignment="1">
      <alignment horizontal="center" vertical="center"/>
    </xf>
    <xf numFmtId="178" fontId="12" fillId="0" borderId="139" xfId="4" applyNumberFormat="1" applyFont="1" applyFill="1" applyBorder="1" applyAlignment="1">
      <alignment vertical="center"/>
    </xf>
    <xf numFmtId="3" fontId="12" fillId="0" borderId="109" xfId="4" quotePrefix="1" applyNumberFormat="1" applyFont="1" applyFill="1" applyBorder="1" applyAlignment="1">
      <alignment horizontal="left" vertical="center"/>
    </xf>
    <xf numFmtId="3" fontId="12" fillId="0" borderId="139" xfId="4" quotePrefix="1" applyNumberFormat="1" applyFont="1" applyFill="1" applyBorder="1" applyAlignment="1">
      <alignment horizontal="left" vertical="center"/>
    </xf>
    <xf numFmtId="3" fontId="12" fillId="0" borderId="139" xfId="4" applyNumberFormat="1" applyFont="1" applyFill="1" applyBorder="1" applyAlignment="1">
      <alignment vertical="center"/>
    </xf>
    <xf numFmtId="3" fontId="12" fillId="0" borderId="21" xfId="4" applyNumberFormat="1" applyFont="1" applyBorder="1" applyAlignment="1">
      <alignment vertical="center"/>
    </xf>
    <xf numFmtId="3" fontId="12" fillId="0" borderId="139" xfId="4" quotePrefix="1" applyNumberFormat="1" applyFont="1" applyFill="1" applyBorder="1" applyAlignment="1">
      <alignment horizontal="center" vertical="center"/>
    </xf>
    <xf numFmtId="178" fontId="12" fillId="0" borderId="153" xfId="4" applyNumberFormat="1" applyFont="1" applyFill="1" applyBorder="1" applyAlignment="1">
      <alignment vertical="center"/>
    </xf>
    <xf numFmtId="3" fontId="12" fillId="0" borderId="153" xfId="4" quotePrefix="1" applyNumberFormat="1" applyFont="1" applyFill="1" applyBorder="1" applyAlignment="1">
      <alignment horizontal="left" vertical="center"/>
    </xf>
    <xf numFmtId="178" fontId="12" fillId="0" borderId="155" xfId="4" applyNumberFormat="1" applyFont="1" applyFill="1" applyBorder="1" applyAlignment="1">
      <alignment vertical="center"/>
    </xf>
    <xf numFmtId="3" fontId="12" fillId="0" borderId="156" xfId="4" applyNumberFormat="1" applyFont="1" applyFill="1" applyBorder="1" applyAlignment="1">
      <alignment horizontal="centerContinuous" vertical="center"/>
    </xf>
    <xf numFmtId="178" fontId="12" fillId="0" borderId="157" xfId="6" applyNumberFormat="1" applyFont="1" applyFill="1" applyBorder="1" applyAlignment="1">
      <alignment vertical="center"/>
    </xf>
    <xf numFmtId="3" fontId="28" fillId="0" borderId="109" xfId="6" applyNumberFormat="1" applyFont="1" applyBorder="1" applyAlignment="1">
      <alignment horizontal="left" vertical="center"/>
    </xf>
    <xf numFmtId="178" fontId="12" fillId="0" borderId="153" xfId="7" applyNumberFormat="1" applyFont="1" applyFill="1" applyBorder="1" applyAlignment="1">
      <alignment vertical="center" shrinkToFit="1"/>
    </xf>
    <xf numFmtId="3" fontId="12" fillId="0" borderId="153" xfId="4" applyNumberFormat="1" applyFont="1" applyFill="1" applyBorder="1" applyAlignment="1">
      <alignment horizontal="center" vertical="center"/>
    </xf>
    <xf numFmtId="178" fontId="12" fillId="2" borderId="153" xfId="4" applyNumberFormat="1" applyFont="1" applyFill="1" applyBorder="1" applyAlignment="1">
      <alignment vertical="center"/>
    </xf>
    <xf numFmtId="3" fontId="12" fillId="0" borderId="153" xfId="4" applyNumberFormat="1" applyFont="1" applyFill="1" applyBorder="1" applyAlignment="1">
      <alignment horizontal="left" vertical="center"/>
    </xf>
    <xf numFmtId="178" fontId="12" fillId="0" borderId="159" xfId="4" applyNumberFormat="1" applyFont="1" applyFill="1" applyBorder="1" applyAlignment="1">
      <alignment vertical="center"/>
    </xf>
    <xf numFmtId="178" fontId="12" fillId="0" borderId="160" xfId="4" applyNumberFormat="1" applyFont="1" applyFill="1" applyBorder="1" applyAlignment="1">
      <alignment vertical="center"/>
    </xf>
    <xf numFmtId="3" fontId="12" fillId="0" borderId="162" xfId="4" applyNumberFormat="1" applyFont="1" applyFill="1" applyBorder="1" applyAlignment="1">
      <alignment horizontal="centerContinuous" vertical="center"/>
    </xf>
    <xf numFmtId="3" fontId="28" fillId="0" borderId="108" xfId="6" applyNumberFormat="1" applyFont="1" applyBorder="1" applyAlignment="1">
      <alignment horizontal="center" vertical="center" shrinkToFit="1"/>
    </xf>
    <xf numFmtId="3" fontId="28" fillId="0" borderId="112" xfId="6" quotePrefix="1" applyNumberFormat="1" applyFont="1" applyBorder="1" applyAlignment="1">
      <alignment horizontal="centerContinuous" vertical="center"/>
    </xf>
    <xf numFmtId="3" fontId="28" fillId="0" borderId="113" xfId="6" applyNumberFormat="1" applyFont="1" applyBorder="1" applyAlignment="1">
      <alignment horizontal="centerContinuous" vertical="center"/>
    </xf>
    <xf numFmtId="3" fontId="28" fillId="0" borderId="114" xfId="6" applyNumberFormat="1" applyFont="1" applyBorder="1" applyAlignment="1">
      <alignment horizontal="centerContinuous" vertical="center"/>
    </xf>
    <xf numFmtId="3" fontId="12" fillId="0" borderId="111" xfId="4" applyNumberFormat="1" applyFont="1" applyFill="1" applyBorder="1" applyAlignment="1">
      <alignment horizontal="centerContinuous" vertical="center"/>
    </xf>
    <xf numFmtId="3" fontId="28" fillId="0" borderId="150" xfId="6" applyNumberFormat="1" applyFont="1" applyBorder="1" applyAlignment="1">
      <alignment horizontal="center" vertical="center"/>
    </xf>
    <xf numFmtId="3" fontId="28" fillId="0" borderId="163" xfId="6" applyNumberFormat="1" applyFont="1" applyBorder="1" applyAlignment="1">
      <alignment horizontal="center" vertical="center"/>
    </xf>
    <xf numFmtId="178" fontId="12" fillId="0" borderId="160" xfId="4" applyNumberFormat="1" applyFont="1" applyFill="1" applyBorder="1" applyAlignment="1" applyProtection="1">
      <alignment vertical="center"/>
      <protection locked="0"/>
    </xf>
    <xf numFmtId="3" fontId="28" fillId="0" borderId="110" xfId="6" applyNumberFormat="1" applyFont="1" applyBorder="1" applyAlignment="1">
      <alignment horizontal="center" vertical="center" shrinkToFit="1"/>
    </xf>
    <xf numFmtId="3" fontId="28" fillId="0" borderId="109" xfId="6" quotePrefix="1" applyNumberFormat="1" applyFont="1" applyBorder="1" applyAlignment="1">
      <alignment horizontal="left" vertical="center"/>
    </xf>
    <xf numFmtId="3" fontId="12" fillId="0" borderId="153" xfId="4" applyNumberFormat="1" applyFont="1" applyFill="1" applyBorder="1" applyAlignment="1">
      <alignment vertical="center"/>
    </xf>
    <xf numFmtId="3" fontId="12" fillId="0" borderId="114" xfId="4" applyNumberFormat="1" applyFont="1" applyFill="1" applyBorder="1" applyAlignment="1">
      <alignment horizontal="centerContinuous" vertical="center"/>
    </xf>
    <xf numFmtId="0" fontId="12" fillId="0" borderId="149" xfId="4" applyFont="1" applyFill="1" applyBorder="1" applyAlignment="1">
      <alignment horizontal="center" vertical="center"/>
    </xf>
    <xf numFmtId="0" fontId="12" fillId="0" borderId="105" xfId="4" applyFont="1" applyFill="1" applyBorder="1" applyAlignment="1">
      <alignment horizontal="centerContinuous" vertical="center"/>
    </xf>
    <xf numFmtId="0" fontId="12" fillId="0" borderId="154" xfId="4" quotePrefix="1" applyFont="1" applyFill="1" applyBorder="1" applyAlignment="1">
      <alignment horizontal="centerContinuous" vertical="center"/>
    </xf>
    <xf numFmtId="0" fontId="12" fillId="0" borderId="164" xfId="4" applyFont="1" applyFill="1" applyBorder="1" applyAlignment="1">
      <alignment horizontal="centerContinuous" vertical="center"/>
    </xf>
    <xf numFmtId="0" fontId="12" fillId="0" borderId="158" xfId="4" applyFont="1" applyFill="1" applyBorder="1" applyAlignment="1">
      <alignment horizontal="centerContinuous" vertical="center"/>
    </xf>
    <xf numFmtId="0" fontId="12" fillId="0" borderId="154" xfId="4" applyFont="1" applyFill="1" applyBorder="1" applyAlignment="1">
      <alignment horizontal="centerContinuous" vertical="center"/>
    </xf>
    <xf numFmtId="0" fontId="12" fillId="0" borderId="165" xfId="4" applyFont="1" applyFill="1" applyBorder="1" applyAlignment="1">
      <alignment horizontal="centerContinuous" vertical="center"/>
    </xf>
    <xf numFmtId="0" fontId="12" fillId="0" borderId="160" xfId="4" quotePrefix="1" applyFont="1" applyFill="1" applyBorder="1" applyAlignment="1">
      <alignment horizontal="center" vertical="center"/>
    </xf>
    <xf numFmtId="0" fontId="12" fillId="0" borderId="161" xfId="4" quotePrefix="1" applyFont="1" applyFill="1" applyBorder="1" applyAlignment="1">
      <alignment horizontal="center" vertical="center"/>
    </xf>
    <xf numFmtId="3" fontId="12" fillId="0" borderId="153" xfId="4" quotePrefix="1" applyNumberFormat="1" applyFont="1" applyFill="1" applyBorder="1" applyAlignment="1">
      <alignment horizontal="center" vertical="center"/>
    </xf>
    <xf numFmtId="178" fontId="12" fillId="0" borderId="166" xfId="4" applyNumberFormat="1" applyFont="1" applyFill="1" applyBorder="1" applyAlignment="1">
      <alignment vertical="center"/>
    </xf>
    <xf numFmtId="178" fontId="12" fillId="0" borderId="167" xfId="4" applyNumberFormat="1" applyFont="1" applyFill="1" applyBorder="1" applyAlignment="1">
      <alignment vertical="center"/>
    </xf>
    <xf numFmtId="3" fontId="12" fillId="0" borderId="166" xfId="4" quotePrefix="1" applyNumberFormat="1" applyFont="1" applyFill="1" applyBorder="1" applyAlignment="1">
      <alignment horizontal="left" vertical="center"/>
    </xf>
    <xf numFmtId="178" fontId="12" fillId="0" borderId="168" xfId="4" applyNumberFormat="1" applyFont="1" applyFill="1" applyBorder="1" applyAlignment="1">
      <alignment vertical="center"/>
    </xf>
    <xf numFmtId="3" fontId="12" fillId="0" borderId="168" xfId="4" applyNumberFormat="1" applyFont="1" applyFill="1" applyBorder="1" applyAlignment="1">
      <alignment horizontal="centerContinuous" vertical="center"/>
    </xf>
    <xf numFmtId="178" fontId="12" fillId="0" borderId="170" xfId="4" applyNumberFormat="1" applyFont="1" applyFill="1" applyBorder="1" applyAlignment="1">
      <alignment vertical="center"/>
    </xf>
    <xf numFmtId="178" fontId="12" fillId="0" borderId="169" xfId="4" applyNumberFormat="1" applyFont="1" applyFill="1" applyBorder="1" applyAlignment="1">
      <alignment vertical="center"/>
    </xf>
    <xf numFmtId="178" fontId="12" fillId="0" borderId="171" xfId="4" applyNumberFormat="1" applyFont="1" applyFill="1" applyBorder="1" applyAlignment="1">
      <alignment vertical="center"/>
    </xf>
    <xf numFmtId="3" fontId="12" fillId="0" borderId="166" xfId="4" applyNumberFormat="1" applyFont="1" applyFill="1" applyBorder="1" applyAlignment="1">
      <alignment horizontal="center" vertical="center"/>
    </xf>
    <xf numFmtId="3" fontId="12" fillId="0" borderId="166" xfId="4" applyNumberFormat="1" applyFont="1" applyFill="1" applyBorder="1" applyAlignment="1">
      <alignment horizontal="left" vertical="center"/>
    </xf>
    <xf numFmtId="178" fontId="12" fillId="0" borderId="172" xfId="4" applyNumberFormat="1" applyFont="1" applyFill="1" applyBorder="1" applyAlignment="1">
      <alignment vertical="center"/>
    </xf>
    <xf numFmtId="178" fontId="12" fillId="0" borderId="173" xfId="4" applyNumberFormat="1" applyFont="1" applyFill="1" applyBorder="1" applyAlignment="1">
      <alignment vertical="center"/>
    </xf>
    <xf numFmtId="3" fontId="12" fillId="0" borderId="174" xfId="4" applyNumberFormat="1" applyFont="1" applyFill="1" applyBorder="1" applyAlignment="1">
      <alignment horizontal="centerContinuous" vertical="center"/>
    </xf>
    <xf numFmtId="178" fontId="12" fillId="0" borderId="136" xfId="4" applyNumberFormat="1" applyFont="1" applyFill="1" applyBorder="1" applyAlignment="1">
      <alignment vertical="center"/>
    </xf>
    <xf numFmtId="178" fontId="12" fillId="0" borderId="175" xfId="4" applyNumberFormat="1" applyFont="1" applyFill="1" applyBorder="1" applyAlignment="1">
      <alignment vertical="center"/>
    </xf>
    <xf numFmtId="3" fontId="12" fillId="0" borderId="166" xfId="4" applyNumberFormat="1" applyFont="1" applyFill="1" applyBorder="1" applyAlignment="1">
      <alignment vertical="center"/>
    </xf>
    <xf numFmtId="178" fontId="12" fillId="0" borderId="138" xfId="4" applyNumberFormat="1" applyFont="1" applyFill="1" applyBorder="1" applyAlignment="1">
      <alignment vertical="center"/>
    </xf>
    <xf numFmtId="178" fontId="12" fillId="0" borderId="134" xfId="4" applyNumberFormat="1" applyFont="1" applyFill="1" applyBorder="1" applyAlignment="1">
      <alignment vertical="center"/>
    </xf>
    <xf numFmtId="178" fontId="12" fillId="0" borderId="176" xfId="4" applyNumberFormat="1" applyFont="1" applyFill="1" applyBorder="1" applyAlignment="1">
      <alignment vertical="center"/>
    </xf>
    <xf numFmtId="178" fontId="12" fillId="0" borderId="178" xfId="4" applyNumberFormat="1" applyFont="1" applyFill="1" applyBorder="1" applyAlignment="1">
      <alignment vertical="center"/>
    </xf>
    <xf numFmtId="178" fontId="12" fillId="0" borderId="179" xfId="4" applyNumberFormat="1" applyFont="1" applyFill="1" applyBorder="1" applyAlignment="1">
      <alignment vertical="center"/>
    </xf>
    <xf numFmtId="178" fontId="12" fillId="0" borderId="180" xfId="4" applyNumberFormat="1" applyFont="1" applyFill="1" applyBorder="1" applyAlignment="1">
      <alignment vertical="center"/>
    </xf>
    <xf numFmtId="178" fontId="12" fillId="0" borderId="181" xfId="4" applyNumberFormat="1" applyFont="1" applyFill="1" applyBorder="1" applyAlignment="1">
      <alignment vertical="center"/>
    </xf>
    <xf numFmtId="3" fontId="12" fillId="0" borderId="178" xfId="4" applyNumberFormat="1" applyFont="1" applyFill="1" applyBorder="1" applyAlignment="1">
      <alignment horizontal="center" vertical="center"/>
    </xf>
    <xf numFmtId="3" fontId="12" fillId="0" borderId="178" xfId="4" applyNumberFormat="1" applyFont="1" applyFill="1" applyBorder="1" applyAlignment="1">
      <alignment horizontal="left" vertical="center"/>
    </xf>
    <xf numFmtId="178" fontId="28" fillId="0" borderId="178" xfId="4" applyNumberFormat="1" applyFont="1" applyFill="1" applyBorder="1" applyAlignment="1">
      <alignment vertical="center"/>
    </xf>
    <xf numFmtId="178" fontId="12" fillId="0" borderId="185" xfId="4" applyNumberFormat="1" applyFont="1" applyFill="1" applyBorder="1" applyAlignment="1">
      <alignment vertical="center"/>
    </xf>
    <xf numFmtId="178" fontId="28" fillId="0" borderId="180" xfId="4" applyNumberFormat="1" applyFont="1" applyFill="1" applyBorder="1" applyAlignment="1">
      <alignment vertical="center"/>
    </xf>
    <xf numFmtId="178" fontId="12" fillId="0" borderId="186" xfId="4" applyNumberFormat="1" applyFont="1" applyFill="1" applyBorder="1" applyAlignment="1">
      <alignment vertical="center"/>
    </xf>
    <xf numFmtId="178" fontId="12" fillId="0" borderId="187" xfId="4" applyNumberFormat="1" applyFont="1" applyFill="1" applyBorder="1" applyAlignment="1">
      <alignment vertical="center"/>
    </xf>
    <xf numFmtId="0" fontId="12" fillId="0" borderId="143" xfId="4" applyFont="1" applyBorder="1" applyAlignment="1">
      <alignment vertical="center"/>
    </xf>
    <xf numFmtId="0" fontId="12" fillId="0" borderId="188" xfId="4" applyFont="1" applyBorder="1" applyAlignment="1">
      <alignment horizontal="centerContinuous" vertical="center"/>
    </xf>
    <xf numFmtId="0" fontId="12" fillId="0" borderId="189" xfId="4" quotePrefix="1" applyFont="1" applyBorder="1" applyAlignment="1">
      <alignment horizontal="centerContinuous" vertical="center"/>
    </xf>
    <xf numFmtId="0" fontId="12" fillId="0" borderId="189" xfId="4" applyFont="1" applyBorder="1" applyAlignment="1">
      <alignment horizontal="centerContinuous" vertical="center"/>
    </xf>
    <xf numFmtId="0" fontId="12" fillId="0" borderId="190" xfId="4" applyFont="1" applyBorder="1" applyAlignment="1">
      <alignment horizontal="centerContinuous" vertical="center"/>
    </xf>
    <xf numFmtId="0" fontId="12" fillId="0" borderId="183" xfId="4" applyFont="1" applyBorder="1" applyAlignment="1">
      <alignment horizontal="center" vertical="center"/>
    </xf>
    <xf numFmtId="0" fontId="12" fillId="0" borderId="188" xfId="4" quotePrefix="1" applyFont="1" applyBorder="1" applyAlignment="1">
      <alignment horizontal="centerContinuous" vertical="center"/>
    </xf>
    <xf numFmtId="0" fontId="12" fillId="0" borderId="191" xfId="4" applyFont="1" applyBorder="1" applyAlignment="1">
      <alignment horizontal="center" vertical="center"/>
    </xf>
    <xf numFmtId="0" fontId="12" fillId="0" borderId="191" xfId="4" quotePrefix="1" applyFont="1" applyBorder="1" applyAlignment="1">
      <alignment horizontal="center" vertical="center"/>
    </xf>
    <xf numFmtId="3" fontId="12" fillId="0" borderId="178" xfId="4" quotePrefix="1" applyNumberFormat="1" applyFont="1" applyFill="1" applyBorder="1" applyAlignment="1">
      <alignment horizontal="left" vertical="center"/>
    </xf>
    <xf numFmtId="3" fontId="12" fillId="0" borderId="178" xfId="4" applyNumberFormat="1" applyFont="1" applyFill="1" applyBorder="1" applyAlignment="1">
      <alignment vertical="center"/>
    </xf>
    <xf numFmtId="178" fontId="12" fillId="0" borderId="188" xfId="4" applyNumberFormat="1" applyFont="1" applyFill="1" applyBorder="1" applyAlignment="1">
      <alignment vertical="center"/>
    </xf>
    <xf numFmtId="38" fontId="12" fillId="0" borderId="21" xfId="4" applyNumberFormat="1" applyFont="1" applyBorder="1" applyAlignment="1">
      <alignment vertical="center"/>
    </xf>
    <xf numFmtId="3" fontId="12" fillId="0" borderId="178" xfId="4" quotePrefix="1" applyNumberFormat="1" applyFont="1" applyFill="1" applyBorder="1" applyAlignment="1">
      <alignment horizontal="center" vertical="center"/>
    </xf>
    <xf numFmtId="178" fontId="12" fillId="0" borderId="192" xfId="4" applyNumberFormat="1" applyFont="1" applyFill="1" applyBorder="1" applyAlignment="1">
      <alignment vertical="center"/>
    </xf>
    <xf numFmtId="178" fontId="12" fillId="0" borderId="193" xfId="4" applyNumberFormat="1" applyFont="1" applyFill="1" applyBorder="1" applyAlignment="1">
      <alignment vertical="center"/>
    </xf>
    <xf numFmtId="3" fontId="12" fillId="0" borderId="192" xfId="4" quotePrefix="1" applyNumberFormat="1" applyFont="1" applyFill="1" applyBorder="1" applyAlignment="1">
      <alignment horizontal="left" vertical="center"/>
    </xf>
    <xf numFmtId="178" fontId="12" fillId="0" borderId="194" xfId="4" applyNumberFormat="1" applyFont="1" applyFill="1" applyBorder="1" applyAlignment="1">
      <alignment vertical="center"/>
    </xf>
    <xf numFmtId="178" fontId="12" fillId="0" borderId="195" xfId="4" applyNumberFormat="1" applyFont="1" applyFill="1" applyBorder="1" applyAlignment="1">
      <alignment vertical="center"/>
    </xf>
    <xf numFmtId="3" fontId="12" fillId="0" borderId="194" xfId="4" applyNumberFormat="1" applyFont="1" applyFill="1" applyBorder="1" applyAlignment="1">
      <alignment horizontal="centerContinuous" vertical="center"/>
    </xf>
    <xf numFmtId="178" fontId="12" fillId="0" borderId="196" xfId="4" applyNumberFormat="1" applyFont="1" applyFill="1" applyBorder="1" applyAlignment="1">
      <alignment vertical="center"/>
    </xf>
    <xf numFmtId="178" fontId="12" fillId="0" borderId="197" xfId="4" applyNumberFormat="1" applyFont="1" applyFill="1" applyBorder="1" applyAlignment="1">
      <alignment vertical="center"/>
    </xf>
    <xf numFmtId="178" fontId="12" fillId="0" borderId="198" xfId="4" applyNumberFormat="1" applyFont="1" applyFill="1" applyBorder="1" applyAlignment="1">
      <alignment vertical="center"/>
    </xf>
    <xf numFmtId="178" fontId="12" fillId="0" borderId="199" xfId="4" applyNumberFormat="1" applyFont="1" applyFill="1" applyBorder="1" applyAlignment="1">
      <alignment vertical="center"/>
    </xf>
    <xf numFmtId="3" fontId="12" fillId="0" borderId="192" xfId="4" applyNumberFormat="1" applyFont="1" applyFill="1" applyBorder="1" applyAlignment="1">
      <alignment horizontal="center" vertical="center"/>
    </xf>
    <xf numFmtId="3" fontId="12" fillId="0" borderId="192" xfId="4" applyNumberFormat="1" applyFont="1" applyFill="1" applyBorder="1" applyAlignment="1">
      <alignment horizontal="left" vertical="center"/>
    </xf>
    <xf numFmtId="3" fontId="12" fillId="0" borderId="200" xfId="4" applyNumberFormat="1" applyFont="1" applyFill="1" applyBorder="1" applyAlignment="1">
      <alignment horizontal="centerContinuous" vertical="center"/>
    </xf>
    <xf numFmtId="178" fontId="12" fillId="0" borderId="201" xfId="4" applyNumberFormat="1" applyFont="1" applyFill="1" applyBorder="1" applyAlignment="1">
      <alignment vertical="center"/>
    </xf>
    <xf numFmtId="178" fontId="12" fillId="0" borderId="202" xfId="4" applyNumberFormat="1" applyFont="1" applyFill="1" applyBorder="1" applyAlignment="1">
      <alignment vertical="center"/>
    </xf>
    <xf numFmtId="178" fontId="12" fillId="0" borderId="196" xfId="4" applyNumberFormat="1" applyFont="1" applyFill="1" applyBorder="1" applyAlignment="1" applyProtection="1">
      <alignment vertical="center"/>
      <protection locked="0"/>
    </xf>
    <xf numFmtId="178" fontId="12" fillId="0" borderId="197" xfId="4" applyNumberFormat="1" applyFont="1" applyFill="1" applyBorder="1" applyAlignment="1" applyProtection="1">
      <alignment vertical="center"/>
      <protection locked="0"/>
    </xf>
    <xf numFmtId="3" fontId="12" fillId="0" borderId="192" xfId="4" applyNumberFormat="1" applyFont="1" applyFill="1" applyBorder="1" applyAlignment="1">
      <alignment vertical="center"/>
    </xf>
    <xf numFmtId="3" fontId="12" fillId="0" borderId="149" xfId="6" applyNumberFormat="1" applyFont="1" applyFill="1" applyBorder="1" applyAlignment="1">
      <alignment horizontal="center" shrinkToFit="1"/>
    </xf>
    <xf numFmtId="0" fontId="12" fillId="0" borderId="149" xfId="6" applyFont="1" applyFill="1" applyBorder="1" applyAlignment="1">
      <alignment horizontal="centerContinuous" vertical="center"/>
    </xf>
    <xf numFmtId="0" fontId="12" fillId="0" borderId="196" xfId="6" applyFont="1" applyFill="1" applyBorder="1" applyAlignment="1">
      <alignment horizontal="center" vertical="center"/>
    </xf>
    <xf numFmtId="0" fontId="12" fillId="0" borderId="203" xfId="6" applyFont="1" applyFill="1" applyBorder="1" applyAlignment="1">
      <alignment horizontal="center" vertical="center"/>
    </xf>
    <xf numFmtId="0" fontId="12" fillId="0" borderId="125" xfId="6" applyFont="1" applyFill="1" applyBorder="1" applyAlignment="1">
      <alignment horizontal="center" vertical="center"/>
    </xf>
    <xf numFmtId="0" fontId="12" fillId="0" borderId="130" xfId="6" applyFont="1" applyFill="1" applyBorder="1" applyAlignment="1">
      <alignment horizontal="center" vertical="center"/>
    </xf>
    <xf numFmtId="0" fontId="12" fillId="0" borderId="177" xfId="6" applyFont="1" applyFill="1" applyBorder="1" applyAlignment="1">
      <alignment vertical="center"/>
    </xf>
    <xf numFmtId="178" fontId="12" fillId="0" borderId="40" xfId="10" applyNumberFormat="1" applyFont="1" applyFill="1" applyBorder="1" applyAlignment="1">
      <alignment vertical="center"/>
    </xf>
    <xf numFmtId="178" fontId="12" fillId="0" borderId="192" xfId="6" quotePrefix="1" applyNumberFormat="1" applyFont="1" applyFill="1" applyBorder="1" applyAlignment="1">
      <alignment horizontal="right" vertical="center"/>
    </xf>
    <xf numFmtId="178" fontId="12" fillId="0" borderId="192" xfId="10" applyNumberFormat="1" applyFont="1" applyFill="1" applyBorder="1" applyAlignment="1">
      <alignment vertical="center"/>
    </xf>
    <xf numFmtId="178" fontId="12" fillId="0" borderId="193" xfId="6" applyNumberFormat="1" applyFont="1" applyFill="1" applyBorder="1" applyAlignment="1">
      <alignment vertical="center"/>
    </xf>
    <xf numFmtId="178" fontId="12" fillId="0" borderId="192" xfId="6" applyNumberFormat="1" applyFont="1" applyFill="1" applyBorder="1" applyAlignment="1">
      <alignment horizontal="right" vertical="center"/>
    </xf>
    <xf numFmtId="178" fontId="12" fillId="0" borderId="193" xfId="10" applyNumberFormat="1" applyFont="1" applyFill="1" applyBorder="1" applyAlignment="1">
      <alignment vertical="center"/>
    </xf>
    <xf numFmtId="178" fontId="12" fillId="0" borderId="205" xfId="6" quotePrefix="1" applyNumberFormat="1" applyFont="1" applyFill="1" applyBorder="1" applyAlignment="1">
      <alignment horizontal="right" vertical="center"/>
    </xf>
    <xf numFmtId="178" fontId="12" fillId="0" borderId="205" xfId="10" applyNumberFormat="1" applyFont="1" applyFill="1" applyBorder="1" applyAlignment="1">
      <alignment vertical="center"/>
    </xf>
    <xf numFmtId="178" fontId="12" fillId="0" borderId="206" xfId="6" applyNumberFormat="1" applyFont="1" applyFill="1" applyBorder="1" applyAlignment="1">
      <alignment vertical="center"/>
    </xf>
    <xf numFmtId="0" fontId="12" fillId="0" borderId="204" xfId="6" applyFont="1" applyFill="1" applyBorder="1" applyAlignment="1">
      <alignment vertical="center"/>
    </xf>
    <xf numFmtId="178" fontId="12" fillId="0" borderId="207" xfId="6" applyNumberFormat="1" applyFont="1" applyFill="1" applyBorder="1" applyAlignment="1">
      <alignment horizontal="right" vertical="center"/>
    </xf>
    <xf numFmtId="178" fontId="12" fillId="0" borderId="208" xfId="10" applyNumberFormat="1" applyFont="1" applyFill="1" applyBorder="1" applyAlignment="1">
      <alignment vertical="center"/>
    </xf>
    <xf numFmtId="178" fontId="12" fillId="0" borderId="209" xfId="6" applyNumberFormat="1" applyFont="1" applyFill="1" applyBorder="1" applyAlignment="1">
      <alignment vertical="center"/>
    </xf>
    <xf numFmtId="178" fontId="12" fillId="0" borderId="210" xfId="6" applyNumberFormat="1" applyFont="1" applyFill="1" applyBorder="1" applyAlignment="1">
      <alignment horizontal="right" vertical="center"/>
    </xf>
    <xf numFmtId="178" fontId="12" fillId="0" borderId="109" xfId="6" applyNumberFormat="1" applyFont="1" applyFill="1" applyBorder="1" applyAlignment="1">
      <alignment horizontal="right" vertical="center"/>
    </xf>
    <xf numFmtId="178" fontId="12" fillId="0" borderId="205" xfId="6" applyNumberFormat="1" applyFont="1" applyFill="1" applyBorder="1" applyAlignment="1">
      <alignment horizontal="right" vertical="center"/>
    </xf>
    <xf numFmtId="178" fontId="12" fillId="0" borderId="194" xfId="6" applyNumberFormat="1" applyFont="1" applyFill="1" applyBorder="1" applyAlignment="1">
      <alignment horizontal="right" vertical="center"/>
    </xf>
    <xf numFmtId="178" fontId="12" fillId="0" borderId="196" xfId="10" applyNumberFormat="1" applyFont="1" applyFill="1" applyBorder="1" applyAlignment="1">
      <alignment vertical="center"/>
    </xf>
    <xf numFmtId="178" fontId="12" fillId="0" borderId="197" xfId="6" applyNumberFormat="1" applyFont="1" applyFill="1" applyBorder="1" applyAlignment="1">
      <alignment vertical="center"/>
    </xf>
    <xf numFmtId="178" fontId="12" fillId="0" borderId="200" xfId="6" applyNumberFormat="1" applyFont="1" applyFill="1" applyBorder="1" applyAlignment="1">
      <alignment horizontal="right" vertical="center"/>
    </xf>
    <xf numFmtId="178" fontId="12" fillId="0" borderId="213" xfId="10" applyNumberFormat="1" applyFont="1" applyFill="1" applyBorder="1" applyAlignment="1">
      <alignment vertical="center"/>
    </xf>
    <xf numFmtId="178" fontId="12" fillId="0" borderId="214" xfId="6" applyNumberFormat="1" applyFont="1" applyFill="1" applyBorder="1" applyAlignment="1">
      <alignment vertical="center"/>
    </xf>
    <xf numFmtId="178" fontId="12" fillId="0" borderId="180" xfId="10" applyNumberFormat="1" applyFont="1" applyFill="1" applyBorder="1" applyAlignment="1">
      <alignment vertical="center"/>
    </xf>
    <xf numFmtId="178" fontId="12" fillId="0" borderId="181" xfId="6" applyNumberFormat="1" applyFont="1" applyFill="1" applyBorder="1" applyAlignment="1">
      <alignment vertical="center"/>
    </xf>
    <xf numFmtId="178" fontId="12" fillId="0" borderId="109" xfId="6" quotePrefix="1" applyNumberFormat="1" applyFont="1" applyFill="1" applyBorder="1" applyAlignment="1">
      <alignment horizontal="right" vertical="center"/>
    </xf>
    <xf numFmtId="178" fontId="12" fillId="0" borderId="180" xfId="10" applyNumberFormat="1" applyFont="1" applyFill="1" applyBorder="1" applyAlignment="1">
      <alignment horizontal="right" vertical="center"/>
    </xf>
    <xf numFmtId="178" fontId="12" fillId="0" borderId="32" xfId="10" applyNumberFormat="1" applyFont="1" applyFill="1" applyBorder="1" applyAlignment="1">
      <alignment horizontal="right" vertical="center"/>
    </xf>
    <xf numFmtId="178" fontId="12" fillId="0" borderId="32" xfId="10" applyNumberFormat="1" applyFont="1" applyFill="1" applyBorder="1" applyAlignment="1">
      <alignment vertical="center"/>
    </xf>
    <xf numFmtId="178" fontId="12" fillId="0" borderId="205" xfId="4" applyNumberFormat="1" applyFont="1" applyBorder="1" applyAlignment="1">
      <alignment vertical="center"/>
    </xf>
    <xf numFmtId="178" fontId="12" fillId="0" borderId="57" xfId="4" applyNumberFormat="1" applyFont="1" applyBorder="1" applyAlignment="1">
      <alignment vertical="center"/>
    </xf>
    <xf numFmtId="178" fontId="12" fillId="0" borderId="206" xfId="4" applyNumberFormat="1" applyFont="1" applyBorder="1" applyAlignment="1">
      <alignment vertical="center"/>
    </xf>
    <xf numFmtId="178" fontId="12" fillId="0" borderId="46" xfId="4" applyNumberFormat="1" applyFont="1" applyBorder="1" applyAlignment="1">
      <alignment vertical="center"/>
    </xf>
    <xf numFmtId="178" fontId="12" fillId="0" borderId="219" xfId="4" applyNumberFormat="1" applyFont="1" applyBorder="1" applyAlignment="1">
      <alignment vertical="center"/>
    </xf>
    <xf numFmtId="178" fontId="12" fillId="0" borderId="180" xfId="4" applyNumberFormat="1" applyFont="1" applyBorder="1" applyAlignment="1">
      <alignment vertical="center"/>
    </xf>
    <xf numFmtId="178" fontId="12" fillId="0" borderId="181" xfId="4" applyNumberFormat="1" applyFont="1" applyBorder="1" applyAlignment="1">
      <alignment vertical="center"/>
    </xf>
    <xf numFmtId="178" fontId="12" fillId="0" borderId="34" xfId="4" applyNumberFormat="1" applyFont="1" applyBorder="1" applyAlignment="1">
      <alignment vertical="center"/>
    </xf>
    <xf numFmtId="178" fontId="12" fillId="0" borderId="147" xfId="4" applyNumberFormat="1" applyFont="1" applyBorder="1" applyAlignment="1">
      <alignment vertical="center"/>
    </xf>
    <xf numFmtId="178" fontId="12" fillId="0" borderId="202" xfId="4" applyNumberFormat="1" applyFont="1" applyBorder="1" applyAlignment="1">
      <alignment vertical="center"/>
    </xf>
    <xf numFmtId="38" fontId="18" fillId="0" borderId="0" xfId="7" applyFont="1" applyFill="1" applyAlignment="1">
      <alignment vertical="center"/>
    </xf>
    <xf numFmtId="0" fontId="18" fillId="0" borderId="149" xfId="6" applyFont="1" applyFill="1" applyBorder="1" applyAlignment="1">
      <alignment horizontal="center" vertical="center"/>
    </xf>
    <xf numFmtId="0" fontId="18" fillId="0" borderId="149" xfId="6" applyFont="1" applyFill="1" applyBorder="1" applyAlignment="1">
      <alignment horizontal="center"/>
    </xf>
    <xf numFmtId="0" fontId="18" fillId="0" borderId="149" xfId="6" quotePrefix="1" applyFont="1" applyFill="1" applyBorder="1" applyAlignment="1">
      <alignment horizontal="center"/>
    </xf>
    <xf numFmtId="38" fontId="18" fillId="0" borderId="143" xfId="7" applyFont="1" applyFill="1" applyBorder="1" applyAlignment="1">
      <alignment vertical="center"/>
    </xf>
    <xf numFmtId="3" fontId="18" fillId="0" borderId="205" xfId="6" quotePrefix="1" applyNumberFormat="1" applyFont="1" applyFill="1" applyBorder="1" applyAlignment="1">
      <alignment horizontal="left" vertical="center"/>
    </xf>
    <xf numFmtId="3" fontId="18" fillId="0" borderId="205" xfId="6" applyNumberFormat="1" applyFont="1" applyFill="1" applyBorder="1" applyAlignment="1">
      <alignment vertical="center"/>
    </xf>
    <xf numFmtId="38" fontId="18" fillId="0" borderId="206" xfId="7" applyFont="1" applyFill="1" applyBorder="1" applyAlignment="1">
      <alignment vertical="center"/>
    </xf>
    <xf numFmtId="3" fontId="18" fillId="0" borderId="205" xfId="6" quotePrefix="1" applyNumberFormat="1" applyFont="1" applyFill="1" applyBorder="1" applyAlignment="1">
      <alignment horizontal="center" vertical="center"/>
    </xf>
    <xf numFmtId="3" fontId="18" fillId="0" borderId="200" xfId="6" applyNumberFormat="1" applyFont="1" applyFill="1" applyBorder="1" applyAlignment="1">
      <alignment horizontal="centerContinuous" vertical="center"/>
    </xf>
    <xf numFmtId="3" fontId="18" fillId="0" borderId="218" xfId="6" applyNumberFormat="1" applyFont="1" applyFill="1" applyBorder="1" applyAlignment="1">
      <alignment vertical="center"/>
    </xf>
    <xf numFmtId="38" fontId="18" fillId="0" borderId="220" xfId="7" applyFont="1" applyFill="1" applyBorder="1" applyAlignment="1">
      <alignment vertical="center"/>
    </xf>
    <xf numFmtId="3" fontId="18" fillId="0" borderId="205" xfId="6" applyNumberFormat="1" applyFont="1" applyFill="1" applyBorder="1" applyAlignment="1">
      <alignment horizontal="left" vertical="center"/>
    </xf>
    <xf numFmtId="3" fontId="18" fillId="0" borderId="205" xfId="6" applyNumberFormat="1" applyFont="1" applyFill="1" applyBorder="1" applyAlignment="1">
      <alignment horizontal="center" vertical="center"/>
    </xf>
    <xf numFmtId="3" fontId="18" fillId="0" borderId="212" xfId="6" applyNumberFormat="1" applyFont="1" applyFill="1" applyBorder="1" applyAlignment="1">
      <alignment horizontal="centerContinuous" vertical="center"/>
    </xf>
    <xf numFmtId="3" fontId="18" fillId="0" borderId="211" xfId="6" applyNumberFormat="1" applyFont="1" applyFill="1" applyBorder="1" applyAlignment="1">
      <alignment vertical="center"/>
    </xf>
    <xf numFmtId="38" fontId="18" fillId="0" borderId="221" xfId="7" applyFont="1" applyFill="1" applyBorder="1" applyAlignment="1">
      <alignment vertical="center"/>
    </xf>
    <xf numFmtId="3" fontId="18" fillId="0" borderId="222" xfId="6" applyNumberFormat="1" applyFont="1" applyFill="1" applyBorder="1" applyAlignment="1">
      <alignment horizontal="left" vertical="center"/>
    </xf>
    <xf numFmtId="3" fontId="18" fillId="0" borderId="222" xfId="6" applyNumberFormat="1" applyFont="1" applyFill="1" applyBorder="1" applyAlignment="1">
      <alignment vertical="center"/>
    </xf>
    <xf numFmtId="38" fontId="18" fillId="0" borderId="215" xfId="7" applyFont="1" applyFill="1" applyBorder="1" applyAlignment="1">
      <alignment vertical="center"/>
    </xf>
    <xf numFmtId="3" fontId="18" fillId="0" borderId="191" xfId="6" applyNumberFormat="1" applyFont="1" applyFill="1" applyBorder="1" applyAlignment="1">
      <alignment vertical="center"/>
    </xf>
    <xf numFmtId="38" fontId="18" fillId="0" borderId="217" xfId="7" applyFont="1" applyFill="1" applyBorder="1" applyAlignment="1">
      <alignment vertical="center"/>
    </xf>
    <xf numFmtId="3" fontId="18" fillId="0" borderId="40" xfId="6" quotePrefix="1" applyNumberFormat="1" applyFont="1" applyFill="1" applyBorder="1" applyAlignment="1">
      <alignment horizontal="left" vertical="center"/>
    </xf>
    <xf numFmtId="0" fontId="18" fillId="0" borderId="32" xfId="6" applyFont="1" applyFill="1" applyBorder="1" applyAlignment="1">
      <alignment horizontal="center" vertical="center"/>
    </xf>
    <xf numFmtId="3" fontId="18" fillId="0" borderId="88" xfId="6" applyNumberFormat="1" applyFont="1" applyFill="1" applyBorder="1" applyAlignment="1">
      <alignment vertical="center"/>
    </xf>
    <xf numFmtId="3" fontId="18" fillId="0" borderId="149" xfId="6" applyNumberFormat="1" applyFont="1" applyFill="1" applyBorder="1" applyAlignment="1">
      <alignment vertical="center"/>
    </xf>
    <xf numFmtId="3" fontId="18" fillId="0" borderId="223" xfId="6" applyNumberFormat="1" applyFont="1" applyFill="1" applyBorder="1" applyAlignment="1">
      <alignment vertical="center"/>
    </xf>
    <xf numFmtId="3" fontId="18" fillId="0" borderId="98" xfId="6" applyNumberFormat="1" applyFont="1" applyFill="1" applyBorder="1" applyAlignment="1">
      <alignment horizontal="left" vertical="center"/>
    </xf>
    <xf numFmtId="3" fontId="18" fillId="0" borderId="0" xfId="6" applyNumberFormat="1" applyFont="1" applyFill="1" applyBorder="1" applyAlignment="1">
      <alignment horizontal="centerContinuous" vertical="center"/>
    </xf>
    <xf numFmtId="3" fontId="18" fillId="0" borderId="106" xfId="6" applyNumberFormat="1" applyFont="1" applyFill="1" applyBorder="1" applyAlignment="1">
      <alignment horizontal="left" vertical="center"/>
    </xf>
    <xf numFmtId="3" fontId="18" fillId="0" borderId="216" xfId="6" applyNumberFormat="1" applyFont="1" applyFill="1" applyBorder="1" applyAlignment="1">
      <alignment horizontal="centerContinuous" vertical="center"/>
    </xf>
    <xf numFmtId="3" fontId="18" fillId="0" borderId="66" xfId="6" applyNumberFormat="1" applyFont="1" applyFill="1" applyBorder="1" applyAlignment="1">
      <alignment horizontal="centerContinuous" vertical="center"/>
    </xf>
    <xf numFmtId="3" fontId="18" fillId="0" borderId="118" xfId="6" applyNumberFormat="1" applyFont="1" applyFill="1" applyBorder="1" applyAlignment="1">
      <alignment vertical="center"/>
    </xf>
    <xf numFmtId="3" fontId="18" fillId="0" borderId="63" xfId="6" applyNumberFormat="1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28" xfId="4" applyFont="1" applyFill="1" applyBorder="1" applyAlignment="1">
      <alignment horizontal="centerContinuous" vertical="center"/>
    </xf>
    <xf numFmtId="0" fontId="11" fillId="0" borderId="0" xfId="4" applyFont="1" applyFill="1" applyAlignment="1">
      <alignment vertical="center"/>
    </xf>
    <xf numFmtId="0" fontId="15" fillId="0" borderId="0" xfId="4" quotePrefix="1" applyFont="1" applyFill="1" applyBorder="1" applyAlignment="1">
      <alignment horizontal="right" vertical="center"/>
    </xf>
    <xf numFmtId="0" fontId="12" fillId="0" borderId="150" xfId="4" applyFont="1" applyFill="1" applyBorder="1" applyAlignment="1">
      <alignment horizontal="center" vertical="center"/>
    </xf>
    <xf numFmtId="0" fontId="12" fillId="0" borderId="38" xfId="4" applyFont="1" applyFill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/>
    </xf>
    <xf numFmtId="3" fontId="33" fillId="0" borderId="0" xfId="6" applyNumberFormat="1" applyFont="1" applyFill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0" fontId="15" fillId="0" borderId="0" xfId="4" quotePrefix="1" applyFont="1" applyFill="1" applyBorder="1" applyAlignment="1">
      <alignment horizontal="left" vertical="center"/>
    </xf>
    <xf numFmtId="3" fontId="12" fillId="0" borderId="28" xfId="4" quotePrefix="1" applyNumberFormat="1" applyFont="1" applyFill="1" applyBorder="1" applyAlignment="1">
      <alignment horizontal="centerContinuous" vertical="center"/>
    </xf>
    <xf numFmtId="3" fontId="12" fillId="0" borderId="105" xfId="4" applyNumberFormat="1" applyFont="1" applyFill="1" applyBorder="1" applyAlignment="1">
      <alignment horizontal="centerContinuous" vertical="center"/>
    </xf>
    <xf numFmtId="3" fontId="12" fillId="0" borderId="106" xfId="4" applyNumberFormat="1" applyFont="1" applyFill="1" applyBorder="1" applyAlignment="1">
      <alignment horizontal="centerContinuous" vertical="center"/>
    </xf>
    <xf numFmtId="3" fontId="12" fillId="0" borderId="30" xfId="4" applyNumberFormat="1" applyFont="1" applyFill="1" applyBorder="1" applyAlignment="1">
      <alignment horizontal="centerContinuous" vertical="center"/>
    </xf>
    <xf numFmtId="0" fontId="12" fillId="0" borderId="172" xfId="4" quotePrefix="1" applyFont="1" applyFill="1" applyBorder="1" applyAlignment="1">
      <alignment horizontal="center" vertical="center"/>
    </xf>
    <xf numFmtId="0" fontId="12" fillId="0" borderId="172" xfId="4" applyFont="1" applyFill="1" applyBorder="1" applyAlignment="1">
      <alignment horizontal="distributed" vertical="center"/>
    </xf>
    <xf numFmtId="0" fontId="12" fillId="0" borderId="173" xfId="4" applyFont="1" applyFill="1" applyBorder="1" applyAlignment="1">
      <alignment horizontal="distributed" vertical="center"/>
    </xf>
    <xf numFmtId="3" fontId="12" fillId="0" borderId="166" xfId="4" quotePrefix="1" applyNumberFormat="1" applyFont="1" applyFill="1" applyBorder="1" applyAlignment="1">
      <alignment horizontal="center" vertical="center"/>
    </xf>
    <xf numFmtId="3" fontId="12" fillId="0" borderId="182" xfId="4" applyNumberFormat="1" applyFont="1" applyFill="1" applyBorder="1" applyAlignment="1">
      <alignment horizontal="centerContinuous" vertical="center"/>
    </xf>
    <xf numFmtId="3" fontId="12" fillId="0" borderId="184" xfId="4" applyNumberFormat="1" applyFont="1" applyFill="1" applyBorder="1" applyAlignment="1">
      <alignment horizontal="centerContinuous" vertical="center"/>
    </xf>
    <xf numFmtId="56" fontId="12" fillId="0" borderId="0" xfId="4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vertical="center"/>
    </xf>
    <xf numFmtId="178" fontId="12" fillId="0" borderId="0" xfId="4" applyNumberFormat="1" applyFont="1" applyFill="1" applyAlignment="1">
      <alignment vertical="center"/>
    </xf>
    <xf numFmtId="0" fontId="1" fillId="0" borderId="0" xfId="9" applyAlignment="1"/>
    <xf numFmtId="38" fontId="12" fillId="0" borderId="30" xfId="7" applyFont="1" applyFill="1" applyBorder="1" applyAlignment="1">
      <alignment horizontal="centerContinuous" vertical="center"/>
    </xf>
    <xf numFmtId="0" fontId="21" fillId="0" borderId="125" xfId="9" applyFont="1" applyFill="1" applyBorder="1" applyAlignment="1">
      <alignment horizontal="center" vertical="center"/>
    </xf>
    <xf numFmtId="0" fontId="21" fillId="0" borderId="125" xfId="9" applyFont="1" applyBorder="1" applyAlignment="1">
      <alignment horizontal="center" vertical="center"/>
    </xf>
    <xf numFmtId="0" fontId="21" fillId="0" borderId="142" xfId="9" applyFont="1" applyBorder="1" applyAlignment="1">
      <alignment horizontal="center" vertical="center"/>
    </xf>
    <xf numFmtId="0" fontId="12" fillId="0" borderId="191" xfId="6" applyFont="1" applyFill="1" applyBorder="1" applyAlignment="1">
      <alignment horizontal="center" vertical="center"/>
    </xf>
    <xf numFmtId="38" fontId="12" fillId="0" borderId="217" xfId="7" applyFont="1" applyFill="1" applyBorder="1" applyAlignment="1">
      <alignment horizontal="center" vertical="center"/>
    </xf>
    <xf numFmtId="178" fontId="12" fillId="0" borderId="205" xfId="7" applyNumberFormat="1" applyFont="1" applyFill="1" applyBorder="1" applyAlignment="1">
      <alignment vertical="center"/>
    </xf>
    <xf numFmtId="178" fontId="12" fillId="0" borderId="206" xfId="7" applyNumberFormat="1" applyFont="1" applyFill="1" applyBorder="1" applyAlignment="1">
      <alignment vertical="center"/>
    </xf>
    <xf numFmtId="178" fontId="12" fillId="0" borderId="218" xfId="7" applyNumberFormat="1" applyFont="1" applyFill="1" applyBorder="1" applyAlignment="1">
      <alignment vertical="center"/>
    </xf>
    <xf numFmtId="178" fontId="12" fillId="0" borderId="220" xfId="7" applyNumberFormat="1" applyFont="1" applyFill="1" applyBorder="1" applyAlignment="1">
      <alignment vertical="center"/>
    </xf>
    <xf numFmtId="178" fontId="12" fillId="0" borderId="191" xfId="7" applyNumberFormat="1" applyFont="1" applyFill="1" applyBorder="1" applyAlignment="1">
      <alignment vertical="center"/>
    </xf>
    <xf numFmtId="178" fontId="12" fillId="0" borderId="217" xfId="7" applyNumberFormat="1" applyFont="1" applyFill="1" applyBorder="1" applyAlignment="1">
      <alignment vertical="center"/>
    </xf>
    <xf numFmtId="178" fontId="12" fillId="0" borderId="180" xfId="7" applyNumberFormat="1" applyFont="1" applyFill="1" applyBorder="1" applyAlignment="1">
      <alignment vertical="center"/>
    </xf>
    <xf numFmtId="178" fontId="12" fillId="0" borderId="181" xfId="7" applyNumberFormat="1" applyFont="1" applyFill="1" applyBorder="1" applyAlignment="1">
      <alignment vertical="center"/>
    </xf>
    <xf numFmtId="178" fontId="12" fillId="0" borderId="34" xfId="7" applyNumberFormat="1" applyFont="1" applyFill="1" applyBorder="1" applyAlignment="1">
      <alignment vertical="center"/>
    </xf>
    <xf numFmtId="0" fontId="11" fillId="0" borderId="0" xfId="6" applyFont="1" applyFill="1" applyAlignment="1">
      <alignment vertical="center"/>
    </xf>
    <xf numFmtId="0" fontId="12" fillId="0" borderId="106" xfId="6" applyFont="1" applyFill="1" applyBorder="1" applyAlignment="1">
      <alignment horizontal="centerContinuous" vertical="center"/>
    </xf>
    <xf numFmtId="0" fontId="12" fillId="0" borderId="191" xfId="6" quotePrefix="1" applyFont="1" applyFill="1" applyBorder="1" applyAlignment="1">
      <alignment horizontal="center" vertical="center"/>
    </xf>
    <xf numFmtId="178" fontId="12" fillId="0" borderId="205" xfId="11" applyNumberFormat="1" applyFont="1" applyFill="1" applyBorder="1" applyAlignment="1">
      <alignment vertical="center"/>
    </xf>
    <xf numFmtId="3" fontId="12" fillId="0" borderId="72" xfId="6" applyNumberFormat="1" applyFont="1" applyFill="1" applyBorder="1" applyAlignment="1">
      <alignment vertical="center"/>
    </xf>
    <xf numFmtId="3" fontId="12" fillId="0" borderId="72" xfId="6" quotePrefix="1" applyNumberFormat="1" applyFont="1" applyFill="1" applyBorder="1" applyAlignment="1">
      <alignment horizontal="center" vertical="center"/>
    </xf>
    <xf numFmtId="178" fontId="12" fillId="0" borderId="218" xfId="11" applyNumberFormat="1" applyFont="1" applyFill="1" applyBorder="1" applyAlignment="1">
      <alignment vertical="center"/>
    </xf>
    <xf numFmtId="178" fontId="12" fillId="0" borderId="220" xfId="6" applyNumberFormat="1" applyFont="1" applyFill="1" applyBorder="1" applyAlignment="1">
      <alignment vertical="center"/>
    </xf>
    <xf numFmtId="3" fontId="12" fillId="0" borderId="72" xfId="6" applyNumberFormat="1" applyFont="1" applyFill="1" applyBorder="1" applyAlignment="1">
      <alignment horizontal="left" vertical="center"/>
    </xf>
    <xf numFmtId="3" fontId="12" fillId="0" borderId="72" xfId="6" applyNumberFormat="1" applyFont="1" applyFill="1" applyBorder="1" applyAlignment="1">
      <alignment horizontal="center" vertical="center"/>
    </xf>
    <xf numFmtId="178" fontId="12" fillId="0" borderId="191" xfId="11" applyNumberFormat="1" applyFont="1" applyFill="1" applyBorder="1" applyAlignment="1">
      <alignment vertical="center"/>
    </xf>
    <xf numFmtId="178" fontId="12" fillId="0" borderId="225" xfId="6" applyNumberFormat="1" applyFont="1" applyFill="1" applyBorder="1" applyAlignment="1">
      <alignment vertical="center"/>
    </xf>
    <xf numFmtId="178" fontId="12" fillId="0" borderId="180" xfId="11" applyNumberFormat="1" applyFont="1" applyFill="1" applyBorder="1" applyAlignment="1">
      <alignment vertical="center"/>
    </xf>
    <xf numFmtId="178" fontId="12" fillId="0" borderId="186" xfId="6" applyNumberFormat="1" applyFont="1" applyFill="1" applyBorder="1" applyAlignment="1">
      <alignment vertical="center"/>
    </xf>
    <xf numFmtId="178" fontId="12" fillId="0" borderId="32" xfId="11" applyNumberFormat="1" applyFont="1" applyFill="1" applyBorder="1" applyAlignment="1">
      <alignment vertical="center"/>
    </xf>
    <xf numFmtId="3" fontId="28" fillId="0" borderId="205" xfId="6" quotePrefix="1" applyNumberFormat="1" applyFont="1" applyBorder="1" applyAlignment="1">
      <alignment horizontal="left" vertical="center"/>
    </xf>
    <xf numFmtId="3" fontId="28" fillId="0" borderId="205" xfId="6" applyNumberFormat="1" applyFont="1" applyBorder="1" applyAlignment="1">
      <alignment vertical="center"/>
    </xf>
    <xf numFmtId="178" fontId="12" fillId="0" borderId="60" xfId="4" applyNumberFormat="1" applyFont="1" applyBorder="1" applyAlignment="1">
      <alignment vertical="center"/>
    </xf>
    <xf numFmtId="178" fontId="12" fillId="0" borderId="226" xfId="4" applyNumberFormat="1" applyFont="1" applyBorder="1" applyAlignment="1">
      <alignment vertical="center"/>
    </xf>
    <xf numFmtId="3" fontId="28" fillId="0" borderId="227" xfId="6" quotePrefix="1" applyNumberFormat="1" applyFont="1" applyBorder="1" applyAlignment="1">
      <alignment horizontal="center" vertical="center"/>
    </xf>
    <xf numFmtId="3" fontId="28" fillId="0" borderId="228" xfId="6" applyNumberFormat="1" applyFont="1" applyBorder="1" applyAlignment="1">
      <alignment horizontal="center" vertical="center" shrinkToFit="1"/>
    </xf>
    <xf numFmtId="3" fontId="28" fillId="0" borderId="229" xfId="6" quotePrefix="1" applyNumberFormat="1" applyFont="1" applyBorder="1" applyAlignment="1">
      <alignment horizontal="left" vertical="center"/>
    </xf>
    <xf numFmtId="178" fontId="12" fillId="0" borderId="230" xfId="4" applyNumberFormat="1" applyFont="1" applyBorder="1" applyAlignment="1">
      <alignment vertical="center"/>
    </xf>
    <xf numFmtId="178" fontId="12" fillId="0" borderId="231" xfId="4" applyNumberFormat="1" applyFont="1" applyBorder="1" applyAlignment="1">
      <alignment vertical="center"/>
    </xf>
    <xf numFmtId="178" fontId="12" fillId="0" borderId="144" xfId="4" applyNumberFormat="1" applyFont="1" applyBorder="1" applyAlignment="1">
      <alignment vertical="center"/>
    </xf>
    <xf numFmtId="3" fontId="28" fillId="0" borderId="232" xfId="6" applyNumberFormat="1" applyFont="1" applyBorder="1" applyAlignment="1">
      <alignment horizontal="center" vertical="center"/>
    </xf>
    <xf numFmtId="178" fontId="12" fillId="0" borderId="232" xfId="4" applyNumberFormat="1" applyFont="1" applyFill="1" applyBorder="1" applyAlignment="1">
      <alignment vertical="center"/>
    </xf>
    <xf numFmtId="178" fontId="12" fillId="0" borderId="233" xfId="4" applyNumberFormat="1" applyFont="1" applyFill="1" applyBorder="1" applyAlignment="1">
      <alignment vertical="center"/>
    </xf>
    <xf numFmtId="3" fontId="28" fillId="0" borderId="234" xfId="6" applyNumberFormat="1" applyFont="1" applyBorder="1" applyAlignment="1">
      <alignment vertical="center"/>
    </xf>
    <xf numFmtId="3" fontId="28" fillId="0" borderId="232" xfId="6" applyNumberFormat="1" applyFont="1" applyBorder="1" applyAlignment="1">
      <alignment horizontal="left" vertical="center"/>
    </xf>
    <xf numFmtId="178" fontId="12" fillId="0" borderId="233" xfId="4" applyNumberFormat="1" applyFont="1" applyBorder="1" applyAlignment="1">
      <alignment vertical="center"/>
    </xf>
    <xf numFmtId="3" fontId="28" fillId="0" borderId="234" xfId="6" applyNumberFormat="1" applyFont="1" applyBorder="1" applyAlignment="1">
      <alignment horizontal="center" vertical="center"/>
    </xf>
    <xf numFmtId="3" fontId="28" fillId="0" borderId="235" xfId="6" applyNumberFormat="1" applyFont="1" applyBorder="1" applyAlignment="1">
      <alignment horizontal="centerContinuous" vertical="center"/>
    </xf>
    <xf numFmtId="3" fontId="28" fillId="0" borderId="236" xfId="6" applyNumberFormat="1" applyFont="1" applyBorder="1" applyAlignment="1">
      <alignment horizontal="centerContinuous" vertical="center"/>
    </xf>
    <xf numFmtId="178" fontId="12" fillId="0" borderId="237" xfId="4" applyNumberFormat="1" applyFont="1" applyBorder="1" applyAlignment="1">
      <alignment vertical="center"/>
    </xf>
    <xf numFmtId="178" fontId="12" fillId="0" borderId="238" xfId="4" applyNumberFormat="1" applyFont="1" applyBorder="1" applyAlignment="1">
      <alignment vertical="center"/>
    </xf>
    <xf numFmtId="3" fontId="28" fillId="0" borderId="239" xfId="6" applyNumberFormat="1" applyFont="1" applyBorder="1" applyAlignment="1">
      <alignment horizontal="centerContinuous" vertical="center"/>
    </xf>
    <xf numFmtId="3" fontId="28" fillId="0" borderId="240" xfId="6" applyNumberFormat="1" applyFont="1" applyBorder="1" applyAlignment="1">
      <alignment horizontal="centerContinuous" vertical="center"/>
    </xf>
    <xf numFmtId="178" fontId="12" fillId="0" borderId="241" xfId="4" applyNumberFormat="1" applyFont="1" applyBorder="1" applyAlignment="1">
      <alignment vertical="center"/>
    </xf>
    <xf numFmtId="178" fontId="12" fillId="0" borderId="232" xfId="4" applyNumberFormat="1" applyFont="1" applyBorder="1" applyAlignment="1">
      <alignment vertical="center"/>
    </xf>
    <xf numFmtId="3" fontId="28" fillId="0" borderId="232" xfId="6" quotePrefix="1" applyNumberFormat="1" applyFont="1" applyBorder="1" applyAlignment="1">
      <alignment horizontal="left" vertical="center"/>
    </xf>
    <xf numFmtId="3" fontId="28" fillId="0" borderId="232" xfId="6" applyNumberFormat="1" applyFont="1" applyBorder="1" applyAlignment="1">
      <alignment vertical="center"/>
    </xf>
    <xf numFmtId="178" fontId="12" fillId="0" borderId="242" xfId="4" applyNumberFormat="1" applyFont="1" applyBorder="1" applyAlignment="1">
      <alignment vertical="center"/>
    </xf>
    <xf numFmtId="3" fontId="28" fillId="0" borderId="243" xfId="6" quotePrefix="1" applyNumberFormat="1" applyFont="1" applyBorder="1" applyAlignment="1">
      <alignment horizontal="center" vertical="center"/>
    </xf>
    <xf numFmtId="3" fontId="28" fillId="0" borderId="244" xfId="6" applyNumberFormat="1" applyFont="1" applyBorder="1" applyAlignment="1">
      <alignment horizontal="center" vertical="center" shrinkToFit="1"/>
    </xf>
    <xf numFmtId="3" fontId="28" fillId="0" borderId="245" xfId="6" quotePrefix="1" applyNumberFormat="1" applyFont="1" applyBorder="1" applyAlignment="1">
      <alignment horizontal="left" vertical="center"/>
    </xf>
    <xf numFmtId="178" fontId="12" fillId="0" borderId="246" xfId="4" applyNumberFormat="1" applyFont="1" applyBorder="1" applyAlignment="1">
      <alignment vertical="center"/>
    </xf>
    <xf numFmtId="178" fontId="12" fillId="0" borderId="247" xfId="4" applyNumberFormat="1" applyFont="1" applyBorder="1" applyAlignment="1">
      <alignment vertical="center"/>
    </xf>
    <xf numFmtId="178" fontId="12" fillId="0" borderId="248" xfId="4" applyNumberFormat="1" applyFont="1" applyBorder="1" applyAlignment="1">
      <alignment vertical="center"/>
    </xf>
    <xf numFmtId="3" fontId="28" fillId="0" borderId="246" xfId="6" applyNumberFormat="1" applyFont="1" applyBorder="1" applyAlignment="1">
      <alignment horizontal="center" vertical="center"/>
    </xf>
    <xf numFmtId="178" fontId="12" fillId="0" borderId="246" xfId="4" applyNumberFormat="1" applyFont="1" applyFill="1" applyBorder="1" applyAlignment="1">
      <alignment vertical="center"/>
    </xf>
    <xf numFmtId="178" fontId="12" fillId="0" borderId="249" xfId="4" applyNumberFormat="1" applyFont="1" applyFill="1" applyBorder="1" applyAlignment="1">
      <alignment vertical="center"/>
    </xf>
    <xf numFmtId="3" fontId="28" fillId="0" borderId="250" xfId="6" applyNumberFormat="1" applyFont="1" applyBorder="1" applyAlignment="1">
      <alignment vertical="center"/>
    </xf>
    <xf numFmtId="3" fontId="28" fillId="0" borderId="246" xfId="6" applyNumberFormat="1" applyFont="1" applyBorder="1" applyAlignment="1">
      <alignment horizontal="left" vertical="center"/>
    </xf>
    <xf numFmtId="178" fontId="12" fillId="0" borderId="249" xfId="4" applyNumberFormat="1" applyFont="1" applyBorder="1" applyAlignment="1">
      <alignment vertical="center"/>
    </xf>
    <xf numFmtId="3" fontId="28" fillId="0" borderId="250" xfId="6" applyNumberFormat="1" applyFont="1" applyBorder="1" applyAlignment="1">
      <alignment horizontal="center" vertical="center"/>
    </xf>
    <xf numFmtId="3" fontId="28" fillId="0" borderId="251" xfId="6" applyNumberFormat="1" applyFont="1" applyBorder="1" applyAlignment="1">
      <alignment horizontal="centerContinuous" vertical="center"/>
    </xf>
    <xf numFmtId="3" fontId="28" fillId="0" borderId="252" xfId="6" applyNumberFormat="1" applyFont="1" applyBorder="1" applyAlignment="1">
      <alignment horizontal="centerContinuous" vertical="center"/>
    </xf>
    <xf numFmtId="3" fontId="28" fillId="0" borderId="253" xfId="6" applyNumberFormat="1" applyFont="1" applyBorder="1" applyAlignment="1">
      <alignment horizontal="centerContinuous" vertical="center"/>
    </xf>
    <xf numFmtId="3" fontId="28" fillId="0" borderId="254" xfId="6" applyNumberFormat="1" applyFont="1" applyBorder="1" applyAlignment="1">
      <alignment horizontal="centerContinuous" vertical="center"/>
    </xf>
    <xf numFmtId="3" fontId="28" fillId="0" borderId="246" xfId="6" quotePrefix="1" applyNumberFormat="1" applyFont="1" applyBorder="1" applyAlignment="1">
      <alignment horizontal="left" vertical="center"/>
    </xf>
    <xf numFmtId="3" fontId="28" fillId="0" borderId="246" xfId="6" applyNumberFormat="1" applyFont="1" applyBorder="1" applyAlignment="1">
      <alignment vertical="center"/>
    </xf>
    <xf numFmtId="3" fontId="28" fillId="0" borderId="255" xfId="6" quotePrefix="1" applyNumberFormat="1" applyFont="1" applyBorder="1" applyAlignment="1">
      <alignment horizontal="center" vertical="center"/>
    </xf>
    <xf numFmtId="3" fontId="28" fillId="0" borderId="256" xfId="6" applyNumberFormat="1" applyFont="1" applyBorder="1" applyAlignment="1">
      <alignment horizontal="center" vertical="center" shrinkToFit="1"/>
    </xf>
    <xf numFmtId="3" fontId="28" fillId="0" borderId="257" xfId="6" quotePrefix="1" applyNumberFormat="1" applyFont="1" applyBorder="1" applyAlignment="1">
      <alignment horizontal="left" vertical="center"/>
    </xf>
    <xf numFmtId="178" fontId="12" fillId="0" borderId="258" xfId="4" applyNumberFormat="1" applyFont="1" applyBorder="1" applyAlignment="1">
      <alignment vertical="center"/>
    </xf>
    <xf numFmtId="178" fontId="12" fillId="0" borderId="259" xfId="4" applyNumberFormat="1" applyFont="1" applyBorder="1" applyAlignment="1">
      <alignment vertical="center"/>
    </xf>
    <xf numFmtId="178" fontId="12" fillId="0" borderId="260" xfId="4" applyNumberFormat="1" applyFont="1" applyBorder="1" applyAlignment="1">
      <alignment vertical="center"/>
    </xf>
    <xf numFmtId="3" fontId="28" fillId="0" borderId="258" xfId="6" applyNumberFormat="1" applyFont="1" applyBorder="1" applyAlignment="1">
      <alignment horizontal="center" vertical="center"/>
    </xf>
    <xf numFmtId="178" fontId="12" fillId="0" borderId="258" xfId="4" applyNumberFormat="1" applyFont="1" applyFill="1" applyBorder="1" applyAlignment="1">
      <alignment vertical="center"/>
    </xf>
    <xf numFmtId="178" fontId="12" fillId="0" borderId="261" xfId="4" applyNumberFormat="1" applyFont="1" applyFill="1" applyBorder="1" applyAlignment="1">
      <alignment vertical="center"/>
    </xf>
    <xf numFmtId="3" fontId="28" fillId="0" borderId="262" xfId="6" applyNumberFormat="1" applyFont="1" applyBorder="1" applyAlignment="1">
      <alignment vertical="center"/>
    </xf>
    <xf numFmtId="3" fontId="28" fillId="0" borderId="258" xfId="6" applyNumberFormat="1" applyFont="1" applyBorder="1" applyAlignment="1">
      <alignment horizontal="left" vertical="center"/>
    </xf>
    <xf numFmtId="178" fontId="12" fillId="0" borderId="261" xfId="4" applyNumberFormat="1" applyFont="1" applyBorder="1" applyAlignment="1">
      <alignment vertical="center"/>
    </xf>
    <xf numFmtId="3" fontId="28" fillId="0" borderId="262" xfId="6" applyNumberFormat="1" applyFont="1" applyBorder="1" applyAlignment="1">
      <alignment horizontal="center" vertical="center"/>
    </xf>
    <xf numFmtId="3" fontId="28" fillId="0" borderId="263" xfId="6" applyNumberFormat="1" applyFont="1" applyBorder="1" applyAlignment="1">
      <alignment horizontal="centerContinuous" vertical="center"/>
    </xf>
    <xf numFmtId="3" fontId="28" fillId="0" borderId="264" xfId="6" applyNumberFormat="1" applyFont="1" applyBorder="1" applyAlignment="1">
      <alignment horizontal="centerContinuous" vertical="center"/>
    </xf>
    <xf numFmtId="3" fontId="28" fillId="0" borderId="265" xfId="6" applyNumberFormat="1" applyFont="1" applyBorder="1" applyAlignment="1">
      <alignment horizontal="centerContinuous" vertical="center"/>
    </xf>
    <xf numFmtId="3" fontId="28" fillId="0" borderId="266" xfId="6" applyNumberFormat="1" applyFont="1" applyBorder="1" applyAlignment="1">
      <alignment horizontal="centerContinuous" vertical="center"/>
    </xf>
    <xf numFmtId="3" fontId="28" fillId="0" borderId="258" xfId="6" quotePrefix="1" applyNumberFormat="1" applyFont="1" applyBorder="1" applyAlignment="1">
      <alignment horizontal="left" vertical="center"/>
    </xf>
    <xf numFmtId="3" fontId="28" fillId="0" borderId="258" xfId="6" applyNumberFormat="1" applyFont="1" applyBorder="1" applyAlignment="1">
      <alignment vertical="center"/>
    </xf>
    <xf numFmtId="3" fontId="28" fillId="0" borderId="267" xfId="6" quotePrefix="1" applyNumberFormat="1" applyFont="1" applyBorder="1" applyAlignment="1">
      <alignment horizontal="center" vertical="center"/>
    </xf>
    <xf numFmtId="3" fontId="28" fillId="0" borderId="268" xfId="6" applyNumberFormat="1" applyFont="1" applyBorder="1" applyAlignment="1">
      <alignment horizontal="center" vertical="center" shrinkToFit="1"/>
    </xf>
    <xf numFmtId="3" fontId="28" fillId="0" borderId="269" xfId="6" quotePrefix="1" applyNumberFormat="1" applyFont="1" applyBorder="1" applyAlignment="1">
      <alignment horizontal="left" vertical="center"/>
    </xf>
    <xf numFmtId="178" fontId="12" fillId="0" borderId="270" xfId="4" applyNumberFormat="1" applyFont="1" applyBorder="1" applyAlignment="1">
      <alignment vertical="center"/>
    </xf>
    <xf numFmtId="178" fontId="12" fillId="0" borderId="271" xfId="4" applyNumberFormat="1" applyFont="1" applyBorder="1" applyAlignment="1">
      <alignment vertical="center"/>
    </xf>
    <xf numFmtId="178" fontId="12" fillId="0" borderId="272" xfId="4" applyNumberFormat="1" applyFont="1" applyBorder="1" applyAlignment="1">
      <alignment vertical="center"/>
    </xf>
    <xf numFmtId="178" fontId="12" fillId="0" borderId="273" xfId="4" applyNumberFormat="1" applyFont="1" applyBorder="1" applyAlignment="1">
      <alignment vertical="center"/>
    </xf>
    <xf numFmtId="3" fontId="28" fillId="0" borderId="270" xfId="6" applyNumberFormat="1" applyFont="1" applyBorder="1" applyAlignment="1">
      <alignment horizontal="center" vertical="center"/>
    </xf>
    <xf numFmtId="178" fontId="12" fillId="0" borderId="270" xfId="4" applyNumberFormat="1" applyFont="1" applyFill="1" applyBorder="1" applyAlignment="1">
      <alignment vertical="center"/>
    </xf>
    <xf numFmtId="178" fontId="12" fillId="0" borderId="271" xfId="4" applyNumberFormat="1" applyFont="1" applyFill="1" applyBorder="1" applyAlignment="1">
      <alignment vertical="center"/>
    </xf>
    <xf numFmtId="3" fontId="28" fillId="0" borderId="274" xfId="6" applyNumberFormat="1" applyFont="1" applyBorder="1" applyAlignment="1">
      <alignment vertical="center"/>
    </xf>
    <xf numFmtId="3" fontId="28" fillId="0" borderId="270" xfId="6" applyNumberFormat="1" applyFont="1" applyBorder="1" applyAlignment="1">
      <alignment horizontal="left" vertical="center"/>
    </xf>
    <xf numFmtId="3" fontId="28" fillId="0" borderId="274" xfId="6" applyNumberFormat="1" applyFont="1" applyBorder="1" applyAlignment="1">
      <alignment horizontal="center" vertical="center"/>
    </xf>
    <xf numFmtId="3" fontId="28" fillId="0" borderId="275" xfId="6" applyNumberFormat="1" applyFont="1" applyBorder="1" applyAlignment="1">
      <alignment horizontal="centerContinuous" vertical="center"/>
    </xf>
    <xf numFmtId="3" fontId="28" fillId="0" borderId="276" xfId="6" applyNumberFormat="1" applyFont="1" applyBorder="1" applyAlignment="1">
      <alignment horizontal="centerContinuous" vertical="center"/>
    </xf>
    <xf numFmtId="178" fontId="12" fillId="0" borderId="277" xfId="4" applyNumberFormat="1" applyFont="1" applyBorder="1" applyAlignment="1">
      <alignment vertical="center"/>
    </xf>
    <xf numFmtId="178" fontId="12" fillId="0" borderId="278" xfId="4" applyNumberFormat="1" applyFont="1" applyBorder="1" applyAlignment="1">
      <alignment vertical="center"/>
    </xf>
    <xf numFmtId="3" fontId="28" fillId="0" borderId="279" xfId="6" applyNumberFormat="1" applyFont="1" applyBorder="1" applyAlignment="1">
      <alignment horizontal="centerContinuous" vertical="center"/>
    </xf>
    <xf numFmtId="3" fontId="28" fillId="0" borderId="280" xfId="6" applyNumberFormat="1" applyFont="1" applyBorder="1" applyAlignment="1">
      <alignment horizontal="centerContinuous" vertical="center"/>
    </xf>
    <xf numFmtId="0" fontId="9" fillId="0" borderId="0" xfId="9" applyFont="1" applyAlignment="1"/>
    <xf numFmtId="0" fontId="6" fillId="0" borderId="4" xfId="9" applyFont="1" applyBorder="1" applyAlignment="1">
      <alignment horizontal="center"/>
    </xf>
    <xf numFmtId="0" fontId="6" fillId="0" borderId="5" xfId="9" applyFont="1" applyBorder="1" applyAlignment="1">
      <alignment horizontal="center"/>
    </xf>
    <xf numFmtId="0" fontId="6" fillId="0" borderId="6" xfId="9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6" fillId="0" borderId="0" xfId="9" applyFont="1" applyAlignment="1">
      <alignment horizontal="center"/>
    </xf>
    <xf numFmtId="0" fontId="8" fillId="0" borderId="282" xfId="9" applyFont="1" applyBorder="1" applyAlignment="1">
      <alignment horizontal="center"/>
    </xf>
    <xf numFmtId="38" fontId="7" fillId="0" borderId="282" xfId="11" applyFont="1" applyBorder="1" applyAlignment="1">
      <alignment horizontal="right"/>
    </xf>
    <xf numFmtId="38" fontId="7" fillId="0" borderId="283" xfId="11" applyFont="1" applyBorder="1" applyAlignment="1"/>
    <xf numFmtId="0" fontId="1" fillId="0" borderId="0" xfId="9" applyBorder="1" applyAlignment="1"/>
    <xf numFmtId="0" fontId="8" fillId="0" borderId="3" xfId="9" applyFont="1" applyBorder="1" applyAlignment="1">
      <alignment horizontal="center"/>
    </xf>
    <xf numFmtId="38" fontId="7" fillId="0" borderId="3" xfId="11" applyFont="1" applyBorder="1" applyAlignment="1"/>
    <xf numFmtId="38" fontId="7" fillId="0" borderId="8" xfId="11" applyFont="1" applyBorder="1" applyAlignment="1"/>
    <xf numFmtId="0" fontId="8" fillId="0" borderId="2" xfId="9" applyFont="1" applyBorder="1" applyAlignment="1">
      <alignment horizontal="center"/>
    </xf>
    <xf numFmtId="38" fontId="7" fillId="0" borderId="2" xfId="11" applyFont="1" applyBorder="1" applyAlignment="1"/>
    <xf numFmtId="38" fontId="7" fillId="0" borderId="9" xfId="11" applyFont="1" applyBorder="1" applyAlignment="1"/>
    <xf numFmtId="38" fontId="7" fillId="0" borderId="282" xfId="11" applyFont="1" applyBorder="1" applyAlignment="1"/>
    <xf numFmtId="38" fontId="7" fillId="0" borderId="10" xfId="11" applyFont="1" applyBorder="1" applyAlignment="1"/>
    <xf numFmtId="38" fontId="7" fillId="0" borderId="11" xfId="11" applyFont="1" applyBorder="1" applyAlignment="1"/>
    <xf numFmtId="38" fontId="7" fillId="0" borderId="12" xfId="11" applyFont="1" applyBorder="1" applyAlignment="1"/>
    <xf numFmtId="0" fontId="8" fillId="0" borderId="7" xfId="9" applyFont="1" applyBorder="1" applyAlignment="1">
      <alignment horizontal="center"/>
    </xf>
    <xf numFmtId="38" fontId="7" fillId="0" borderId="13" xfId="11" applyFont="1" applyBorder="1" applyAlignment="1"/>
    <xf numFmtId="38" fontId="7" fillId="0" borderId="126" xfId="11" applyFont="1" applyBorder="1" applyAlignment="1"/>
    <xf numFmtId="178" fontId="12" fillId="0" borderId="288" xfId="4" applyNumberFormat="1" applyFont="1" applyFill="1" applyBorder="1" applyAlignment="1">
      <alignment vertical="center"/>
    </xf>
    <xf numFmtId="178" fontId="12" fillId="0" borderId="289" xfId="4" applyNumberFormat="1" applyFont="1" applyFill="1" applyBorder="1" applyAlignment="1">
      <alignment vertical="center"/>
    </xf>
    <xf numFmtId="178" fontId="12" fillId="0" borderId="280" xfId="6" applyNumberFormat="1" applyFont="1" applyFill="1" applyBorder="1" applyAlignment="1">
      <alignment vertical="center"/>
    </xf>
    <xf numFmtId="178" fontId="12" fillId="0" borderId="273" xfId="6" applyNumberFormat="1" applyFont="1" applyFill="1" applyBorder="1" applyAlignment="1">
      <alignment vertical="center"/>
    </xf>
    <xf numFmtId="178" fontId="12" fillId="0" borderId="290" xfId="4" applyNumberFormat="1" applyFont="1" applyFill="1" applyBorder="1" applyAlignment="1">
      <alignment vertical="center"/>
    </xf>
    <xf numFmtId="178" fontId="12" fillId="0" borderId="270" xfId="7" applyNumberFormat="1" applyFont="1" applyFill="1" applyBorder="1" applyAlignment="1">
      <alignment vertical="center" shrinkToFit="1"/>
    </xf>
    <xf numFmtId="178" fontId="12" fillId="0" borderId="271" xfId="7" applyNumberFormat="1" applyFont="1" applyFill="1" applyBorder="1" applyAlignment="1">
      <alignment vertical="center" shrinkToFit="1"/>
    </xf>
    <xf numFmtId="178" fontId="12" fillId="0" borderId="277" xfId="4" applyNumberFormat="1" applyFont="1" applyFill="1" applyBorder="1" applyAlignment="1">
      <alignment vertical="center"/>
    </xf>
    <xf numFmtId="178" fontId="12" fillId="0" borderId="278" xfId="4" applyNumberFormat="1" applyFont="1" applyFill="1" applyBorder="1" applyAlignment="1">
      <alignment vertical="center"/>
    </xf>
    <xf numFmtId="178" fontId="12" fillId="0" borderId="272" xfId="4" applyNumberFormat="1" applyFont="1" applyFill="1" applyBorder="1" applyAlignment="1" applyProtection="1">
      <alignment vertical="center"/>
      <protection locked="0"/>
    </xf>
    <xf numFmtId="178" fontId="12" fillId="0" borderId="273" xfId="4" applyNumberFormat="1" applyFont="1" applyFill="1" applyBorder="1" applyAlignment="1" applyProtection="1">
      <alignment vertical="center"/>
      <protection locked="0"/>
    </xf>
    <xf numFmtId="38" fontId="12" fillId="0" borderId="0" xfId="4" applyNumberFormat="1" applyFont="1" applyFill="1" applyAlignment="1">
      <alignment vertical="center"/>
    </xf>
    <xf numFmtId="3" fontId="28" fillId="0" borderId="72" xfId="6" applyNumberFormat="1" applyFont="1" applyBorder="1" applyAlignment="1">
      <alignment horizontal="center" vertical="center"/>
    </xf>
    <xf numFmtId="3" fontId="28" fillId="0" borderId="39" xfId="6" applyNumberFormat="1" applyFont="1" applyBorder="1" applyAlignment="1">
      <alignment horizontal="center" vertical="center"/>
    </xf>
    <xf numFmtId="0" fontId="12" fillId="0" borderId="32" xfId="6" applyFont="1" applyFill="1" applyBorder="1" applyAlignment="1">
      <alignment horizontal="center" vertical="center"/>
    </xf>
    <xf numFmtId="3" fontId="18" fillId="0" borderId="270" xfId="6" applyNumberFormat="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12" fillId="0" borderId="277" xfId="6" applyFont="1" applyFill="1" applyBorder="1" applyAlignment="1">
      <alignment horizontal="center" vertical="center"/>
    </xf>
    <xf numFmtId="0" fontId="12" fillId="0" borderId="291" xfId="6" applyFont="1" applyFill="1" applyBorder="1" applyAlignment="1">
      <alignment horizontal="center" vertical="center"/>
    </xf>
    <xf numFmtId="3" fontId="28" fillId="0" borderId="270" xfId="6" quotePrefix="1" applyNumberFormat="1" applyFont="1" applyBorder="1" applyAlignment="1">
      <alignment horizontal="left" vertical="center"/>
    </xf>
    <xf numFmtId="178" fontId="12" fillId="0" borderId="270" xfId="6" quotePrefix="1" applyNumberFormat="1" applyFont="1" applyFill="1" applyBorder="1" applyAlignment="1">
      <alignment horizontal="right" vertical="center"/>
    </xf>
    <xf numFmtId="178" fontId="12" fillId="0" borderId="270" xfId="10" applyNumberFormat="1" applyFont="1" applyFill="1" applyBorder="1" applyAlignment="1">
      <alignment vertical="center"/>
    </xf>
    <xf numFmtId="178" fontId="12" fillId="0" borderId="271" xfId="6" applyNumberFormat="1" applyFont="1" applyFill="1" applyBorder="1" applyAlignment="1">
      <alignment vertical="center"/>
    </xf>
    <xf numFmtId="3" fontId="28" fillId="0" borderId="270" xfId="6" applyNumberFormat="1" applyFont="1" applyBorder="1" applyAlignment="1">
      <alignment vertical="center"/>
    </xf>
    <xf numFmtId="178" fontId="12" fillId="0" borderId="270" xfId="6" applyNumberFormat="1" applyFont="1" applyFill="1" applyBorder="1" applyAlignment="1">
      <alignment horizontal="right" vertical="center"/>
    </xf>
    <xf numFmtId="38" fontId="12" fillId="0" borderId="270" xfId="10" applyNumberFormat="1" applyFont="1" applyFill="1" applyBorder="1" applyAlignment="1">
      <alignment vertical="center"/>
    </xf>
    <xf numFmtId="178" fontId="12" fillId="0" borderId="271" xfId="10" applyNumberFormat="1" applyFont="1" applyFill="1" applyBorder="1" applyAlignment="1">
      <alignment vertical="center"/>
    </xf>
    <xf numFmtId="3" fontId="28" fillId="0" borderId="292" xfId="6" quotePrefix="1" applyNumberFormat="1" applyFont="1" applyBorder="1" applyAlignment="1">
      <alignment horizontal="center" vertical="center"/>
    </xf>
    <xf numFmtId="3" fontId="28" fillId="0" borderId="293" xfId="6" applyNumberFormat="1" applyFont="1" applyBorder="1" applyAlignment="1">
      <alignment horizontal="center" vertical="center" shrinkToFit="1"/>
    </xf>
    <xf numFmtId="3" fontId="28" fillId="0" borderId="294" xfId="6" quotePrefix="1" applyNumberFormat="1" applyFont="1" applyBorder="1" applyAlignment="1">
      <alignment horizontal="left" vertical="center"/>
    </xf>
    <xf numFmtId="178" fontId="12" fillId="0" borderId="295" xfId="6" quotePrefix="1" applyNumberFormat="1" applyFont="1" applyFill="1" applyBorder="1" applyAlignment="1">
      <alignment horizontal="right" vertical="center"/>
    </xf>
    <xf numFmtId="178" fontId="12" fillId="0" borderId="295" xfId="10" applyNumberFormat="1" applyFont="1" applyFill="1" applyBorder="1" applyAlignment="1">
      <alignment vertical="center"/>
    </xf>
    <xf numFmtId="178" fontId="12" fillId="0" borderId="296" xfId="6" applyNumberFormat="1" applyFont="1" applyFill="1" applyBorder="1" applyAlignment="1">
      <alignment vertical="center"/>
    </xf>
    <xf numFmtId="178" fontId="12" fillId="0" borderId="297" xfId="6" applyNumberFormat="1" applyFont="1" applyFill="1" applyBorder="1" applyAlignment="1">
      <alignment horizontal="right" vertical="center"/>
    </xf>
    <xf numFmtId="178" fontId="12" fillId="0" borderId="298" xfId="10" applyNumberFormat="1" applyFont="1" applyFill="1" applyBorder="1" applyAlignment="1">
      <alignment vertical="center"/>
    </xf>
    <xf numFmtId="178" fontId="12" fillId="0" borderId="299" xfId="6" applyNumberFormat="1" applyFont="1" applyFill="1" applyBorder="1" applyAlignment="1">
      <alignment vertical="center"/>
    </xf>
    <xf numFmtId="3" fontId="28" fillId="0" borderId="295" xfId="6" applyNumberFormat="1" applyFont="1" applyBorder="1" applyAlignment="1">
      <alignment horizontal="center" vertical="center"/>
    </xf>
    <xf numFmtId="178" fontId="12" fillId="0" borderId="300" xfId="6" applyNumberFormat="1" applyFont="1" applyFill="1" applyBorder="1" applyAlignment="1">
      <alignment horizontal="right" vertical="center"/>
    </xf>
    <xf numFmtId="3" fontId="28" fillId="0" borderId="301" xfId="6" applyNumberFormat="1" applyFont="1" applyBorder="1" applyAlignment="1">
      <alignment vertical="center"/>
    </xf>
    <xf numFmtId="3" fontId="28" fillId="0" borderId="295" xfId="6" applyNumberFormat="1" applyFont="1" applyBorder="1" applyAlignment="1">
      <alignment horizontal="left" vertical="center"/>
    </xf>
    <xf numFmtId="178" fontId="12" fillId="0" borderId="295" xfId="6" applyNumberFormat="1" applyFont="1" applyFill="1" applyBorder="1" applyAlignment="1">
      <alignment horizontal="right" vertical="center"/>
    </xf>
    <xf numFmtId="3" fontId="28" fillId="0" borderId="301" xfId="6" applyNumberFormat="1" applyFont="1" applyBorder="1" applyAlignment="1">
      <alignment horizontal="center" vertical="center"/>
    </xf>
    <xf numFmtId="3" fontId="28" fillId="0" borderId="302" xfId="6" applyNumberFormat="1" applyFont="1" applyBorder="1" applyAlignment="1">
      <alignment horizontal="centerContinuous" vertical="center"/>
    </xf>
    <xf numFmtId="3" fontId="28" fillId="0" borderId="303" xfId="6" applyNumberFormat="1" applyFont="1" applyBorder="1" applyAlignment="1">
      <alignment horizontal="centerContinuous" vertical="center"/>
    </xf>
    <xf numFmtId="178" fontId="12" fillId="0" borderId="304" xfId="6" applyNumberFormat="1" applyFont="1" applyFill="1" applyBorder="1" applyAlignment="1">
      <alignment horizontal="right" vertical="center"/>
    </xf>
    <xf numFmtId="178" fontId="12" fillId="0" borderId="305" xfId="10" applyNumberFormat="1" applyFont="1" applyFill="1" applyBorder="1" applyAlignment="1">
      <alignment vertical="center"/>
    </xf>
    <xf numFmtId="178" fontId="12" fillId="0" borderId="306" xfId="6" applyNumberFormat="1" applyFont="1" applyFill="1" applyBorder="1" applyAlignment="1">
      <alignment vertical="center"/>
    </xf>
    <xf numFmtId="3" fontId="28" fillId="0" borderId="307" xfId="6" applyNumberFormat="1" applyFont="1" applyBorder="1" applyAlignment="1">
      <alignment horizontal="centerContinuous" vertical="center"/>
    </xf>
    <xf numFmtId="3" fontId="28" fillId="0" borderId="297" xfId="6" applyNumberFormat="1" applyFont="1" applyBorder="1" applyAlignment="1">
      <alignment horizontal="centerContinuous" vertical="center"/>
    </xf>
    <xf numFmtId="178" fontId="12" fillId="0" borderId="308" xfId="6" applyNumberFormat="1" applyFont="1" applyFill="1" applyBorder="1" applyAlignment="1">
      <alignment horizontal="right" vertical="center"/>
    </xf>
    <xf numFmtId="178" fontId="12" fillId="0" borderId="309" xfId="6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6" applyFont="1" applyAlignment="1">
      <alignment horizontal="center"/>
    </xf>
    <xf numFmtId="0" fontId="11" fillId="0" borderId="0" xfId="6" applyAlignment="1">
      <alignment horizontal="center"/>
    </xf>
    <xf numFmtId="0" fontId="11" fillId="0" borderId="0" xfId="6"/>
    <xf numFmtId="3" fontId="28" fillId="0" borderId="44" xfId="6" applyNumberFormat="1" applyFont="1" applyFill="1" applyBorder="1" applyAlignment="1">
      <alignment horizontal="center" vertical="center"/>
    </xf>
    <xf numFmtId="3" fontId="28" fillId="0" borderId="39" xfId="6" applyNumberFormat="1" applyFont="1" applyFill="1" applyBorder="1" applyAlignment="1">
      <alignment horizontal="center" vertical="center"/>
    </xf>
    <xf numFmtId="3" fontId="28" fillId="0" borderId="101" xfId="6" applyNumberFormat="1" applyFont="1" applyFill="1" applyBorder="1" applyAlignment="1">
      <alignment horizontal="center" vertical="center"/>
    </xf>
    <xf numFmtId="3" fontId="28" fillId="0" borderId="58" xfId="6" applyNumberFormat="1" applyFont="1" applyFill="1" applyBorder="1" applyAlignment="1">
      <alignment horizontal="center" vertical="center"/>
    </xf>
    <xf numFmtId="3" fontId="28" fillId="0" borderId="22" xfId="6" applyNumberFormat="1" applyFont="1" applyFill="1" applyBorder="1" applyAlignment="1">
      <alignment horizontal="center" vertical="center"/>
    </xf>
    <xf numFmtId="0" fontId="28" fillId="0" borderId="23" xfId="6" applyFont="1" applyFill="1" applyBorder="1" applyAlignment="1">
      <alignment horizontal="center" vertical="center"/>
    </xf>
    <xf numFmtId="0" fontId="28" fillId="0" borderId="63" xfId="6" applyFont="1" applyFill="1" applyBorder="1" applyAlignment="1">
      <alignment horizontal="center" vertical="center"/>
    </xf>
    <xf numFmtId="38" fontId="30" fillId="0" borderId="0" xfId="7" quotePrefix="1" applyFont="1" applyFill="1" applyBorder="1" applyAlignment="1">
      <alignment horizontal="right" vertical="center"/>
    </xf>
    <xf numFmtId="3" fontId="28" fillId="0" borderId="26" xfId="6" applyNumberFormat="1" applyFont="1" applyFill="1" applyBorder="1" applyAlignment="1">
      <alignment horizontal="center" vertical="center" wrapText="1"/>
    </xf>
    <xf numFmtId="0" fontId="31" fillId="0" borderId="39" xfId="6" applyFont="1" applyFill="1" applyBorder="1" applyAlignment="1">
      <alignment horizontal="center" vertical="center"/>
    </xf>
    <xf numFmtId="0" fontId="31" fillId="0" borderId="32" xfId="6" applyFont="1" applyFill="1" applyBorder="1" applyAlignment="1">
      <alignment horizontal="center" vertical="center"/>
    </xf>
    <xf numFmtId="3" fontId="28" fillId="0" borderId="54" xfId="6" applyNumberFormat="1" applyFont="1" applyFill="1" applyBorder="1" applyAlignment="1">
      <alignment horizontal="center" vertical="center" wrapText="1"/>
    </xf>
    <xf numFmtId="0" fontId="31" fillId="0" borderId="55" xfId="6" applyFont="1" applyFill="1" applyBorder="1" applyAlignment="1">
      <alignment horizontal="center" vertical="center"/>
    </xf>
    <xf numFmtId="0" fontId="31" fillId="0" borderId="34" xfId="6" applyFont="1" applyFill="1" applyBorder="1" applyAlignment="1">
      <alignment horizontal="center" vertical="center"/>
    </xf>
    <xf numFmtId="3" fontId="28" fillId="0" borderId="1" xfId="6" applyNumberFormat="1" applyFont="1" applyFill="1" applyBorder="1" applyAlignment="1">
      <alignment horizontal="center" vertical="center" wrapText="1"/>
    </xf>
    <xf numFmtId="3" fontId="28" fillId="0" borderId="11" xfId="6" applyNumberFormat="1" applyFont="1" applyFill="1" applyBorder="1" applyAlignment="1">
      <alignment horizontal="center" vertical="center" wrapText="1"/>
    </xf>
    <xf numFmtId="3" fontId="28" fillId="0" borderId="7" xfId="6" applyNumberFormat="1" applyFont="1" applyFill="1" applyBorder="1" applyAlignment="1">
      <alignment horizontal="center" vertical="center" wrapText="1"/>
    </xf>
    <xf numFmtId="180" fontId="28" fillId="0" borderId="1" xfId="6" applyNumberFormat="1" applyFont="1" applyFill="1" applyBorder="1" applyAlignment="1">
      <alignment horizontal="center" vertical="center" wrapText="1"/>
    </xf>
    <xf numFmtId="180" fontId="28" fillId="0" borderId="11" xfId="6" applyNumberFormat="1" applyFont="1" applyFill="1" applyBorder="1" applyAlignment="1">
      <alignment horizontal="center" vertical="center" wrapText="1"/>
    </xf>
    <xf numFmtId="180" fontId="28" fillId="0" borderId="7" xfId="6" applyNumberFormat="1" applyFont="1" applyFill="1" applyBorder="1" applyAlignment="1">
      <alignment horizontal="center" vertical="center" wrapText="1"/>
    </xf>
    <xf numFmtId="3" fontId="28" fillId="0" borderId="49" xfId="6" applyNumberFormat="1" applyFont="1" applyFill="1" applyBorder="1" applyAlignment="1">
      <alignment horizontal="center" vertical="center" wrapText="1"/>
    </xf>
    <xf numFmtId="3" fontId="28" fillId="0" borderId="39" xfId="6" quotePrefix="1" applyNumberFormat="1" applyFont="1" applyFill="1" applyBorder="1" applyAlignment="1">
      <alignment horizontal="center" vertical="center"/>
    </xf>
    <xf numFmtId="3" fontId="28" fillId="0" borderId="32" xfId="6" quotePrefix="1" applyNumberFormat="1" applyFont="1" applyFill="1" applyBorder="1" applyAlignment="1">
      <alignment horizontal="center" vertical="center"/>
    </xf>
    <xf numFmtId="3" fontId="28" fillId="0" borderId="72" xfId="6" applyNumberFormat="1" applyFont="1" applyFill="1" applyBorder="1" applyAlignment="1">
      <alignment horizontal="center" vertical="center"/>
    </xf>
    <xf numFmtId="38" fontId="28" fillId="0" borderId="89" xfId="7" applyFont="1" applyFill="1" applyBorder="1" applyAlignment="1">
      <alignment horizontal="center" vertical="center" wrapText="1"/>
    </xf>
    <xf numFmtId="0" fontId="31" fillId="0" borderId="86" xfId="6" applyFont="1" applyFill="1" applyBorder="1" applyAlignment="1">
      <alignment horizontal="center" vertical="center" wrapText="1"/>
    </xf>
    <xf numFmtId="0" fontId="31" fillId="0" borderId="70" xfId="6" applyFont="1" applyFill="1" applyBorder="1" applyAlignment="1">
      <alignment horizontal="center" vertical="center" wrapText="1"/>
    </xf>
    <xf numFmtId="3" fontId="28" fillId="0" borderId="90" xfId="6" applyNumberFormat="1" applyFont="1" applyFill="1" applyBorder="1" applyAlignment="1">
      <alignment horizontal="center" vertical="center" wrapText="1"/>
    </xf>
    <xf numFmtId="0" fontId="31" fillId="0" borderId="39" xfId="6" applyFont="1" applyFill="1" applyBorder="1" applyAlignment="1">
      <alignment horizontal="center" vertical="center" wrapText="1"/>
    </xf>
    <xf numFmtId="0" fontId="31" fillId="0" borderId="32" xfId="6" applyFont="1" applyFill="1" applyBorder="1" applyAlignment="1">
      <alignment horizontal="center" vertical="center" wrapText="1"/>
    </xf>
    <xf numFmtId="3" fontId="28" fillId="0" borderId="32" xfId="6" applyNumberFormat="1" applyFont="1" applyFill="1" applyBorder="1" applyAlignment="1">
      <alignment horizontal="center" vertical="center"/>
    </xf>
    <xf numFmtId="3" fontId="28" fillId="0" borderId="39" xfId="6" applyNumberFormat="1" applyFont="1" applyFill="1" applyBorder="1" applyAlignment="1">
      <alignment horizontal="center" vertical="center" wrapText="1"/>
    </xf>
    <xf numFmtId="3" fontId="28" fillId="0" borderId="32" xfId="6" applyNumberFormat="1" applyFont="1" applyFill="1" applyBorder="1" applyAlignment="1">
      <alignment horizontal="center" vertical="center" wrapText="1"/>
    </xf>
    <xf numFmtId="3" fontId="28" fillId="0" borderId="72" xfId="6" applyNumberFormat="1" applyFont="1" applyFill="1" applyBorder="1" applyAlignment="1">
      <alignment horizontal="center" vertical="center" wrapText="1"/>
    </xf>
    <xf numFmtId="3" fontId="28" fillId="0" borderId="85" xfId="6" applyNumberFormat="1" applyFont="1" applyFill="1" applyBorder="1" applyAlignment="1">
      <alignment horizontal="center" vertical="center" wrapText="1"/>
    </xf>
    <xf numFmtId="0" fontId="31" fillId="0" borderId="11" xfId="6" applyFont="1" applyFill="1" applyBorder="1" applyAlignment="1">
      <alignment horizontal="center" vertical="center"/>
    </xf>
    <xf numFmtId="0" fontId="31" fillId="0" borderId="7" xfId="6" applyFont="1" applyFill="1" applyBorder="1" applyAlignment="1">
      <alignment horizontal="center" vertical="center"/>
    </xf>
    <xf numFmtId="3" fontId="28" fillId="0" borderId="14" xfId="6" applyNumberFormat="1" applyFont="1" applyFill="1" applyBorder="1" applyAlignment="1">
      <alignment horizontal="center" vertical="center"/>
    </xf>
    <xf numFmtId="0" fontId="31" fillId="0" borderId="14" xfId="6" applyFont="1" applyFill="1" applyBorder="1" applyAlignment="1">
      <alignment horizontal="center" vertical="center"/>
    </xf>
    <xf numFmtId="3" fontId="28" fillId="0" borderId="38" xfId="6" applyNumberFormat="1" applyFont="1" applyFill="1" applyBorder="1" applyAlignment="1">
      <alignment horizontal="center" vertical="center" wrapText="1"/>
    </xf>
    <xf numFmtId="3" fontId="28" fillId="0" borderId="38" xfId="6" applyNumberFormat="1" applyFont="1" applyFill="1" applyBorder="1" applyAlignment="1">
      <alignment horizontal="center" vertical="center"/>
    </xf>
    <xf numFmtId="0" fontId="12" fillId="0" borderId="143" xfId="6" quotePrefix="1" applyFont="1" applyFill="1" applyBorder="1" applyAlignment="1">
      <alignment horizontal="center" vertical="center" wrapText="1"/>
    </xf>
    <xf numFmtId="0" fontId="12" fillId="0" borderId="34" xfId="6" quotePrefix="1" applyFont="1" applyFill="1" applyBorder="1" applyAlignment="1">
      <alignment horizontal="center" vertical="center"/>
    </xf>
    <xf numFmtId="3" fontId="28" fillId="0" borderId="72" xfId="6" applyNumberFormat="1" applyFont="1" applyBorder="1" applyAlignment="1">
      <alignment horizontal="center" vertical="center"/>
    </xf>
    <xf numFmtId="3" fontId="28" fillId="0" borderId="58" xfId="6" applyNumberFormat="1" applyFont="1" applyBorder="1" applyAlignment="1">
      <alignment horizontal="center" vertical="center"/>
    </xf>
    <xf numFmtId="0" fontId="12" fillId="0" borderId="104" xfId="6" quotePrefix="1" applyFont="1" applyFill="1" applyBorder="1" applyAlignment="1">
      <alignment horizontal="center" vertical="center"/>
    </xf>
    <xf numFmtId="0" fontId="12" fillId="0" borderId="32" xfId="6" quotePrefix="1" applyFont="1" applyFill="1" applyBorder="1" applyAlignment="1">
      <alignment horizontal="center" vertical="center"/>
    </xf>
    <xf numFmtId="0" fontId="12" fillId="0" borderId="150" xfId="6" applyFont="1" applyBorder="1" applyAlignment="1">
      <alignment horizontal="center" vertical="center" wrapText="1"/>
    </xf>
    <xf numFmtId="0" fontId="12" fillId="0" borderId="31" xfId="6" applyFont="1" applyBorder="1" applyAlignment="1">
      <alignment horizontal="center" vertical="center" wrapText="1"/>
    </xf>
    <xf numFmtId="0" fontId="12" fillId="0" borderId="149" xfId="6" applyFont="1" applyBorder="1" applyAlignment="1">
      <alignment horizontal="center" vertical="center" wrapText="1"/>
    </xf>
    <xf numFmtId="0" fontId="12" fillId="0" borderId="32" xfId="6" applyFont="1" applyBorder="1" applyAlignment="1">
      <alignment horizontal="center" vertical="center" wrapText="1"/>
    </xf>
    <xf numFmtId="0" fontId="12" fillId="0" borderId="149" xfId="6" quotePrefix="1" applyFont="1" applyBorder="1" applyAlignment="1">
      <alignment horizontal="center" vertical="center"/>
    </xf>
    <xf numFmtId="0" fontId="12" fillId="0" borderId="32" xfId="6" quotePrefix="1" applyFont="1" applyBorder="1" applyAlignment="1">
      <alignment horizontal="center" vertical="center"/>
    </xf>
    <xf numFmtId="3" fontId="28" fillId="0" borderId="44" xfId="6" applyNumberFormat="1" applyFont="1" applyBorder="1" applyAlignment="1">
      <alignment horizontal="center" vertical="center"/>
    </xf>
    <xf numFmtId="3" fontId="28" fillId="0" borderId="39" xfId="6" applyNumberFormat="1" applyFont="1" applyBorder="1" applyAlignment="1">
      <alignment horizontal="center" vertical="center"/>
    </xf>
    <xf numFmtId="3" fontId="28" fillId="0" borderId="101" xfId="6" applyNumberFormat="1" applyFont="1" applyBorder="1" applyAlignment="1">
      <alignment horizontal="center" vertical="center"/>
    </xf>
    <xf numFmtId="3" fontId="28" fillId="0" borderId="22" xfId="6" applyNumberFormat="1" applyFont="1" applyBorder="1" applyAlignment="1">
      <alignment horizontal="center" vertical="center"/>
    </xf>
    <xf numFmtId="0" fontId="28" fillId="0" borderId="23" xfId="6" applyFont="1" applyBorder="1" applyAlignment="1">
      <alignment horizontal="center" vertical="center"/>
    </xf>
    <xf numFmtId="0" fontId="28" fillId="0" borderId="63" xfId="6" applyFont="1" applyBorder="1" applyAlignment="1">
      <alignment horizontal="center" vertical="center"/>
    </xf>
    <xf numFmtId="0" fontId="12" fillId="0" borderId="104" xfId="6" applyFont="1" applyFill="1" applyBorder="1" applyAlignment="1">
      <alignment horizontal="center" vertical="center"/>
    </xf>
    <xf numFmtId="0" fontId="12" fillId="0" borderId="32" xfId="6" applyFont="1" applyFill="1" applyBorder="1" applyAlignment="1">
      <alignment horizontal="center" vertical="center"/>
    </xf>
    <xf numFmtId="0" fontId="12" fillId="0" borderId="149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2" fillId="0" borderId="28" xfId="6" applyFont="1" applyFill="1" applyBorder="1" applyAlignment="1">
      <alignment horizontal="center" vertical="center"/>
    </xf>
    <xf numFmtId="0" fontId="12" fillId="0" borderId="105" xfId="6" applyFont="1" applyFill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6" xfId="6" applyFont="1" applyFill="1" applyBorder="1" applyAlignment="1">
      <alignment horizontal="center" vertical="center"/>
    </xf>
    <xf numFmtId="3" fontId="28" fillId="0" borderId="110" xfId="6" applyNumberFormat="1" applyFont="1" applyBorder="1" applyAlignment="1">
      <alignment horizontal="center" vertical="center"/>
    </xf>
    <xf numFmtId="0" fontId="15" fillId="0" borderId="0" xfId="6" quotePrefix="1" applyFont="1" applyFill="1" applyBorder="1" applyAlignment="1">
      <alignment horizontal="right" vertical="center"/>
    </xf>
    <xf numFmtId="0" fontId="12" fillId="0" borderId="150" xfId="6" applyFont="1" applyFill="1" applyBorder="1" applyAlignment="1">
      <alignment horizontal="center" vertical="center" wrapText="1"/>
    </xf>
    <xf numFmtId="0" fontId="12" fillId="0" borderId="31" xfId="6" applyFont="1" applyFill="1" applyBorder="1" applyAlignment="1">
      <alignment horizontal="center" vertical="center"/>
    </xf>
    <xf numFmtId="0" fontId="12" fillId="0" borderId="149" xfId="6" applyFont="1" applyFill="1" applyBorder="1" applyAlignment="1">
      <alignment horizontal="center" vertical="center" wrapText="1"/>
    </xf>
    <xf numFmtId="0" fontId="12" fillId="0" borderId="149" xfId="6" applyFont="1" applyFill="1" applyBorder="1" applyAlignment="1">
      <alignment horizontal="center" vertical="center"/>
    </xf>
    <xf numFmtId="0" fontId="12" fillId="0" borderId="50" xfId="6" applyFont="1" applyFill="1" applyBorder="1" applyAlignment="1">
      <alignment horizontal="center" vertical="center"/>
    </xf>
    <xf numFmtId="0" fontId="12" fillId="0" borderId="33" xfId="6" applyFont="1" applyFill="1" applyBorder="1" applyAlignment="1">
      <alignment horizontal="center" vertical="center"/>
    </xf>
    <xf numFmtId="0" fontId="12" fillId="0" borderId="224" xfId="6" applyFont="1" applyFill="1" applyBorder="1" applyAlignment="1">
      <alignment horizontal="center" vertical="center"/>
    </xf>
    <xf numFmtId="0" fontId="12" fillId="0" borderId="73" xfId="6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15" xfId="9" applyFont="1" applyFill="1" applyBorder="1" applyAlignment="1">
      <alignment horizontal="center" vertical="center"/>
    </xf>
    <xf numFmtId="0" fontId="6" fillId="0" borderId="17" xfId="9" applyFont="1" applyFill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76" xfId="9" applyFont="1" applyBorder="1" applyAlignment="1">
      <alignment horizontal="center" vertical="center"/>
    </xf>
    <xf numFmtId="0" fontId="15" fillId="0" borderId="23" xfId="6" quotePrefix="1" applyFont="1" applyFill="1" applyBorder="1" applyAlignment="1">
      <alignment horizontal="right" vertical="center"/>
    </xf>
    <xf numFmtId="0" fontId="12" fillId="0" borderId="107" xfId="6" applyFont="1" applyFill="1" applyBorder="1" applyAlignment="1">
      <alignment horizontal="center" vertical="center" wrapText="1"/>
    </xf>
    <xf numFmtId="0" fontId="12" fillId="0" borderId="108" xfId="6" applyFont="1" applyFill="1" applyBorder="1" applyAlignment="1">
      <alignment horizontal="center" vertical="center" wrapText="1"/>
    </xf>
    <xf numFmtId="0" fontId="12" fillId="0" borderId="108" xfId="6" applyFont="1" applyFill="1" applyBorder="1" applyAlignment="1">
      <alignment horizontal="center" vertical="center"/>
    </xf>
    <xf numFmtId="0" fontId="18" fillId="0" borderId="150" xfId="6" applyFont="1" applyFill="1" applyBorder="1" applyAlignment="1">
      <alignment horizontal="center" vertical="center" wrapText="1"/>
    </xf>
    <xf numFmtId="0" fontId="18" fillId="0" borderId="38" xfId="6" applyFont="1" applyFill="1" applyBorder="1" applyAlignment="1">
      <alignment horizontal="center" vertical="center" wrapText="1"/>
    </xf>
    <xf numFmtId="0" fontId="18" fillId="0" borderId="31" xfId="6" applyFont="1" applyFill="1" applyBorder="1" applyAlignment="1">
      <alignment horizontal="center" vertical="center" wrapText="1"/>
    </xf>
    <xf numFmtId="0" fontId="18" fillId="0" borderId="149" xfId="6" applyFont="1" applyFill="1" applyBorder="1" applyAlignment="1">
      <alignment horizontal="center" vertical="center" wrapText="1"/>
    </xf>
    <xf numFmtId="0" fontId="18" fillId="0" borderId="39" xfId="6" applyFont="1" applyFill="1" applyBorder="1" applyAlignment="1">
      <alignment horizontal="center" vertical="center" wrapText="1"/>
    </xf>
    <xf numFmtId="0" fontId="18" fillId="0" borderId="32" xfId="6" applyFont="1" applyFill="1" applyBorder="1" applyAlignment="1">
      <alignment horizontal="center" vertical="center" wrapText="1"/>
    </xf>
    <xf numFmtId="3" fontId="18" fillId="0" borderId="149" xfId="6" applyNumberFormat="1" applyFont="1" applyFill="1" applyBorder="1" applyAlignment="1">
      <alignment horizontal="center" vertical="center" wrapText="1" shrinkToFit="1"/>
    </xf>
    <xf numFmtId="3" fontId="18" fillId="0" borderId="39" xfId="6" applyNumberFormat="1" applyFont="1" applyFill="1" applyBorder="1" applyAlignment="1">
      <alignment horizontal="center" vertical="center" wrapText="1" shrinkToFit="1"/>
    </xf>
    <xf numFmtId="3" fontId="18" fillId="0" borderId="32" xfId="6" applyNumberFormat="1" applyFont="1" applyFill="1" applyBorder="1" applyAlignment="1">
      <alignment horizontal="center" vertical="center" wrapText="1" shrinkToFit="1"/>
    </xf>
    <xf numFmtId="0" fontId="18" fillId="0" borderId="149" xfId="6" applyFont="1" applyFill="1" applyBorder="1" applyAlignment="1">
      <alignment horizontal="center" vertical="center"/>
    </xf>
    <xf numFmtId="0" fontId="18" fillId="0" borderId="39" xfId="6" applyFont="1" applyFill="1" applyBorder="1" applyAlignment="1">
      <alignment horizontal="center" vertical="center"/>
    </xf>
    <xf numFmtId="0" fontId="18" fillId="0" borderId="32" xfId="6" applyFont="1" applyFill="1" applyBorder="1" applyAlignment="1">
      <alignment horizontal="center" vertical="center"/>
    </xf>
    <xf numFmtId="0" fontId="18" fillId="0" borderId="149" xfId="6" quotePrefix="1" applyFont="1" applyFill="1" applyBorder="1" applyAlignment="1">
      <alignment horizontal="center" vertical="center"/>
    </xf>
    <xf numFmtId="0" fontId="18" fillId="0" borderId="39" xfId="6" quotePrefix="1" applyFont="1" applyFill="1" applyBorder="1" applyAlignment="1">
      <alignment horizontal="center" vertical="center"/>
    </xf>
    <xf numFmtId="0" fontId="18" fillId="0" borderId="32" xfId="6" quotePrefix="1" applyFont="1" applyFill="1" applyBorder="1" applyAlignment="1">
      <alignment horizontal="center" vertical="center"/>
    </xf>
    <xf numFmtId="3" fontId="12" fillId="0" borderId="149" xfId="4" applyNumberFormat="1" applyFont="1" applyBorder="1" applyAlignment="1">
      <alignment horizontal="center" vertical="center"/>
    </xf>
    <xf numFmtId="3" fontId="12" fillId="0" borderId="33" xfId="4" applyNumberFormat="1" applyFont="1" applyBorder="1" applyAlignment="1">
      <alignment horizontal="center" vertical="center"/>
    </xf>
    <xf numFmtId="3" fontId="15" fillId="0" borderId="28" xfId="4" applyNumberFormat="1" applyFont="1" applyBorder="1" applyAlignment="1">
      <alignment horizontal="center" vertical="center"/>
    </xf>
    <xf numFmtId="3" fontId="15" fillId="0" borderId="105" xfId="4" applyNumberFormat="1" applyFont="1" applyBorder="1" applyAlignment="1">
      <alignment horizontal="center" vertical="center"/>
    </xf>
    <xf numFmtId="3" fontId="15" fillId="0" borderId="30" xfId="4" applyNumberFormat="1" applyFont="1" applyBorder="1" applyAlignment="1">
      <alignment horizontal="center" vertical="center"/>
    </xf>
    <xf numFmtId="38" fontId="7" fillId="0" borderId="125" xfId="11" applyFont="1" applyBorder="1" applyAlignment="1">
      <alignment horizontal="right"/>
    </xf>
    <xf numFmtId="38" fontId="7" fillId="0" borderId="130" xfId="11" applyFont="1" applyBorder="1" applyAlignment="1">
      <alignment horizontal="right"/>
    </xf>
    <xf numFmtId="0" fontId="7" fillId="0" borderId="229" xfId="9" applyFont="1" applyBorder="1" applyAlignment="1">
      <alignment horizontal="center"/>
    </xf>
    <xf numFmtId="0" fontId="7" fillId="0" borderId="286" xfId="9" applyFont="1" applyBorder="1" applyAlignment="1">
      <alignment horizontal="center"/>
    </xf>
    <xf numFmtId="38" fontId="7" fillId="0" borderId="124" xfId="11" applyFont="1" applyBorder="1" applyAlignment="1">
      <alignment horizontal="right"/>
    </xf>
    <xf numFmtId="38" fontId="7" fillId="0" borderId="129" xfId="11" applyFont="1" applyBorder="1" applyAlignment="1">
      <alignment horizontal="right"/>
    </xf>
    <xf numFmtId="38" fontId="7" fillId="0" borderId="287" xfId="11" applyFont="1" applyBorder="1" applyAlignment="1">
      <alignment horizontal="right"/>
    </xf>
    <xf numFmtId="0" fontId="7" fillId="0" borderId="127" xfId="9" applyFont="1" applyBorder="1" applyAlignment="1">
      <alignment horizontal="center" vertical="center"/>
    </xf>
    <xf numFmtId="0" fontId="7" fillId="0" borderId="128" xfId="9" applyFont="1" applyBorder="1" applyAlignment="1">
      <alignment horizontal="center" vertical="center"/>
    </xf>
    <xf numFmtId="0" fontId="7" fillId="0" borderId="19" xfId="9" applyFont="1" applyBorder="1" applyAlignment="1">
      <alignment horizontal="center" vertical="center"/>
    </xf>
    <xf numFmtId="0" fontId="7" fillId="0" borderId="20" xfId="9" applyFont="1" applyBorder="1" applyAlignment="1">
      <alignment horizontal="center" vertical="center"/>
    </xf>
    <xf numFmtId="0" fontId="7" fillId="0" borderId="15" xfId="9" applyFont="1" applyBorder="1" applyAlignment="1">
      <alignment horizontal="center"/>
    </xf>
    <xf numFmtId="0" fontId="7" fillId="0" borderId="16" xfId="9" applyFont="1" applyBorder="1" applyAlignment="1">
      <alignment horizontal="center"/>
    </xf>
    <xf numFmtId="0" fontId="7" fillId="0" borderId="17" xfId="9" applyFont="1" applyBorder="1" applyAlignment="1">
      <alignment horizontal="center"/>
    </xf>
    <xf numFmtId="0" fontId="7" fillId="0" borderId="18" xfId="9" applyFont="1" applyBorder="1" applyAlignment="1">
      <alignment horizontal="center"/>
    </xf>
    <xf numFmtId="0" fontId="7" fillId="0" borderId="281" xfId="9" applyFont="1" applyBorder="1" applyAlignment="1">
      <alignment horizontal="center"/>
    </xf>
    <xf numFmtId="0" fontId="7" fillId="0" borderId="177" xfId="9" applyFont="1" applyBorder="1" applyAlignment="1">
      <alignment horizontal="center"/>
    </xf>
    <xf numFmtId="0" fontId="7" fillId="0" borderId="284" xfId="9" applyFont="1" applyBorder="1" applyAlignment="1">
      <alignment horizontal="center"/>
    </xf>
    <xf numFmtId="0" fontId="7" fillId="0" borderId="285" xfId="9" applyFont="1" applyBorder="1" applyAlignment="1">
      <alignment horizontal="center"/>
    </xf>
    <xf numFmtId="0" fontId="7" fillId="0" borderId="177" xfId="9" applyFont="1" applyFill="1" applyBorder="1" applyAlignment="1">
      <alignment horizontal="center" vertical="center"/>
    </xf>
    <xf numFmtId="0" fontId="7" fillId="0" borderId="177" xfId="9" applyFont="1" applyBorder="1" applyAlignment="1">
      <alignment horizontal="center" vertical="center"/>
    </xf>
    <xf numFmtId="0" fontId="7" fillId="0" borderId="281" xfId="9" applyFont="1" applyBorder="1" applyAlignment="1">
      <alignment horizontal="center" vertical="center"/>
    </xf>
    <xf numFmtId="0" fontId="7" fillId="0" borderId="124" xfId="9" applyFont="1" applyBorder="1" applyAlignment="1">
      <alignment horizontal="center" vertical="center"/>
    </xf>
    <xf numFmtId="0" fontId="7" fillId="0" borderId="125" xfId="9" applyFont="1" applyBorder="1" applyAlignment="1">
      <alignment horizontal="center" vertical="center"/>
    </xf>
    <xf numFmtId="0" fontId="7" fillId="0" borderId="4" xfId="9" applyFont="1" applyBorder="1" applyAlignment="1">
      <alignment horizontal="center"/>
    </xf>
    <xf numFmtId="0" fontId="7" fillId="0" borderId="5" xfId="9" applyFont="1" applyBorder="1" applyAlignment="1"/>
    <xf numFmtId="0" fontId="9" fillId="0" borderId="0" xfId="9" applyFont="1" applyAlignment="1">
      <alignment horizontal="left"/>
    </xf>
    <xf numFmtId="0" fontId="1" fillId="0" borderId="0" xfId="9" applyAlignment="1">
      <alignment horizontal="left"/>
    </xf>
    <xf numFmtId="0" fontId="4" fillId="0" borderId="0" xfId="9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5" fillId="0" borderId="0" xfId="13"/>
  </cellXfs>
  <cellStyles count="14">
    <cellStyle name="ハイパーリンク" xfId="13" builtinId="8"/>
    <cellStyle name="桁区切り" xfId="1" builtinId="6"/>
    <cellStyle name="桁区切り 2" xfId="3"/>
    <cellStyle name="桁区切り 2 2" xfId="10"/>
    <cellStyle name="桁区切り 3" xfId="7"/>
    <cellStyle name="桁区切り 4" xfId="11"/>
    <cellStyle name="標準" xfId="0" builtinId="0"/>
    <cellStyle name="標準 2" xfId="2"/>
    <cellStyle name="標準 2 2" xfId="12"/>
    <cellStyle name="標準 3" xfId="5"/>
    <cellStyle name="標準 4" xfId="6"/>
    <cellStyle name="標準 5" xfId="8"/>
    <cellStyle name="標準 6" xfId="9"/>
    <cellStyle name="標準_H17資源表(公社修正済)" xfId="4"/>
  </cellStyles>
  <dxfs count="0"/>
  <tableStyles count="0" defaultTableStyle="TableStyleMedium2" defaultPivotStyle="PivotStyleLight16"/>
  <colors>
    <mruColors>
      <color rgb="FF6D2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□グラフ１　森林管理形態別面積（第１表）</a:t>
            </a:r>
          </a:p>
        </c:rich>
      </c:tx>
      <c:layout>
        <c:manualLayout>
          <c:xMode val="edge"/>
          <c:yMode val="edge"/>
          <c:x val="0.2094395280235988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578276463047515"/>
          <c:y val="0.4"/>
          <c:w val="0.27138721246777192"/>
          <c:h val="0.325581395348837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78-4C16-8E3C-C643A18683D0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78-4C16-8E3C-C643A18683D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78-4C16-8E3C-C643A18683D0}"/>
              </c:ext>
            </c:extLst>
          </c:dPt>
          <c:dLbls>
            <c:dLbl>
              <c:idx val="2"/>
              <c:layout>
                <c:manualLayout>
                  <c:x val="-1.6159318854928831E-2"/>
                  <c:y val="-0.242737960080571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78-4C16-8E3C-C643A18683D0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18600</c:v>
                </c:pt>
                <c:pt idx="1">
                  <c:v>40617</c:v>
                </c:pt>
                <c:pt idx="2">
                  <c:v>255583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78-4C16-8E3C-C643A186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グラフ２　針広別森林面積（第３表）</a:t>
            </a:r>
          </a:p>
        </c:rich>
      </c:tx>
      <c:layout>
        <c:manualLayout>
          <c:xMode val="edge"/>
          <c:yMode val="edge"/>
          <c:x val="0.2537313432835821"/>
          <c:y val="3.9301310043668124E-2"/>
        </c:manualLayout>
      </c:layout>
      <c:overlay val="0"/>
      <c:spPr>
        <a:noFill/>
        <a:ln w="25400">
          <a:noFill/>
        </a:ln>
      </c:spPr>
    </c:title>
    <c:autoTitleDeleted val="0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223880597014923"/>
          <c:y val="0.38428029535748021"/>
          <c:w val="0.29850746268656714"/>
          <c:h val="0.3537125445904079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A0-4254-A8A8-0CD5DDC0AF90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A0-4254-A8A8-0CD5DDC0AF90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A0-4254-A8A8-0CD5DDC0AF90}"/>
              </c:ext>
            </c:extLst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A0-4254-A8A8-0CD5DDC0AF9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189043.98</c:v>
                </c:pt>
                <c:pt idx="1">
                  <c:v>100054.98000000001</c:v>
                </c:pt>
                <c:pt idx="2">
                  <c:v>3098.71</c:v>
                </c:pt>
                <c:pt idx="3">
                  <c:v>4001.38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A0-4254-A8A8-0CD5DDC0A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グラフ３　人天別森林面積（第３表）</a:t>
            </a:r>
          </a:p>
        </c:rich>
      </c:tx>
      <c:layout>
        <c:manualLayout>
          <c:xMode val="edge"/>
          <c:yMode val="edge"/>
          <c:x val="0.3226452905811623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49322717038291"/>
          <c:y val="0.36293504715976255"/>
          <c:w val="0.5070145241797307"/>
          <c:h val="0.38996212513974488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57A-45E3-ACD2-B8BC13FAB991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57A-45E3-ACD2-B8BC13FAB991}"/>
              </c:ext>
            </c:extLst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57A-45E3-ACD2-B8BC13FAB991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57A-45E3-ACD2-B8BC13FAB9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182995.47999999998</c:v>
                </c:pt>
                <c:pt idx="1">
                  <c:v>106103.48</c:v>
                </c:pt>
                <c:pt idx="2">
                  <c:v>3098.71</c:v>
                </c:pt>
                <c:pt idx="3">
                  <c:v>4001.38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57A-45E3-ACD2-B8BC13FAB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□グラフ４　人工林樹種別面積（第６表）</a:t>
            </a:r>
          </a:p>
        </c:rich>
      </c:tx>
      <c:layout>
        <c:manualLayout>
          <c:xMode val="edge"/>
          <c:yMode val="edge"/>
          <c:x val="0.31284916201117319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6791613549693"/>
          <c:y val="0.37154221903991758"/>
          <c:w val="0.65797719419150813"/>
          <c:h val="0.5546780367869035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6F-4D2D-9F2F-7DAE0AC2606A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6F-4D2D-9F2F-7DAE0AC2606A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6F-4D2D-9F2F-7DAE0AC2606A}"/>
              </c:ext>
            </c:extLst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6F-4D2D-9F2F-7DAE0AC2606A}"/>
              </c:ext>
            </c:extLst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C6F-4D2D-9F2F-7DAE0AC2606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133861.60999999999</c:v>
                </c:pt>
                <c:pt idx="1">
                  <c:v>36353.979999999996</c:v>
                </c:pt>
                <c:pt idx="2">
                  <c:v>8421.83</c:v>
                </c:pt>
                <c:pt idx="3">
                  <c:v>2583.83</c:v>
                </c:pt>
                <c:pt idx="4">
                  <c:v>1774.23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C6F-4D2D-9F2F-7DAE0AC2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□グラフ５　スギ・ヒノキ人工林齢級別面積（第１８表）</a:t>
            </a:r>
          </a:p>
        </c:rich>
      </c:tx>
      <c:layout>
        <c:manualLayout>
          <c:xMode val="edge"/>
          <c:yMode val="edge"/>
          <c:x val="0.22926829268292684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414671326650355"/>
          <c:y val="0.32236893883785661"/>
          <c:w val="0.63902540495649918"/>
          <c:h val="0.467106013418118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294.37</c:v>
                </c:pt>
                <c:pt idx="1">
                  <c:v>251.01999999999998</c:v>
                </c:pt>
                <c:pt idx="2">
                  <c:v>604.15</c:v>
                </c:pt>
                <c:pt idx="3">
                  <c:v>947.2700000000001</c:v>
                </c:pt>
                <c:pt idx="4">
                  <c:v>1098.6799999999998</c:v>
                </c:pt>
                <c:pt idx="5">
                  <c:v>1912.81</c:v>
                </c:pt>
                <c:pt idx="6">
                  <c:v>4577.47</c:v>
                </c:pt>
                <c:pt idx="7">
                  <c:v>8792.16</c:v>
                </c:pt>
                <c:pt idx="8">
                  <c:v>11784.29</c:v>
                </c:pt>
                <c:pt idx="9">
                  <c:v>23940.829999999998</c:v>
                </c:pt>
                <c:pt idx="10">
                  <c:v>25725.55</c:v>
                </c:pt>
                <c:pt idx="11">
                  <c:v>20797.849999999999</c:v>
                </c:pt>
                <c:pt idx="12">
                  <c:v>11860.25</c:v>
                </c:pt>
                <c:pt idx="13">
                  <c:v>6354.4</c:v>
                </c:pt>
                <c:pt idx="14">
                  <c:v>14920.509999999998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01-450F-9FE8-A125022C5594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8.7800000000000011</c:v>
                </c:pt>
                <c:pt idx="1">
                  <c:v>153.88999999999999</c:v>
                </c:pt>
                <c:pt idx="2">
                  <c:v>548.92999999999995</c:v>
                </c:pt>
                <c:pt idx="3">
                  <c:v>1262.97</c:v>
                </c:pt>
                <c:pt idx="4">
                  <c:v>2535.44</c:v>
                </c:pt>
                <c:pt idx="5">
                  <c:v>3200.0699999999997</c:v>
                </c:pt>
                <c:pt idx="6">
                  <c:v>4898.369999999999</c:v>
                </c:pt>
                <c:pt idx="7">
                  <c:v>4681.93</c:v>
                </c:pt>
                <c:pt idx="8">
                  <c:v>4128.1299999999992</c:v>
                </c:pt>
                <c:pt idx="9">
                  <c:v>4464.78</c:v>
                </c:pt>
                <c:pt idx="10">
                  <c:v>3505.8199999999997</c:v>
                </c:pt>
                <c:pt idx="11">
                  <c:v>2705.16</c:v>
                </c:pt>
                <c:pt idx="12">
                  <c:v>1479.5500000000002</c:v>
                </c:pt>
                <c:pt idx="13">
                  <c:v>659.07999999999993</c:v>
                </c:pt>
                <c:pt idx="14">
                  <c:v>2121.08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01-450F-9FE8-A125022C5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101944"/>
        <c:axId val="157102336"/>
        <c:axId val="0"/>
      </c:bar3DChart>
      <c:catAx>
        <c:axId val="15710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52032605680387511"/>
              <c:y val="0.86842243403785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1023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71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715447154471545E-2"/>
              <c:y val="0.532895427545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10194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910582762520538"/>
          <c:y val="0.13815824008840999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□グラフ６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39024390243902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3252132958798524"/>
          <c:h val="0.611843087998380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83.947496783509962</c:v>
                </c:pt>
                <c:pt idx="1">
                  <c:v>83.115335644453111</c:v>
                </c:pt>
                <c:pt idx="2">
                  <c:v>88.560237703728077</c:v>
                </c:pt>
                <c:pt idx="3">
                  <c:v>89.748101013487059</c:v>
                </c:pt>
                <c:pt idx="4">
                  <c:v>89.805827075679261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63-49B2-8655-556C0E74AE91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38.292950146285563</c:v>
                </c:pt>
                <c:pt idx="1">
                  <c:v>41.138179381335441</c:v>
                </c:pt>
                <c:pt idx="2">
                  <c:v>45.497751610959156</c:v>
                </c:pt>
                <c:pt idx="3">
                  <c:v>37.498397511314792</c:v>
                </c:pt>
                <c:pt idx="4">
                  <c:v>40.951599874586265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63-49B2-8655-556C0E74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01160"/>
        <c:axId val="157100768"/>
      </c:barChart>
      <c:catAx>
        <c:axId val="1571011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10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0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50569191046241169"/>
              <c:y val="0.8782908550904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101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0582762520538"/>
          <c:y val="0.40131648017681998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</a:t>
            </a:r>
            <a:r>
              <a:rPr lang="en-US" altLang="ja-JP"/>
              <a:t>7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私有林所有規模別面積（第１１表）</a:t>
            </a:r>
          </a:p>
        </c:rich>
      </c:tx>
      <c:layout>
        <c:manualLayout>
          <c:xMode val="edge"/>
          <c:yMode val="edge"/>
          <c:x val="0.27642276422764228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78088284566"/>
          <c:y val="0.35526372851518895"/>
          <c:w val="0.50406584105983399"/>
          <c:h val="0.404605913031187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9C8-442C-8889-702D8B965BD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9C8-442C-8889-702D8B965B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9C8-442C-8889-702D8B965BD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9C8-442C-8889-702D8B965BD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9C8-442C-8889-702D8B965B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9C8-442C-8889-702D8B965BD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9C8-442C-8889-702D8B965B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6.3425833723394331E-2</c:v>
                </c:pt>
                <c:pt idx="1">
                  <c:v>0.39032005662643049</c:v>
                </c:pt>
                <c:pt idx="2">
                  <c:v>0.21240785631737272</c:v>
                </c:pt>
                <c:pt idx="3">
                  <c:v>6.3195808313485091E-2</c:v>
                </c:pt>
                <c:pt idx="4">
                  <c:v>6.1266517107734363E-2</c:v>
                </c:pt>
                <c:pt idx="5">
                  <c:v>9.9235416734334073E-2</c:v>
                </c:pt>
                <c:pt idx="6">
                  <c:v>0.11014851117724883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9C8-442C-8889-702D8B965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6016260162601629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195173074144234"/>
          <c:y val="0.41447434993438709"/>
          <c:w val="0.3560981264261408"/>
          <c:h val="0.2861846701927910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E1C-4D78-A295-EF298F085B3A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1C-4D78-A295-EF298F085B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0.65692162624274697</c:v>
                </c:pt>
                <c:pt idx="1">
                  <c:v>0.34307054851065993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1C-4D78-A295-EF298F08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09154583342771E-2"/>
          <c:y val="0.10038880307425686"/>
          <c:w val="0.8710337576678997"/>
          <c:h val="0.899611196925743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59-43BA-B5D5-FC72E51DE21D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59-43BA-B5D5-FC72E51DE21D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59-43BA-B5D5-FC72E51DE21D}"/>
              </c:ext>
            </c:extLst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59-43BA-B5D5-FC72E51DE21D}"/>
              </c:ext>
            </c:extLst>
          </c:dPt>
          <c:dLbls>
            <c:dLbl>
              <c:idx val="0"/>
              <c:layout>
                <c:manualLayout>
                  <c:x val="-0.24591738712776176"/>
                  <c:y val="-0.19646033480264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59-43BA-B5D5-FC72E51DE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74447646493756"/>
                  <c:y val="7.6672820203694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59-43BA-B5D5-FC72E51DE2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903560325852637"/>
                  <c:y val="-6.70260834620552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59-43BA-B5D5-FC72E51DE21D}"/>
                </c:ext>
                <c:ext xmlns:c15="http://schemas.microsoft.com/office/drawing/2012/chart" uri="{CE6537A1-D6FC-4f65-9D91-7224C49458BB}">
                  <c15:layout>
                    <c:manualLayout>
                      <c:w val="0.27281460134486069"/>
                      <c:h val="0.1464114832535885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454885142239066"/>
                  <c:y val="2.30855592811664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259-43BA-B5D5-FC72E51DE21D}"/>
                </c:ext>
                <c:ext xmlns:c15="http://schemas.microsoft.com/office/drawing/2012/chart" uri="{CE6537A1-D6FC-4f65-9D91-7224C49458BB}">
                  <c15:layout>
                    <c:manualLayout>
                      <c:w val="0.27665706051873201"/>
                      <c:h val="0.13971291866028709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189043.98</c:v>
                </c:pt>
                <c:pt idx="1">
                  <c:v>100054.98000000001</c:v>
                </c:pt>
                <c:pt idx="2">
                  <c:v>3098.71</c:v>
                </c:pt>
                <c:pt idx="3">
                  <c:v>4001.38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59-43BA-B5D5-FC72E51DE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801823063109385E-3"/>
          <c:y val="0.13037691509491547"/>
          <c:w val="0.94113157657333413"/>
          <c:h val="0.80760758102911556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083-4A5E-BEDA-4E71382E1BC5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083-4A5E-BEDA-4E71382E1BC5}"/>
              </c:ext>
            </c:extLst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083-4A5E-BEDA-4E71382E1BC5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083-4A5E-BEDA-4E71382E1BC5}"/>
              </c:ext>
            </c:extLst>
          </c:dPt>
          <c:dLbls>
            <c:dLbl>
              <c:idx val="0"/>
              <c:layout>
                <c:manualLayout>
                  <c:x val="-0.2671775400938407"/>
                  <c:y val="-0.23242995788317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083-4A5E-BEDA-4E71382E1B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752502476150841"/>
                  <c:y val="0.11239302935970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083-4A5E-BEDA-4E71382E1B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482033565006544"/>
                  <c:y val="-1.0065921992309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083-4A5E-BEDA-4E71382E1B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741714599687114E-2"/>
                  <c:y val="-3.13098944027345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083-4A5E-BEDA-4E71382E1B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1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182995.47999999998</c:v>
                </c:pt>
                <c:pt idx="1">
                  <c:v>106103.48</c:v>
                </c:pt>
                <c:pt idx="2">
                  <c:v>3098.71</c:v>
                </c:pt>
                <c:pt idx="3">
                  <c:v>4001.38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83-4A5E-BEDA-4E71382E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665714862565254E-2"/>
          <c:y val="0.17386772874320944"/>
          <c:w val="0.89835626315941275"/>
          <c:h val="0.7678563144723188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12-407E-AA86-42EDCD986AB3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12-407E-AA86-42EDCD986AB3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12-407E-AA86-42EDCD986AB3}"/>
              </c:ext>
            </c:extLst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312-407E-AA86-42EDCD986AB3}"/>
              </c:ext>
            </c:extLst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312-407E-AA86-42EDCD986AB3}"/>
              </c:ext>
            </c:extLst>
          </c:dPt>
          <c:dLbls>
            <c:dLbl>
              <c:idx val="0"/>
              <c:layout>
                <c:manualLayout>
                  <c:x val="-0.16059718496726372"/>
                  <c:y val="-0.25103674540682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12-407E-AA86-42EDCD986A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305904069683603E-2"/>
                  <c:y val="9.21687114692058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12-407E-AA86-42EDCD986A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234864872660148E-2"/>
                  <c:y val="1.1154855643044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12-407E-AA86-42EDCD986A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365723515329746E-2"/>
                  <c:y val="-2.015015564914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12-407E-AA86-42EDCD986A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133861.60999999999</c:v>
                </c:pt>
                <c:pt idx="1">
                  <c:v>36353.979999999996</c:v>
                </c:pt>
                <c:pt idx="2">
                  <c:v>8421.83</c:v>
                </c:pt>
                <c:pt idx="3">
                  <c:v>2583.83</c:v>
                </c:pt>
                <c:pt idx="4">
                  <c:v>1774.23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312-407E-AA86-42EDCD986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22847504292512E-2"/>
          <c:y val="0.14663504411346173"/>
          <c:w val="0.89386552905670658"/>
          <c:h val="0.8280285035629452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E8-4C64-BD2F-347452DFA3DD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E8-4C64-BD2F-347452DFA3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E8-4C64-BD2F-347452DFA3DD}"/>
              </c:ext>
            </c:extLst>
          </c:dPt>
          <c:dLbls>
            <c:dLbl>
              <c:idx val="2"/>
              <c:layout>
                <c:manualLayout>
                  <c:x val="0.12216932537611473"/>
                  <c:y val="-0.24590495071726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E8-4C64-BD2F-347452DFA3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18600</c:v>
                </c:pt>
                <c:pt idx="1">
                  <c:v>40617</c:v>
                </c:pt>
                <c:pt idx="2">
                  <c:v>255583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E8-4C64-BD2F-347452DF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　スギ・ヒノキ人工林齢級別面積（第１</a:t>
            </a:r>
            <a:r>
              <a:rPr lang="en-US" altLang="ja-JP"/>
              <a:t>5</a:t>
            </a:r>
            <a:r>
              <a:rPr lang="ja-JP" altLang="en-US"/>
              <a:t>表）</a:t>
            </a:r>
          </a:p>
        </c:rich>
      </c:tx>
      <c:layout>
        <c:manualLayout>
          <c:xMode val="edge"/>
          <c:yMode val="edge"/>
          <c:x val="0.26618465037147232"/>
          <c:y val="6.1106286947776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623340375136033"/>
          <c:y val="0.21463680052908343"/>
          <c:w val="0.85799560420801058"/>
          <c:h val="0.6713289416980395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グラフデータ!$B$20</c:f>
              <c:strCache>
                <c:ptCount val="1"/>
                <c:pt idx="0">
                  <c:v>スギ</c:v>
                </c:pt>
              </c:strCache>
            </c:strRef>
          </c:tx>
          <c:spPr>
            <a:pattFill prst="pct40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294.37</c:v>
                </c:pt>
                <c:pt idx="1">
                  <c:v>251.01999999999998</c:v>
                </c:pt>
                <c:pt idx="2">
                  <c:v>604.15</c:v>
                </c:pt>
                <c:pt idx="3">
                  <c:v>947.2700000000001</c:v>
                </c:pt>
                <c:pt idx="4">
                  <c:v>1098.6799999999998</c:v>
                </c:pt>
                <c:pt idx="5">
                  <c:v>1912.81</c:v>
                </c:pt>
                <c:pt idx="6">
                  <c:v>4577.47</c:v>
                </c:pt>
                <c:pt idx="7">
                  <c:v>8792.16</c:v>
                </c:pt>
                <c:pt idx="8">
                  <c:v>11784.29</c:v>
                </c:pt>
                <c:pt idx="9">
                  <c:v>23940.829999999998</c:v>
                </c:pt>
                <c:pt idx="10">
                  <c:v>25725.55</c:v>
                </c:pt>
                <c:pt idx="11">
                  <c:v>20797.849999999999</c:v>
                </c:pt>
                <c:pt idx="12">
                  <c:v>11860.25</c:v>
                </c:pt>
                <c:pt idx="13">
                  <c:v>6354.4</c:v>
                </c:pt>
                <c:pt idx="14">
                  <c:v>14920.509999999998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A-45A3-939A-788E44D002C5}"/>
            </c:ext>
          </c:extLst>
        </c:ser>
        <c:ser>
          <c:idx val="1"/>
          <c:order val="1"/>
          <c:tx>
            <c:strRef>
              <c:f>グラフデータ!$B$21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8.7800000000000011</c:v>
                </c:pt>
                <c:pt idx="1">
                  <c:v>153.88999999999999</c:v>
                </c:pt>
                <c:pt idx="2">
                  <c:v>548.92999999999995</c:v>
                </c:pt>
                <c:pt idx="3">
                  <c:v>1262.97</c:v>
                </c:pt>
                <c:pt idx="4">
                  <c:v>2535.44</c:v>
                </c:pt>
                <c:pt idx="5">
                  <c:v>3200.0699999999997</c:v>
                </c:pt>
                <c:pt idx="6">
                  <c:v>4898.369999999999</c:v>
                </c:pt>
                <c:pt idx="7">
                  <c:v>4681.93</c:v>
                </c:pt>
                <c:pt idx="8">
                  <c:v>4128.1299999999992</c:v>
                </c:pt>
                <c:pt idx="9">
                  <c:v>4464.78</c:v>
                </c:pt>
                <c:pt idx="10">
                  <c:v>3505.8199999999997</c:v>
                </c:pt>
                <c:pt idx="11">
                  <c:v>2705.16</c:v>
                </c:pt>
                <c:pt idx="12">
                  <c:v>1479.5500000000002</c:v>
                </c:pt>
                <c:pt idx="13">
                  <c:v>659.07999999999993</c:v>
                </c:pt>
                <c:pt idx="14">
                  <c:v>2121.08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2A-45A3-939A-788E44D0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628552"/>
        <c:axId val="203628944"/>
        <c:axId val="0"/>
      </c:bar3DChart>
      <c:catAx>
        <c:axId val="203628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90906049587838222"/>
              <c:y val="0.90178314834939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628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0362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2236910753128331E-2"/>
              <c:y val="0.127832111421604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62855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4180134539328255"/>
          <c:y val="4.105645683233318E-2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780487804878049"/>
          <c:y val="4.9342105263157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5795854069218573"/>
          <c:h val="0.693039571976579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グラフデータ!$B$26</c:f>
              <c:strCache>
                <c:ptCount val="1"/>
                <c:pt idx="0">
                  <c:v>スギ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83.947496783509962</c:v>
                </c:pt>
                <c:pt idx="1">
                  <c:v>83.115335644453111</c:v>
                </c:pt>
                <c:pt idx="2">
                  <c:v>88.560237703728077</c:v>
                </c:pt>
                <c:pt idx="3">
                  <c:v>89.748101013487059</c:v>
                </c:pt>
                <c:pt idx="4">
                  <c:v>89.805827075679261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F0-44E1-9FAE-0CA4DBBAF351}"/>
            </c:ext>
          </c:extLst>
        </c:ser>
        <c:ser>
          <c:idx val="1"/>
          <c:order val="1"/>
          <c:tx>
            <c:strRef>
              <c:f>グラフデータ!$B$27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38.292950146285563</c:v>
                </c:pt>
                <c:pt idx="1">
                  <c:v>41.138179381335441</c:v>
                </c:pt>
                <c:pt idx="2">
                  <c:v>45.497751610959156</c:v>
                </c:pt>
                <c:pt idx="3">
                  <c:v>37.498397511314792</c:v>
                </c:pt>
                <c:pt idx="4">
                  <c:v>40.951599874586265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F0-44E1-9FAE-0CA4DBBAF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29728"/>
        <c:axId val="203630120"/>
      </c:barChart>
      <c:catAx>
        <c:axId val="2036297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63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63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042082218925549"/>
              <c:y val="0.814188370684433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62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52924163777003"/>
          <c:y val="0.23205322435961323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 私有林所有規模別面積（第</a:t>
            </a:r>
            <a:r>
              <a:rPr lang="en-US" altLang="ja-JP"/>
              <a:t>8</a:t>
            </a:r>
            <a:r>
              <a:rPr lang="ja-JP" altLang="en-US"/>
              <a:t>表）        </a:t>
            </a:r>
          </a:p>
        </c:rich>
      </c:tx>
      <c:layout>
        <c:manualLayout>
          <c:xMode val="edge"/>
          <c:yMode val="edge"/>
          <c:x val="6.7588077170112032E-2"/>
          <c:y val="1.8854548718869425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449007062437623E-2"/>
          <c:y val="0.30263226965050416"/>
          <c:w val="0.82998292531072149"/>
          <c:h val="0.66776384859787252"/>
        </c:manualLayout>
      </c:layout>
      <c:pie3DChart>
        <c:varyColors val="1"/>
        <c:ser>
          <c:idx val="0"/>
          <c:order val="0"/>
          <c:spPr>
            <a:pattFill prst="pct5">
              <a:fgClr>
                <a:srgbClr val="8080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ltHorz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09-40AA-B092-5B5C347273D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509-40AA-B092-5B5C347273D8}"/>
              </c:ext>
            </c:extLst>
          </c:dPt>
          <c:dPt>
            <c:idx val="2"/>
            <c:bubble3D val="0"/>
            <c:spPr>
              <a:pattFill prst="pct25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509-40AA-B092-5B5C347273D8}"/>
              </c:ext>
            </c:extLst>
          </c:dPt>
          <c:dPt>
            <c:idx val="3"/>
            <c:bubble3D val="0"/>
            <c:spPr>
              <a:pattFill prst="pct40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509-40AA-B092-5B5C347273D8}"/>
              </c:ext>
            </c:extLst>
          </c:dPt>
          <c:dPt>
            <c:idx val="4"/>
            <c:bubble3D val="0"/>
            <c:spPr>
              <a:pattFill prst="ltDn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509-40AA-B092-5B5C347273D8}"/>
              </c:ext>
            </c:extLst>
          </c:dPt>
          <c:dPt>
            <c:idx val="5"/>
            <c:bubble3D val="0"/>
            <c:spPr>
              <a:pattFill prst="dk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B509-40AA-B092-5B5C347273D8}"/>
              </c:ext>
            </c:extLst>
          </c:dPt>
          <c:dPt>
            <c:idx val="6"/>
            <c:bubble3D val="0"/>
            <c:spPr>
              <a:pattFill prst="wd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B509-40AA-B092-5B5C347273D8}"/>
              </c:ext>
            </c:extLst>
          </c:dPt>
          <c:dLbls>
            <c:dLbl>
              <c:idx val="0"/>
              <c:layout>
                <c:manualLayout>
                  <c:x val="0.13435695538057743"/>
                  <c:y val="-1.826498072105805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1ha</a:t>
                    </a:r>
                  </a:p>
                  <a:p>
                    <a:r>
                      <a:rPr lang="ja-JP" altLang="en-US"/>
                      <a:t>未満   
</a:t>
                    </a:r>
                    <a:r>
                      <a:rPr lang="en-US" altLang="ja-JP"/>
                      <a:t>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09-40AA-B092-5B5C347273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18120805369135"/>
                  <c:y val="-0.13083091587235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09-40AA-B092-5B5C347273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28321268852706"/>
                  <c:y val="-0.1567160519408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509-40AA-B092-5B5C347273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341543845480854E-2"/>
                  <c:y val="1.59005531474689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509-40AA-B092-5B5C347273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923076923076922E-3"/>
                  <c:y val="-0.16525857720553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509-40AA-B092-5B5C347273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26044821320412"/>
                  <c:y val="-0.21337402857216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509-40AA-B092-5B5C347273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314826031361465"/>
                  <c:y val="-4.378534116460198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500ha </a:t>
                    </a:r>
                    <a:r>
                      <a:rPr lang="ja-JP" altLang="en-US"/>
                      <a:t>以上
</a:t>
                    </a:r>
                    <a:r>
                      <a:rPr lang="en-US" altLang="ja-JP"/>
                      <a:t>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509-40AA-B092-5B5C347273D8}"/>
                </c:ext>
                <c:ext xmlns:c15="http://schemas.microsoft.com/office/drawing/2012/chart" uri="{CE6537A1-D6FC-4f65-9D91-7224C49458BB}">
                  <c15:layout>
                    <c:manualLayout>
                      <c:w val="0.26763644878277221"/>
                      <c:h val="0.1530701754385965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6.3425833723394331E-2</c:v>
                </c:pt>
                <c:pt idx="1">
                  <c:v>0.39032005662643049</c:v>
                </c:pt>
                <c:pt idx="2">
                  <c:v>0.21240785631737272</c:v>
                </c:pt>
                <c:pt idx="3">
                  <c:v>6.3195808313485091E-2</c:v>
                </c:pt>
                <c:pt idx="4">
                  <c:v>6.1266517107734363E-2</c:v>
                </c:pt>
                <c:pt idx="5">
                  <c:v>9.9235416734334073E-2</c:v>
                </c:pt>
                <c:pt idx="6">
                  <c:v>0.11014851117724883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509-40AA-B092-5B5C3472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 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8.8731668185393742E-2"/>
          <c:y val="3.1970386138157177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56247291518467"/>
          <c:y val="0.27806711309595522"/>
          <c:w val="0.83594081713237178"/>
          <c:h val="0.674918774688047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398-40C3-B2BF-3623F7D2B92C}"/>
              </c:ext>
            </c:extLst>
          </c:dPt>
          <c:dPt>
            <c:idx val="1"/>
            <c:bubble3D val="0"/>
            <c:spPr>
              <a:solidFill>
                <a:srgbClr val="9BBB59">
                  <a:lumMod val="20000"/>
                  <a:lumOff val="80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398-40C3-B2BF-3623F7D2B92C}"/>
              </c:ext>
            </c:extLst>
          </c:dPt>
          <c:dLbls>
            <c:dLbl>
              <c:idx val="0"/>
              <c:layout>
                <c:manualLayout>
                  <c:x val="-0.19162379183314251"/>
                  <c:y val="-0.238796183022698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8-40C3-B2BF-3623F7D2B92C}"/>
                </c:ext>
                <c:ext xmlns:c15="http://schemas.microsoft.com/office/drawing/2012/chart" uri="{CE6537A1-D6FC-4f65-9D91-7224C49458BB}">
                  <c15:layout>
                    <c:manualLayout>
                      <c:w val="0.23738872403560832"/>
                      <c:h val="0.235628334192733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7851258206967452"/>
                  <c:y val="0.100266907528279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8-40C3-B2BF-3623F7D2B92C}"/>
                </c:ext>
                <c:ext xmlns:c15="http://schemas.microsoft.com/office/drawing/2012/chart" uri="{CE6537A1-D6FC-4f65-9D91-7224C49458BB}">
                  <c15:layout>
                    <c:manualLayout>
                      <c:w val="0.26361363583261294"/>
                      <c:h val="0.29740052582917231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0.65692162624274697</c:v>
                </c:pt>
                <c:pt idx="1">
                  <c:v>0.34307054851065993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98-40C3-B2BF-3623F7D2B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3</xdr:row>
      <xdr:rowOff>66675</xdr:rowOff>
    </xdr:from>
    <xdr:to>
      <xdr:col>23</xdr:col>
      <xdr:colOff>533400</xdr:colOff>
      <xdr:row>12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628650</xdr:colOff>
      <xdr:row>3</xdr:row>
      <xdr:rowOff>38100</xdr:rowOff>
    </xdr:from>
    <xdr:to>
      <xdr:col>29</xdr:col>
      <xdr:colOff>390525</xdr:colOff>
      <xdr:row>12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28575</xdr:colOff>
      <xdr:row>18</xdr:row>
      <xdr:rowOff>0</xdr:rowOff>
    </xdr:from>
    <xdr:to>
      <xdr:col>25</xdr:col>
      <xdr:colOff>666750</xdr:colOff>
      <xdr:row>28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200025</xdr:colOff>
      <xdr:row>18</xdr:row>
      <xdr:rowOff>66675</xdr:rowOff>
    </xdr:from>
    <xdr:to>
      <xdr:col>33</xdr:col>
      <xdr:colOff>514350</xdr:colOff>
      <xdr:row>28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2</xdr:row>
      <xdr:rowOff>19050</xdr:rowOff>
    </xdr:from>
    <xdr:to>
      <xdr:col>17</xdr:col>
      <xdr:colOff>257175</xdr:colOff>
      <xdr:row>14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104775</xdr:colOff>
      <xdr:row>32</xdr:row>
      <xdr:rowOff>76200</xdr:rowOff>
    </xdr:from>
    <xdr:to>
      <xdr:col>27</xdr:col>
      <xdr:colOff>476250</xdr:colOff>
      <xdr:row>45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171450</xdr:colOff>
      <xdr:row>44</xdr:row>
      <xdr:rowOff>9525</xdr:rowOff>
    </xdr:from>
    <xdr:to>
      <xdr:col>18</xdr:col>
      <xdr:colOff>542925</xdr:colOff>
      <xdr:row>56</xdr:row>
      <xdr:rowOff>161925</xdr:rowOff>
    </xdr:to>
    <xdr:graphicFrame macro="">
      <xdr:nvGraphicFramePr>
        <xdr:cNvPr id="8" name="Chart 8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123826</xdr:colOff>
      <xdr:row>31</xdr:row>
      <xdr:rowOff>57149</xdr:rowOff>
    </xdr:from>
    <xdr:to>
      <xdr:col>16</xdr:col>
      <xdr:colOff>619126</xdr:colOff>
      <xdr:row>43</xdr:row>
      <xdr:rowOff>47624</xdr:rowOff>
    </xdr:to>
    <xdr:graphicFrame macro="">
      <xdr:nvGraphicFramePr>
        <xdr:cNvPr id="9" name="Chart 9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6</xdr:row>
      <xdr:rowOff>28574</xdr:rowOff>
    </xdr:from>
    <xdr:to>
      <xdr:col>10</xdr:col>
      <xdr:colOff>619125</xdr:colOff>
      <xdr:row>25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66676</xdr:colOff>
      <xdr:row>27</xdr:row>
      <xdr:rowOff>104774</xdr:rowOff>
    </xdr:from>
    <xdr:to>
      <xdr:col>5</xdr:col>
      <xdr:colOff>581025</xdr:colOff>
      <xdr:row>43</xdr:row>
      <xdr:rowOff>723900</xdr:rowOff>
    </xdr:to>
    <xdr:graphicFrame macro="">
      <xdr:nvGraphicFramePr>
        <xdr:cNvPr id="3" name="Chart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685799</xdr:colOff>
      <xdr:row>27</xdr:row>
      <xdr:rowOff>114298</xdr:rowOff>
    </xdr:from>
    <xdr:to>
      <xdr:col>10</xdr:col>
      <xdr:colOff>647700</xdr:colOff>
      <xdr:row>43</xdr:row>
      <xdr:rowOff>723899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542925</xdr:colOff>
      <xdr:row>22</xdr:row>
      <xdr:rowOff>171450</xdr:rowOff>
    </xdr:from>
    <xdr:ext cx="2106667" cy="275717"/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105275" y="46863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２９６，１９９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  <xdr:twoCellAnchor>
    <xdr:from>
      <xdr:col>6</xdr:col>
      <xdr:colOff>581025</xdr:colOff>
      <xdr:row>42</xdr:row>
      <xdr:rowOff>28575</xdr:rowOff>
    </xdr:from>
    <xdr:to>
      <xdr:col>10</xdr:col>
      <xdr:colOff>190500</xdr:colOff>
      <xdr:row>43</xdr:row>
      <xdr:rowOff>94742</xdr:rowOff>
    </xdr:to>
    <xdr:sp macro="" textlink="">
      <xdr:nvSpPr>
        <xdr:cNvPr id="6" name="テキスト ボックス 1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371975" y="8658225"/>
          <a:ext cx="2352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対象人工林面積　１８２，９９５ｈａ</a:t>
          </a:r>
        </a:p>
      </xdr:txBody>
    </xdr:sp>
    <xdr:clientData/>
  </xdr:twoCellAnchor>
  <xdr:twoCellAnchor>
    <xdr:from>
      <xdr:col>1</xdr:col>
      <xdr:colOff>28575</xdr:colOff>
      <xdr:row>6</xdr:row>
      <xdr:rowOff>47625</xdr:rowOff>
    </xdr:from>
    <xdr:to>
      <xdr:col>5</xdr:col>
      <xdr:colOff>590550</xdr:colOff>
      <xdr:row>25</xdr:row>
      <xdr:rowOff>66675</xdr:rowOff>
    </xdr:to>
    <xdr:graphicFrame macro="">
      <xdr:nvGraphicFramePr>
        <xdr:cNvPr id="7" name="Chart 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85725</xdr:colOff>
      <xdr:row>22</xdr:row>
      <xdr:rowOff>200025</xdr:rowOff>
    </xdr:from>
    <xdr:ext cx="1683474" cy="275717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04875" y="4714875"/>
          <a:ext cx="16834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森林総数　３１４，８３４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  <xdr:oneCellAnchor>
    <xdr:from>
      <xdr:col>2</xdr:col>
      <xdr:colOff>19050</xdr:colOff>
      <xdr:row>41</xdr:row>
      <xdr:rowOff>190500</xdr:rowOff>
    </xdr:from>
    <xdr:ext cx="2106667" cy="275717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38200" y="86106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２９６，１９９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0.08084</cdr:x>
      <cdr:y>0.89826</cdr:y>
    </cdr:from>
    <cdr:to>
      <cdr:x>0.89521</cdr:x>
      <cdr:y>0.97093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7173" y="2943224"/>
          <a:ext cx="25908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0.08683</cdr:x>
      <cdr:y>0.72093</cdr:y>
    </cdr:from>
    <cdr:to>
      <cdr:x>0.37425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6224" y="3114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66674</xdr:rowOff>
    </xdr:from>
    <xdr:to>
      <xdr:col>10</xdr:col>
      <xdr:colOff>47625</xdr:colOff>
      <xdr:row>17</xdr:row>
      <xdr:rowOff>161925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18</xdr:row>
      <xdr:rowOff>95251</xdr:rowOff>
    </xdr:from>
    <xdr:to>
      <xdr:col>10</xdr:col>
      <xdr:colOff>38099</xdr:colOff>
      <xdr:row>36</xdr:row>
      <xdr:rowOff>19051</xdr:rowOff>
    </xdr:to>
    <xdr:graphicFrame macro="">
      <xdr:nvGraphicFramePr>
        <xdr:cNvPr id="3" name="Chart 6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</xdr:colOff>
      <xdr:row>39</xdr:row>
      <xdr:rowOff>114299</xdr:rowOff>
    </xdr:from>
    <xdr:to>
      <xdr:col>4</xdr:col>
      <xdr:colOff>438149</xdr:colOff>
      <xdr:row>56</xdr:row>
      <xdr:rowOff>123824</xdr:rowOff>
    </xdr:to>
    <xdr:graphicFrame macro="">
      <xdr:nvGraphicFramePr>
        <xdr:cNvPr id="4" name="Chart 8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514350</xdr:colOff>
      <xdr:row>39</xdr:row>
      <xdr:rowOff>114299</xdr:rowOff>
    </xdr:from>
    <xdr:to>
      <xdr:col>10</xdr:col>
      <xdr:colOff>19050</xdr:colOff>
      <xdr:row>56</xdr:row>
      <xdr:rowOff>104775</xdr:rowOff>
    </xdr:to>
    <xdr:graphicFrame macro="">
      <xdr:nvGraphicFramePr>
        <xdr:cNvPr id="5" name="Chart 9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26</xdr:row>
      <xdr:rowOff>0</xdr:rowOff>
    </xdr:from>
    <xdr:to>
      <xdr:col>4</xdr:col>
      <xdr:colOff>219075</xdr:colOff>
      <xdr:row>27</xdr:row>
      <xdr:rowOff>62118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685925" y="40005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3:I11"/>
  <sheetViews>
    <sheetView topLeftCell="A4" workbookViewId="0">
      <selection activeCell="E9" sqref="E9"/>
    </sheetView>
  </sheetViews>
  <sheetFormatPr defaultRowHeight="13.5"/>
  <cols>
    <col min="1" max="16384" width="9" style="2"/>
  </cols>
  <sheetData>
    <row r="3" spans="1:9" ht="87.75" customHeight="1"/>
    <row r="4" spans="1:9" ht="24">
      <c r="A4" s="789" t="s">
        <v>333</v>
      </c>
      <c r="B4" s="789"/>
      <c r="C4" s="789"/>
      <c r="D4" s="789"/>
      <c r="E4" s="789"/>
      <c r="F4" s="789"/>
      <c r="G4" s="789"/>
      <c r="H4" s="789"/>
      <c r="I4" s="789"/>
    </row>
    <row r="6" spans="1:9" ht="75" customHeight="1"/>
    <row r="7" spans="1:9" ht="42">
      <c r="A7" s="790" t="s">
        <v>229</v>
      </c>
      <c r="B7" s="791"/>
      <c r="C7" s="791"/>
      <c r="D7" s="791"/>
      <c r="E7" s="791"/>
      <c r="F7" s="791"/>
      <c r="G7" s="791"/>
      <c r="H7" s="791"/>
      <c r="I7" s="791"/>
    </row>
    <row r="8" spans="1:9" ht="69" customHeight="1">
      <c r="E8" s="754"/>
    </row>
    <row r="9" spans="1:9" ht="135" customHeight="1"/>
    <row r="10" spans="1:9" ht="231" customHeight="1"/>
    <row r="11" spans="1:9" ht="24">
      <c r="A11" s="789" t="s">
        <v>230</v>
      </c>
      <c r="B11" s="789"/>
      <c r="C11" s="789"/>
      <c r="D11" s="789"/>
      <c r="E11" s="789"/>
      <c r="F11" s="789"/>
      <c r="G11" s="789"/>
      <c r="H11" s="789"/>
      <c r="I11" s="789"/>
    </row>
  </sheetData>
  <mergeCells count="3">
    <mergeCell ref="A4:I4"/>
    <mergeCell ref="A7:I7"/>
    <mergeCell ref="A11:I11"/>
  </mergeCells>
  <phoneticPr fontId="5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19" workbookViewId="0">
      <selection activeCell="A2" sqref="A2"/>
    </sheetView>
  </sheetViews>
  <sheetFormatPr defaultRowHeight="13.5"/>
  <cols>
    <col min="1" max="1" width="1.25" style="2" customWidth="1"/>
    <col min="2" max="2" width="3.125" customWidth="1"/>
    <col min="3" max="3" width="3" customWidth="1"/>
    <col min="4" max="4" width="3.375" style="2" customWidth="1"/>
    <col min="5" max="5" width="2.5" customWidth="1"/>
  </cols>
  <sheetData>
    <row r="1" spans="1:9" ht="24">
      <c r="A1" s="789" t="s">
        <v>472</v>
      </c>
      <c r="B1" s="789"/>
      <c r="C1" s="789"/>
      <c r="D1" s="789"/>
      <c r="E1" s="789"/>
      <c r="F1" s="789"/>
      <c r="G1" s="789"/>
      <c r="H1" s="789"/>
      <c r="I1" s="789"/>
    </row>
    <row r="3" spans="1:9">
      <c r="B3" s="933" t="s">
        <v>415</v>
      </c>
      <c r="C3" s="933"/>
      <c r="D3">
        <v>1</v>
      </c>
      <c r="F3" s="934" t="s">
        <v>414</v>
      </c>
    </row>
    <row r="4" spans="1:9">
      <c r="B4" s="933" t="s">
        <v>415</v>
      </c>
      <c r="C4" s="933"/>
      <c r="D4">
        <v>2</v>
      </c>
      <c r="F4" s="934" t="s">
        <v>414</v>
      </c>
    </row>
    <row r="6" spans="1:9">
      <c r="B6" s="931" t="s">
        <v>416</v>
      </c>
      <c r="C6">
        <v>1</v>
      </c>
      <c r="D6" s="930" t="s">
        <v>417</v>
      </c>
      <c r="F6" s="934" t="s">
        <v>418</v>
      </c>
    </row>
    <row r="7" spans="1:9">
      <c r="B7" s="931" t="s">
        <v>416</v>
      </c>
      <c r="C7">
        <v>2</v>
      </c>
      <c r="D7" s="930" t="s">
        <v>417</v>
      </c>
      <c r="F7" s="934" t="s">
        <v>419</v>
      </c>
    </row>
    <row r="8" spans="1:9">
      <c r="B8" s="931" t="s">
        <v>416</v>
      </c>
      <c r="C8" s="2">
        <v>3</v>
      </c>
      <c r="D8" s="930" t="s">
        <v>417</v>
      </c>
      <c r="F8" s="934" t="s">
        <v>420</v>
      </c>
    </row>
    <row r="9" spans="1:9">
      <c r="B9" s="931" t="s">
        <v>416</v>
      </c>
      <c r="C9" s="2">
        <v>4</v>
      </c>
      <c r="D9" s="930" t="s">
        <v>417</v>
      </c>
      <c r="F9" s="934" t="s">
        <v>421</v>
      </c>
    </row>
    <row r="10" spans="1:9">
      <c r="B10" s="931" t="s">
        <v>416</v>
      </c>
      <c r="C10" s="2">
        <v>5</v>
      </c>
      <c r="D10" s="930" t="s">
        <v>417</v>
      </c>
      <c r="F10" s="934" t="s">
        <v>422</v>
      </c>
    </row>
    <row r="11" spans="1:9">
      <c r="B11" s="931" t="s">
        <v>416</v>
      </c>
      <c r="C11" s="2">
        <v>6</v>
      </c>
      <c r="D11" s="930" t="s">
        <v>417</v>
      </c>
      <c r="F11" s="934" t="s">
        <v>423</v>
      </c>
    </row>
    <row r="12" spans="1:9">
      <c r="B12" s="931" t="s">
        <v>416</v>
      </c>
      <c r="C12" s="2">
        <v>7</v>
      </c>
      <c r="D12" s="930" t="s">
        <v>417</v>
      </c>
      <c r="F12" s="934" t="s">
        <v>424</v>
      </c>
    </row>
    <row r="13" spans="1:9">
      <c r="B13" s="931" t="s">
        <v>416</v>
      </c>
      <c r="C13" s="2">
        <v>8</v>
      </c>
      <c r="D13" s="930" t="s">
        <v>417</v>
      </c>
      <c r="F13" s="934" t="s">
        <v>425</v>
      </c>
    </row>
    <row r="14" spans="1:9">
      <c r="B14" s="931" t="s">
        <v>416</v>
      </c>
      <c r="C14" s="2">
        <v>9</v>
      </c>
      <c r="D14" s="930" t="s">
        <v>417</v>
      </c>
      <c r="F14" s="934" t="s">
        <v>426</v>
      </c>
    </row>
    <row r="15" spans="1:9">
      <c r="B15" s="931" t="s">
        <v>416</v>
      </c>
      <c r="C15" s="2">
        <v>10</v>
      </c>
      <c r="D15" s="930" t="s">
        <v>417</v>
      </c>
      <c r="F15" s="934" t="s">
        <v>427</v>
      </c>
    </row>
    <row r="16" spans="1:9">
      <c r="B16" s="931" t="s">
        <v>416</v>
      </c>
      <c r="C16" s="2">
        <v>11</v>
      </c>
      <c r="D16" s="930" t="s">
        <v>417</v>
      </c>
      <c r="F16" s="934" t="s">
        <v>428</v>
      </c>
    </row>
    <row r="17" spans="2:6">
      <c r="B17" s="931" t="s">
        <v>416</v>
      </c>
      <c r="C17" s="2">
        <v>12</v>
      </c>
      <c r="D17" s="930" t="s">
        <v>417</v>
      </c>
      <c r="F17" s="934" t="s">
        <v>429</v>
      </c>
    </row>
    <row r="18" spans="2:6">
      <c r="B18" s="931" t="s">
        <v>416</v>
      </c>
      <c r="C18" s="2">
        <v>13</v>
      </c>
      <c r="D18" s="930" t="s">
        <v>417</v>
      </c>
      <c r="F18" s="934" t="s">
        <v>430</v>
      </c>
    </row>
    <row r="19" spans="2:6">
      <c r="B19" s="931" t="s">
        <v>416</v>
      </c>
      <c r="C19" s="2">
        <v>14</v>
      </c>
      <c r="D19" s="930" t="s">
        <v>417</v>
      </c>
      <c r="F19" s="934" t="s">
        <v>431</v>
      </c>
    </row>
    <row r="20" spans="2:6">
      <c r="B20" s="931" t="s">
        <v>416</v>
      </c>
      <c r="C20" s="2">
        <v>15</v>
      </c>
      <c r="D20" s="930" t="s">
        <v>417</v>
      </c>
      <c r="F20" s="934" t="s">
        <v>432</v>
      </c>
    </row>
    <row r="22" spans="2:6">
      <c r="B22" s="931" t="s">
        <v>436</v>
      </c>
      <c r="C22" s="932" t="s">
        <v>433</v>
      </c>
      <c r="D22"/>
    </row>
    <row r="23" spans="2:6">
      <c r="C23" s="930" t="s">
        <v>434</v>
      </c>
    </row>
    <row r="24" spans="2:6" ht="7.5" customHeight="1"/>
    <row r="25" spans="2:6">
      <c r="D25" s="930"/>
      <c r="F25" s="934" t="s">
        <v>435</v>
      </c>
    </row>
    <row r="26" spans="2:6" s="2" customFormat="1" ht="7.5" customHeight="1">
      <c r="D26" s="930"/>
      <c r="F26" s="930"/>
    </row>
    <row r="27" spans="2:6">
      <c r="F27" s="934" t="s">
        <v>437</v>
      </c>
    </row>
    <row r="28" spans="2:6">
      <c r="F28" s="934" t="s">
        <v>438</v>
      </c>
    </row>
    <row r="29" spans="2:6" ht="7.5" customHeight="1"/>
    <row r="30" spans="2:6">
      <c r="F30" s="934" t="s">
        <v>439</v>
      </c>
    </row>
    <row r="31" spans="2:6">
      <c r="F31" s="934" t="s">
        <v>440</v>
      </c>
    </row>
    <row r="32" spans="2:6">
      <c r="F32" s="934" t="s">
        <v>441</v>
      </c>
    </row>
    <row r="33" spans="6:6">
      <c r="F33" s="934" t="s">
        <v>442</v>
      </c>
    </row>
    <row r="34" spans="6:6">
      <c r="F34" s="934" t="s">
        <v>443</v>
      </c>
    </row>
    <row r="35" spans="6:6" ht="7.5" customHeight="1"/>
    <row r="36" spans="6:6">
      <c r="F36" s="934" t="s">
        <v>444</v>
      </c>
    </row>
    <row r="37" spans="6:6">
      <c r="F37" s="934" t="s">
        <v>445</v>
      </c>
    </row>
    <row r="38" spans="6:6">
      <c r="F38" s="934" t="s">
        <v>446</v>
      </c>
    </row>
    <row r="39" spans="6:6">
      <c r="F39" s="934" t="s">
        <v>447</v>
      </c>
    </row>
    <row r="40" spans="6:6">
      <c r="F40" s="934" t="s">
        <v>448</v>
      </c>
    </row>
    <row r="41" spans="6:6">
      <c r="F41" s="934" t="s">
        <v>449</v>
      </c>
    </row>
    <row r="42" spans="6:6" ht="7.5" customHeight="1"/>
    <row r="43" spans="6:6">
      <c r="F43" s="934" t="s">
        <v>450</v>
      </c>
    </row>
    <row r="44" spans="6:6">
      <c r="F44" s="934" t="s">
        <v>451</v>
      </c>
    </row>
    <row r="45" spans="6:6">
      <c r="F45" s="934" t="s">
        <v>452</v>
      </c>
    </row>
    <row r="46" spans="6:6">
      <c r="F46" s="934" t="s">
        <v>453</v>
      </c>
    </row>
    <row r="47" spans="6:6">
      <c r="F47" s="934" t="s">
        <v>454</v>
      </c>
    </row>
    <row r="48" spans="6:6">
      <c r="F48" s="934" t="s">
        <v>455</v>
      </c>
    </row>
    <row r="49" spans="6:6">
      <c r="F49" s="934" t="s">
        <v>456</v>
      </c>
    </row>
    <row r="50" spans="6:6">
      <c r="F50" s="934" t="s">
        <v>457</v>
      </c>
    </row>
    <row r="51" spans="6:6">
      <c r="F51" s="934" t="s">
        <v>458</v>
      </c>
    </row>
    <row r="52" spans="6:6">
      <c r="F52" s="934" t="s">
        <v>459</v>
      </c>
    </row>
    <row r="53" spans="6:6">
      <c r="F53" s="934" t="s">
        <v>460</v>
      </c>
    </row>
    <row r="54" spans="6:6">
      <c r="F54" s="934" t="s">
        <v>461</v>
      </c>
    </row>
    <row r="55" spans="6:6">
      <c r="F55" s="934" t="s">
        <v>462</v>
      </c>
    </row>
    <row r="56" spans="6:6">
      <c r="F56" s="934" t="s">
        <v>463</v>
      </c>
    </row>
    <row r="57" spans="6:6">
      <c r="F57" s="934" t="s">
        <v>464</v>
      </c>
    </row>
    <row r="58" spans="6:6">
      <c r="F58" s="934" t="s">
        <v>465</v>
      </c>
    </row>
    <row r="59" spans="6:6">
      <c r="F59" s="934" t="s">
        <v>466</v>
      </c>
    </row>
    <row r="60" spans="6:6">
      <c r="F60" s="934" t="s">
        <v>467</v>
      </c>
    </row>
    <row r="61" spans="6:6">
      <c r="F61" s="934" t="s">
        <v>468</v>
      </c>
    </row>
    <row r="62" spans="6:6">
      <c r="F62" s="934" t="s">
        <v>469</v>
      </c>
    </row>
    <row r="63" spans="6:6">
      <c r="F63" s="934" t="s">
        <v>471</v>
      </c>
    </row>
    <row r="64" spans="6:6">
      <c r="F64" s="934" t="s">
        <v>470</v>
      </c>
    </row>
  </sheetData>
  <mergeCells count="3">
    <mergeCell ref="B3:C3"/>
    <mergeCell ref="B4:C4"/>
    <mergeCell ref="A1:I1"/>
  </mergeCells>
  <phoneticPr fontId="5"/>
  <hyperlinks>
    <hyperlink ref="F3" location="グラフ１!A1" display="グラフで見る徳島県の森林資源"/>
    <hyperlink ref="F4" location="グラフ２!A1" display="グラフで見る徳島県の森林資源"/>
    <hyperlink ref="F6" location="★第１表!A1" display="森林管理形態別面積表（国有林を含む）"/>
    <hyperlink ref="F7" location="★第２表!A1" display="民有林管理形態別蓄積量"/>
    <hyperlink ref="F8" location="★第３表!A1" display="林相別面積表"/>
    <hyperlink ref="F9" location="★第４表!A1" display="人天別・針広別蓄積表"/>
    <hyperlink ref="F10" location="★第５表!A1" display="針広別面積・蓄積・成長量表"/>
    <hyperlink ref="F11" location="★第６表!A1" display="立木地針広別・人天別・樹種別面積表"/>
    <hyperlink ref="F12" location="★第７表!A1" display="スギ・ヒノキ人工林成熟度比較表"/>
    <hyperlink ref="F13" location="★第８表!A1" display="私有林所有規模別面積表"/>
    <hyperlink ref="F14" location="★第９表!A1" display="私有林　在・不在村面積表"/>
    <hyperlink ref="F15" location="★第１０表!A1" display="標高階別森林面積表"/>
    <hyperlink ref="F16" location="★第１１表!A1" display="傾斜階別森林面積表"/>
    <hyperlink ref="F17" location="'★第１２表 '!A1" display="針葉樹齢級別面積表"/>
    <hyperlink ref="F18" location="'★第１3表 '!A1" display="スギ人工林齢級別面積表"/>
    <hyperlink ref="F19" location="'★第１4表  '!A1" display="ヒノキ人工林齢級別面積表"/>
    <hyperlink ref="F20" location="'★第１５表 '!A1" display="スギ・ヒノキ人工林齢級別面積表"/>
    <hyperlink ref="F25" location="県全体!A1" display="県全体"/>
    <hyperlink ref="F27" location="吉野川森林計画区!A1" display="吉野川森林計画区"/>
    <hyperlink ref="F28" location="那賀・海部川森林計画区!A1" display="那賀海部川森林計画区"/>
    <hyperlink ref="F30" location="'東部農林水産局（徳島）'!A1" display="徳島調査区"/>
    <hyperlink ref="F31" location="美馬調査区!A1" display="美馬調査区"/>
    <hyperlink ref="F32" location="三好調査区!A1" display="三好調査区"/>
    <hyperlink ref="F33" location="那賀調査区!A1" display="那賀調査区"/>
    <hyperlink ref="F34" location="海部調査区!A1" display="海部調査区"/>
    <hyperlink ref="F36" location="'東部農林水産局（徳島）'!A1" display="東部農林水産局（徳島）"/>
    <hyperlink ref="F37" location="'東部農林水産局（吉野川）'!A1" display="東部農林水産局（吉野川）"/>
    <hyperlink ref="F38" location="'南部総合県民局（美波）'!A1" display="南部総合県民局（美波）"/>
    <hyperlink ref="F39" location="'南部総合県民局（那賀）'!A1" display="南部総合県民局（那賀）"/>
    <hyperlink ref="F40" location="'西部総合県民局（美馬）'!A1" display="西部総合県民局（美馬）"/>
    <hyperlink ref="F41" location="'西部総合県民局（三好）'!A1" display="西部総合県民局（三好）"/>
    <hyperlink ref="F43" location="徳島市!A1" display="徳島市"/>
    <hyperlink ref="F44" location="鳴門市!A1" display="鳴門市"/>
    <hyperlink ref="F45" location="小松島市!A1" display="小松島市"/>
    <hyperlink ref="F46" location="勝浦町!A1" display="勝浦町"/>
    <hyperlink ref="F47" location="上勝町!A1" display="上勝町"/>
    <hyperlink ref="F48" location="佐那河内村!A1" display="佐那河内村"/>
    <hyperlink ref="F49" location="石井町!A1" display="石井町"/>
    <hyperlink ref="F50" location="神山町!A1" display="神山町"/>
    <hyperlink ref="F51" location="松茂町!A1" display="松茂町"/>
    <hyperlink ref="F52" location="板野町!A1" display="板野町"/>
    <hyperlink ref="F53" location="上板町!A1" display="上板町"/>
    <hyperlink ref="F54" location="阿波市!A1" display="阿波市"/>
    <hyperlink ref="F55" location="吉野川市!A1" display="吉野川市"/>
    <hyperlink ref="F56" location="美馬市!A1" display="美馬市"/>
    <hyperlink ref="F57" location="つるぎ町!A1" display="つるぎ町"/>
    <hyperlink ref="F58" location="三好市!A1" display="三好市"/>
    <hyperlink ref="F59" location="東みよし町!A1" display="東みよし町"/>
    <hyperlink ref="F60" location="那賀町!A1" display="那賀町"/>
    <hyperlink ref="F61" location="阿南市!A1" display="阿南市"/>
    <hyperlink ref="F62" location="牟岐町!A1" display="牟岐町"/>
    <hyperlink ref="F64" location="美波町!A1" display="美波町"/>
    <hyperlink ref="F63" location="海陽町!A1" display="海陽町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selection activeCell="H7" sqref="H7"/>
    </sheetView>
  </sheetViews>
  <sheetFormatPr defaultRowHeight="13.5"/>
  <cols>
    <col min="1" max="1" width="0.75" style="104" customWidth="1"/>
    <col min="2" max="2" width="9.625" style="104" customWidth="1"/>
    <col min="3" max="3" width="11.25" style="104" bestFit="1" customWidth="1"/>
    <col min="4" max="4" width="10.125" style="104" bestFit="1" customWidth="1"/>
    <col min="5" max="5" width="10" style="104" customWidth="1"/>
    <col min="6" max="6" width="10.625" style="104" customWidth="1"/>
    <col min="7" max="7" width="12.375" style="104" customWidth="1"/>
    <col min="8" max="8" width="9.75" style="104" customWidth="1"/>
    <col min="9" max="16384" width="9" style="104"/>
  </cols>
  <sheetData>
    <row r="1" spans="2:33" ht="18" customHeight="1"/>
    <row r="2" spans="2:33" ht="18" customHeight="1">
      <c r="B2" s="105" t="s">
        <v>231</v>
      </c>
    </row>
    <row r="3" spans="2:33" ht="18" customHeight="1">
      <c r="B3" s="106"/>
      <c r="C3" s="106" t="s">
        <v>232</v>
      </c>
      <c r="D3" s="106" t="s">
        <v>233</v>
      </c>
      <c r="E3" s="107" t="s">
        <v>234</v>
      </c>
      <c r="F3" s="106" t="s">
        <v>235</v>
      </c>
    </row>
    <row r="4" spans="2:33" ht="18" customHeight="1">
      <c r="B4" s="107" t="s">
        <v>236</v>
      </c>
      <c r="C4" s="108">
        <f>★第１表!J44</f>
        <v>18600</v>
      </c>
      <c r="D4" s="108">
        <f>★第１表!Q44</f>
        <v>40617</v>
      </c>
      <c r="E4" s="108">
        <f>★第１表!R44</f>
        <v>255583</v>
      </c>
      <c r="F4" s="108">
        <f>★第１表!U44</f>
        <v>314834</v>
      </c>
    </row>
    <row r="5" spans="2:33" ht="18" customHeight="1">
      <c r="C5" s="109"/>
    </row>
    <row r="6" spans="2:33" ht="18" customHeight="1">
      <c r="B6" s="104" t="s">
        <v>237</v>
      </c>
    </row>
    <row r="7" spans="2:33" ht="18" customHeight="1">
      <c r="B7" s="106"/>
      <c r="C7" s="106" t="s">
        <v>238</v>
      </c>
      <c r="D7" s="106" t="s">
        <v>239</v>
      </c>
      <c r="E7" s="106" t="s">
        <v>240</v>
      </c>
      <c r="F7" s="106" t="s">
        <v>241</v>
      </c>
      <c r="G7" s="106" t="s">
        <v>242</v>
      </c>
    </row>
    <row r="8" spans="2:33" ht="18" customHeight="1">
      <c r="B8" s="107" t="s">
        <v>236</v>
      </c>
      <c r="C8" s="108">
        <f>★第３表!H43</f>
        <v>189043.98</v>
      </c>
      <c r="D8" s="108">
        <f>★第３表!I43</f>
        <v>100054.98000000001</v>
      </c>
      <c r="E8" s="108">
        <f>★第３表!Q43+★第３表!T43</f>
        <v>3098.71</v>
      </c>
      <c r="F8" s="108">
        <f>★第３表!P43</f>
        <v>4001.38</v>
      </c>
      <c r="G8" s="143">
        <f>★第３表!F43</f>
        <v>296199.05</v>
      </c>
    </row>
    <row r="9" spans="2:33" ht="18" customHeight="1"/>
    <row r="10" spans="2:33" ht="18" customHeight="1">
      <c r="B10" s="104" t="s">
        <v>243</v>
      </c>
    </row>
    <row r="11" spans="2:33" ht="18" customHeight="1">
      <c r="B11" s="106"/>
      <c r="C11" s="106" t="s">
        <v>244</v>
      </c>
      <c r="D11" s="106" t="s">
        <v>245</v>
      </c>
      <c r="E11" s="106" t="s">
        <v>240</v>
      </c>
      <c r="F11" s="106" t="s">
        <v>241</v>
      </c>
      <c r="G11" s="106" t="s">
        <v>242</v>
      </c>
    </row>
    <row r="12" spans="2:33" ht="18" customHeight="1">
      <c r="B12" s="106" t="s">
        <v>246</v>
      </c>
      <c r="C12" s="108">
        <f>★第３表!J43</f>
        <v>182995.47999999998</v>
      </c>
      <c r="D12" s="108">
        <f>★第３表!M43</f>
        <v>106103.48</v>
      </c>
      <c r="E12" s="108">
        <f>E8</f>
        <v>3098.71</v>
      </c>
      <c r="F12" s="108">
        <f>F8</f>
        <v>4001.38</v>
      </c>
      <c r="G12" s="143">
        <f>G8</f>
        <v>296199.05</v>
      </c>
    </row>
    <row r="13" spans="2:33" ht="18" customHeight="1">
      <c r="G13" s="110"/>
    </row>
    <row r="14" spans="2:33" ht="18" customHeight="1">
      <c r="B14" s="104" t="s">
        <v>247</v>
      </c>
      <c r="C14" s="104" t="s">
        <v>248</v>
      </c>
    </row>
    <row r="15" spans="2:33" ht="18" customHeight="1">
      <c r="B15" s="106"/>
      <c r="C15" s="106" t="s">
        <v>49</v>
      </c>
      <c r="D15" s="106" t="s">
        <v>50</v>
      </c>
      <c r="E15" s="106" t="s">
        <v>249</v>
      </c>
      <c r="F15" s="106" t="s">
        <v>51</v>
      </c>
      <c r="G15" s="106" t="s">
        <v>250</v>
      </c>
      <c r="H15" s="106" t="s">
        <v>251</v>
      </c>
      <c r="V15" s="104" t="s">
        <v>252</v>
      </c>
      <c r="W15" s="111"/>
      <c r="X15" s="104" t="s">
        <v>253</v>
      </c>
      <c r="AD15" s="104" t="s">
        <v>254</v>
      </c>
      <c r="AF15" s="111">
        <v>293573</v>
      </c>
      <c r="AG15" s="104" t="s">
        <v>253</v>
      </c>
    </row>
    <row r="16" spans="2:33" ht="18" customHeight="1">
      <c r="B16" s="106" t="s">
        <v>255</v>
      </c>
      <c r="C16" s="108">
        <f>★第６表!F43</f>
        <v>133861.60999999999</v>
      </c>
      <c r="D16" s="108">
        <f>★第６表!G43</f>
        <v>36353.979999999996</v>
      </c>
      <c r="E16" s="108">
        <f>★第６表!H43</f>
        <v>8421.83</v>
      </c>
      <c r="F16" s="108">
        <f>★第６表!O43</f>
        <v>2583.83</v>
      </c>
      <c r="G16" s="108">
        <f>★第６表!I43+★第６表!P43</f>
        <v>1774.23</v>
      </c>
      <c r="H16" s="108">
        <f>C12</f>
        <v>182995.47999999998</v>
      </c>
    </row>
    <row r="17" spans="2:30">
      <c r="U17" s="111"/>
    </row>
    <row r="18" spans="2:30">
      <c r="B18" s="104" t="s">
        <v>256</v>
      </c>
    </row>
    <row r="19" spans="2:30">
      <c r="B19" s="106"/>
      <c r="C19" s="106">
        <v>1</v>
      </c>
      <c r="D19" s="106">
        <v>2</v>
      </c>
      <c r="E19" s="106">
        <v>3</v>
      </c>
      <c r="F19" s="106">
        <v>4</v>
      </c>
      <c r="G19" s="106">
        <v>5</v>
      </c>
      <c r="H19" s="106">
        <v>6</v>
      </c>
      <c r="I19" s="106">
        <v>7</v>
      </c>
      <c r="J19" s="106">
        <v>8</v>
      </c>
      <c r="K19" s="106">
        <v>9</v>
      </c>
      <c r="L19" s="106">
        <v>10</v>
      </c>
      <c r="M19" s="106">
        <v>11</v>
      </c>
      <c r="N19" s="106">
        <v>12</v>
      </c>
      <c r="O19" s="106">
        <v>13</v>
      </c>
      <c r="P19" s="106">
        <v>14</v>
      </c>
      <c r="Q19" s="106" t="s">
        <v>257</v>
      </c>
    </row>
    <row r="20" spans="2:30">
      <c r="B20" s="106" t="s">
        <v>49</v>
      </c>
      <c r="C20" s="108">
        <f>'★第１3表 '!G42</f>
        <v>294.37</v>
      </c>
      <c r="D20" s="108">
        <f>'★第１3表 '!H42</f>
        <v>251.01999999999998</v>
      </c>
      <c r="E20" s="108">
        <f>'★第１3表 '!I42</f>
        <v>604.15</v>
      </c>
      <c r="F20" s="108">
        <f>'★第１3表 '!J42</f>
        <v>947.2700000000001</v>
      </c>
      <c r="G20" s="108">
        <f>'★第１3表 '!K42</f>
        <v>1098.6799999999998</v>
      </c>
      <c r="H20" s="108">
        <f>'★第１3表 '!L42</f>
        <v>1912.81</v>
      </c>
      <c r="I20" s="108">
        <f>'★第１3表 '!M42</f>
        <v>4577.47</v>
      </c>
      <c r="J20" s="108">
        <f>'★第１3表 '!N42</f>
        <v>8792.16</v>
      </c>
      <c r="K20" s="108">
        <f>'★第１3表 '!O42</f>
        <v>11784.29</v>
      </c>
      <c r="L20" s="108">
        <f>'★第１3表 '!P42</f>
        <v>23940.829999999998</v>
      </c>
      <c r="M20" s="108">
        <f>'★第１3表 '!Q42</f>
        <v>25725.55</v>
      </c>
      <c r="N20" s="108">
        <f>'★第１3表 '!R42</f>
        <v>20797.849999999999</v>
      </c>
      <c r="O20" s="108">
        <f>'★第１3表 '!S42</f>
        <v>11860.25</v>
      </c>
      <c r="P20" s="108">
        <f>'★第１3表 '!T42</f>
        <v>6354.4</v>
      </c>
      <c r="Q20" s="108">
        <f>'★第１3表 '!U42</f>
        <v>14920.509999999998</v>
      </c>
    </row>
    <row r="21" spans="2:30">
      <c r="B21" s="106" t="s">
        <v>50</v>
      </c>
      <c r="C21" s="108">
        <f>'★第１4表  '!G42</f>
        <v>8.7800000000000011</v>
      </c>
      <c r="D21" s="108">
        <f>'★第１4表  '!H42</f>
        <v>153.88999999999999</v>
      </c>
      <c r="E21" s="108">
        <f>'★第１4表  '!I42</f>
        <v>548.92999999999995</v>
      </c>
      <c r="F21" s="108">
        <f>'★第１4表  '!J42</f>
        <v>1262.97</v>
      </c>
      <c r="G21" s="108">
        <f>'★第１4表  '!K42</f>
        <v>2535.44</v>
      </c>
      <c r="H21" s="108">
        <f>'★第１4表  '!L42</f>
        <v>3200.0699999999997</v>
      </c>
      <c r="I21" s="108">
        <f>'★第１4表  '!M42</f>
        <v>4898.369999999999</v>
      </c>
      <c r="J21" s="108">
        <f>'★第１4表  '!N42</f>
        <v>4681.93</v>
      </c>
      <c r="K21" s="108">
        <f>'★第１4表  '!O42</f>
        <v>4128.1299999999992</v>
      </c>
      <c r="L21" s="108">
        <f>'★第１4表  '!P42</f>
        <v>4464.78</v>
      </c>
      <c r="M21" s="108">
        <f>'★第１4表  '!Q42</f>
        <v>3505.8199999999997</v>
      </c>
      <c r="N21" s="108">
        <f>'★第１4表  '!R42</f>
        <v>2705.16</v>
      </c>
      <c r="O21" s="108">
        <f>'★第１4表  '!S42</f>
        <v>1479.5500000000002</v>
      </c>
      <c r="P21" s="108">
        <f>'★第１4表  '!T42</f>
        <v>659.07999999999993</v>
      </c>
      <c r="Q21" s="108">
        <f>'★第１4表  '!U42</f>
        <v>2121.08</v>
      </c>
    </row>
    <row r="22" spans="2:30">
      <c r="B22" s="106" t="s">
        <v>258</v>
      </c>
      <c r="C22" s="108">
        <f t="shared" ref="C22:Q22" si="0">C20+C21</f>
        <v>303.14999999999998</v>
      </c>
      <c r="D22" s="108">
        <f t="shared" si="0"/>
        <v>404.90999999999997</v>
      </c>
      <c r="E22" s="108">
        <f t="shared" si="0"/>
        <v>1153.08</v>
      </c>
      <c r="F22" s="108">
        <f t="shared" si="0"/>
        <v>2210.2400000000002</v>
      </c>
      <c r="G22" s="108">
        <f t="shared" si="0"/>
        <v>3634.12</v>
      </c>
      <c r="H22" s="108">
        <f t="shared" si="0"/>
        <v>5112.8799999999992</v>
      </c>
      <c r="I22" s="108">
        <f t="shared" si="0"/>
        <v>9475.84</v>
      </c>
      <c r="J22" s="108">
        <f t="shared" si="0"/>
        <v>13474.09</v>
      </c>
      <c r="K22" s="108">
        <f t="shared" si="0"/>
        <v>15912.42</v>
      </c>
      <c r="L22" s="108">
        <f t="shared" si="0"/>
        <v>28405.609999999997</v>
      </c>
      <c r="M22" s="108">
        <f t="shared" si="0"/>
        <v>29231.37</v>
      </c>
      <c r="N22" s="108">
        <f t="shared" si="0"/>
        <v>23503.01</v>
      </c>
      <c r="O22" s="108">
        <f t="shared" si="0"/>
        <v>13339.8</v>
      </c>
      <c r="P22" s="108">
        <f t="shared" si="0"/>
        <v>7013.48</v>
      </c>
      <c r="Q22" s="108">
        <f t="shared" si="0"/>
        <v>17041.589999999997</v>
      </c>
    </row>
    <row r="24" spans="2:30">
      <c r="B24" s="112" t="s">
        <v>259</v>
      </c>
    </row>
    <row r="25" spans="2:30">
      <c r="B25" s="106"/>
      <c r="C25" s="106" t="s">
        <v>260</v>
      </c>
      <c r="D25" s="106" t="s">
        <v>368</v>
      </c>
      <c r="E25" s="106" t="s">
        <v>261</v>
      </c>
      <c r="F25" s="106" t="s">
        <v>262</v>
      </c>
      <c r="G25" s="106" t="s">
        <v>263</v>
      </c>
    </row>
    <row r="26" spans="2:30">
      <c r="B26" s="106" t="s">
        <v>49</v>
      </c>
      <c r="C26" s="108">
        <f>SUM(海部調査区!$M$5:$Y$5)/海部調査区!$Z$5*100</f>
        <v>83.947496783509962</v>
      </c>
      <c r="D26" s="108">
        <f>SUM(那賀調査区!$M$5:$Y$5)/那賀調査区!$Z$5*100</f>
        <v>83.115335644453111</v>
      </c>
      <c r="E26" s="108">
        <f>SUM(三好調査区!$M$5:$Y$5)/三好調査区!$Z$5*100</f>
        <v>88.560237703728077</v>
      </c>
      <c r="F26" s="108">
        <f>SUM(美馬調査区!$M$5:$Y$5)/美馬調査区!$Z$5*100</f>
        <v>89.748101013487059</v>
      </c>
      <c r="G26" s="108">
        <f>SUM(徳島調査区!$M$5:$Y$5)/徳島調査区!$Z$5*100</f>
        <v>89.805827075679261</v>
      </c>
    </row>
    <row r="27" spans="2:30">
      <c r="B27" s="106" t="s">
        <v>50</v>
      </c>
      <c r="C27" s="108">
        <f>SUM(海部調査区!$N$8:$Y$8)/海部調査区!$Z$8*100</f>
        <v>38.292950146285563</v>
      </c>
      <c r="D27" s="108">
        <f>SUM(那賀調査区!$N$8:$Y$8)/那賀調査区!$Z$8*100</f>
        <v>41.138179381335441</v>
      </c>
      <c r="E27" s="108">
        <f>SUM(三好調査区!$N$8:$Y$8)/三好調査区!$Z$8*100</f>
        <v>45.497751610959156</v>
      </c>
      <c r="F27" s="108">
        <f>SUM(美馬調査区!$N$8:$Y$8)/美馬調査区!$Z$8*100</f>
        <v>37.498397511314792</v>
      </c>
      <c r="G27" s="108">
        <f>SUM(徳島調査区!$N$8:$Y$8)/徳島調査区!$Z$8*100</f>
        <v>40.951599874586265</v>
      </c>
    </row>
    <row r="29" spans="2:30">
      <c r="B29" s="113"/>
      <c r="C29" s="113"/>
      <c r="D29" s="113"/>
      <c r="E29" s="113"/>
      <c r="F29" s="113"/>
      <c r="G29" s="113"/>
      <c r="K29" s="109"/>
    </row>
    <row r="30" spans="2:30">
      <c r="B30" s="114"/>
      <c r="C30" s="114"/>
      <c r="D30" s="114"/>
      <c r="E30" s="114"/>
      <c r="F30" s="114"/>
      <c r="G30" s="114"/>
      <c r="V30" s="104" t="s">
        <v>264</v>
      </c>
      <c r="X30" s="111">
        <v>293573</v>
      </c>
      <c r="Y30" s="104" t="s">
        <v>265</v>
      </c>
      <c r="AD30" s="104" t="s">
        <v>266</v>
      </c>
    </row>
    <row r="31" spans="2:30">
      <c r="B31" s="114"/>
      <c r="C31" s="114"/>
      <c r="D31" s="114"/>
      <c r="E31" s="114"/>
      <c r="F31" s="114"/>
      <c r="G31" s="114"/>
    </row>
    <row r="33" spans="1:10">
      <c r="B33" s="104" t="s">
        <v>267</v>
      </c>
    </row>
    <row r="34" spans="1:10">
      <c r="B34" s="106"/>
      <c r="C34" s="106" t="s">
        <v>268</v>
      </c>
      <c r="D34" s="106" t="s">
        <v>269</v>
      </c>
      <c r="E34" s="106" t="s">
        <v>270</v>
      </c>
      <c r="F34" s="106" t="s">
        <v>271</v>
      </c>
      <c r="G34" s="106" t="s">
        <v>272</v>
      </c>
      <c r="H34" s="106" t="s">
        <v>273</v>
      </c>
      <c r="I34" s="106" t="s">
        <v>274</v>
      </c>
      <c r="J34" s="106" t="s">
        <v>275</v>
      </c>
    </row>
    <row r="35" spans="1:10">
      <c r="B35" s="106" t="s">
        <v>276</v>
      </c>
      <c r="C35" s="115">
        <f>C36/$J36</f>
        <v>6.3425833723394331E-2</v>
      </c>
      <c r="D35" s="115">
        <f t="shared" ref="D35:I35" si="1">D36/$J36</f>
        <v>0.39032005662643049</v>
      </c>
      <c r="E35" s="115">
        <f t="shared" si="1"/>
        <v>0.21240785631737272</v>
      </c>
      <c r="F35" s="115">
        <f t="shared" si="1"/>
        <v>6.3195808313485091E-2</v>
      </c>
      <c r="G35" s="115">
        <f t="shared" si="1"/>
        <v>6.1266517107734363E-2</v>
      </c>
      <c r="H35" s="115">
        <f t="shared" si="1"/>
        <v>9.9235416734334073E-2</v>
      </c>
      <c r="I35" s="115">
        <f t="shared" si="1"/>
        <v>0.11014851117724883</v>
      </c>
      <c r="J35" s="115">
        <f>SUM(C35:I35)</f>
        <v>0.99999999999999978</v>
      </c>
    </row>
    <row r="36" spans="1:10">
      <c r="C36" s="104">
        <f>★第８表!G42</f>
        <v>16210.438008858848</v>
      </c>
      <c r="D36" s="294">
        <f>★第８表!I42</f>
        <v>99758.390392639732</v>
      </c>
      <c r="E36" s="294">
        <f>★第８表!K42</f>
        <v>54287.412325450437</v>
      </c>
      <c r="F36" s="294">
        <f>★第８表!M42</f>
        <v>16151.647884568833</v>
      </c>
      <c r="G36" s="294">
        <f>★第８表!O42</f>
        <v>15658.557708911856</v>
      </c>
      <c r="H36" s="294">
        <f>★第８表!Q42</f>
        <v>25362.687044377835</v>
      </c>
      <c r="I36" s="294">
        <f>★第８表!S42</f>
        <v>28151.866635192433</v>
      </c>
      <c r="J36" s="104">
        <f>SUM(C36:I36)</f>
        <v>255581</v>
      </c>
    </row>
    <row r="37" spans="1:10">
      <c r="B37" s="104" t="s">
        <v>277</v>
      </c>
    </row>
    <row r="38" spans="1:10">
      <c r="B38" s="106"/>
      <c r="C38" s="106" t="s">
        <v>278</v>
      </c>
      <c r="D38" s="106" t="s">
        <v>279</v>
      </c>
      <c r="E38" s="106" t="s">
        <v>275</v>
      </c>
    </row>
    <row r="39" spans="1:10">
      <c r="B39" s="106" t="s">
        <v>276</v>
      </c>
      <c r="C39" s="115">
        <f>★第９表!G42/★第９表!K42</f>
        <v>0.65692162624274697</v>
      </c>
      <c r="D39" s="115">
        <f>★第９表!I42/★第９表!K42</f>
        <v>0.34307054851065993</v>
      </c>
      <c r="E39" s="115">
        <f>SUM(C39:D39)</f>
        <v>0.99999217475340685</v>
      </c>
    </row>
    <row r="40" spans="1:10">
      <c r="A40" s="112"/>
      <c r="B40" s="112"/>
    </row>
    <row r="41" spans="1:10">
      <c r="A41" s="112"/>
      <c r="B41" s="113"/>
      <c r="C41" s="113"/>
      <c r="D41" s="113"/>
      <c r="E41" s="113"/>
      <c r="F41" s="113"/>
    </row>
    <row r="42" spans="1:10">
      <c r="A42" s="112"/>
      <c r="B42" s="114"/>
      <c r="C42" s="114"/>
      <c r="D42" s="114"/>
      <c r="E42" s="114"/>
      <c r="F42" s="114"/>
    </row>
    <row r="43" spans="1:10">
      <c r="A43" s="112"/>
      <c r="B43" s="114"/>
      <c r="C43" s="114"/>
      <c r="D43" s="114"/>
      <c r="E43" s="114"/>
      <c r="F43" s="114"/>
    </row>
    <row r="44" spans="1:10">
      <c r="A44" s="112"/>
      <c r="B44" s="112"/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view="pageBreakPreview" zoomScale="60" zoomScaleNormal="100" workbookViewId="0">
      <selection activeCell="W62" sqref="W62"/>
    </sheetView>
  </sheetViews>
  <sheetFormatPr defaultRowHeight="16.5" customHeight="1"/>
  <cols>
    <col min="1" max="1" width="1.75" style="104" customWidth="1"/>
    <col min="2" max="2" width="9" style="104" customWidth="1"/>
    <col min="3" max="11" width="9" style="104"/>
    <col min="12" max="12" width="7" style="104" customWidth="1"/>
    <col min="13" max="16384" width="9" style="104"/>
  </cols>
  <sheetData>
    <row r="1" spans="2:15" ht="13.5"/>
    <row r="2" spans="2:15" ht="24">
      <c r="B2" s="792" t="s">
        <v>280</v>
      </c>
      <c r="C2" s="793"/>
      <c r="D2" s="793"/>
      <c r="E2" s="793"/>
      <c r="F2" s="793"/>
      <c r="G2" s="793"/>
      <c r="H2" s="793"/>
      <c r="I2" s="793"/>
      <c r="J2" s="793"/>
      <c r="K2" s="793"/>
    </row>
    <row r="5" spans="2:15" ht="13.5"/>
    <row r="6" spans="2:15" ht="13.5">
      <c r="B6" s="793" t="s">
        <v>281</v>
      </c>
      <c r="C6" s="793"/>
      <c r="D6" s="793"/>
      <c r="E6" s="793"/>
      <c r="F6" s="793"/>
      <c r="G6" s="793" t="s">
        <v>282</v>
      </c>
      <c r="H6" s="793"/>
      <c r="I6" s="793"/>
      <c r="J6" s="793"/>
      <c r="K6" s="793"/>
    </row>
    <row r="16" spans="2:15" ht="13.5">
      <c r="D16" s="111"/>
      <c r="O16" s="111"/>
    </row>
    <row r="18" spans="2:11" ht="13.5">
      <c r="D18" s="111"/>
    </row>
    <row r="27" spans="2:11" ht="13.5">
      <c r="B27" s="793" t="s">
        <v>283</v>
      </c>
      <c r="C27" s="793"/>
      <c r="D27" s="793"/>
      <c r="E27" s="793"/>
      <c r="F27" s="793"/>
      <c r="G27" s="793" t="s">
        <v>284</v>
      </c>
      <c r="H27" s="793"/>
      <c r="I27" s="793"/>
      <c r="J27" s="794"/>
      <c r="K27" s="793"/>
    </row>
    <row r="31" spans="2:11" ht="13.5">
      <c r="G31" s="111"/>
    </row>
    <row r="44" ht="13.5"/>
  </sheetData>
  <mergeCells count="5">
    <mergeCell ref="B2:K2"/>
    <mergeCell ref="B6:F6"/>
    <mergeCell ref="G6:K6"/>
    <mergeCell ref="B27:F27"/>
    <mergeCell ref="G27:K27"/>
  </mergeCells>
  <phoneticPr fontId="5"/>
  <pageMargins left="0.59055118110236227" right="0.59055118110236227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A38"/>
  <sheetViews>
    <sheetView view="pageBreakPreview" zoomScale="60" zoomScaleNormal="100" workbookViewId="0">
      <selection activeCell="W62" sqref="W62"/>
    </sheetView>
  </sheetViews>
  <sheetFormatPr defaultRowHeight="13.5"/>
  <cols>
    <col min="1" max="9" width="9" style="104"/>
    <col min="10" max="10" width="3.625" style="104" customWidth="1"/>
    <col min="11" max="11" width="1.75" style="104" customWidth="1"/>
    <col min="12" max="16384" width="9" style="104"/>
  </cols>
  <sheetData>
    <row r="37" spans="1:1" s="301" customFormat="1" ht="9" customHeight="1"/>
    <row r="38" spans="1:1" s="301" customFormat="1">
      <c r="A38" s="104" t="s">
        <v>332</v>
      </c>
    </row>
  </sheetData>
  <phoneticPr fontId="25"/>
  <pageMargins left="0.59055118110236227" right="0.59055118110236227" top="0.74803149606299213" bottom="0.74803149606299213" header="0.31496062992125984" footer="0.31496062992125984"/>
  <pageSetup paperSize="9" scale="105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BN46"/>
  <sheetViews>
    <sheetView view="pageBreakPreview" zoomScale="115" zoomScaleNormal="100" zoomScaleSheetLayoutView="115" workbookViewId="0">
      <pane xSplit="5" ySplit="7" topLeftCell="F14" activePane="bottomRight" state="frozen"/>
      <selection activeCell="AS8" sqref="AS8"/>
      <selection pane="topRight" activeCell="AS8" sqref="AS8"/>
      <selection pane="bottomLeft" activeCell="AS8" sqref="AS8"/>
      <selection pane="bottomRight" activeCell="Q27" sqref="Q27"/>
    </sheetView>
  </sheetViews>
  <sheetFormatPr defaultColWidth="13.25" defaultRowHeight="12" customHeight="1"/>
  <cols>
    <col min="1" max="1" width="1.25" style="378" customWidth="1"/>
    <col min="2" max="4" width="6.375" style="378" customWidth="1"/>
    <col min="5" max="5" width="9" style="378" customWidth="1"/>
    <col min="6" max="6" width="8.375" style="378" customWidth="1"/>
    <col min="7" max="7" width="7.125" style="378" customWidth="1"/>
    <col min="8" max="8" width="5.5" style="378" bestFit="1" customWidth="1"/>
    <col min="9" max="9" width="6" style="378" bestFit="1" customWidth="1"/>
    <col min="10" max="10" width="6.25" style="378" bestFit="1" customWidth="1"/>
    <col min="11" max="12" width="6.375" style="378" customWidth="1"/>
    <col min="13" max="13" width="7.375" style="378" customWidth="1"/>
    <col min="14" max="16" width="6.375" style="378" customWidth="1"/>
    <col min="17" max="17" width="7.25" style="378" customWidth="1"/>
    <col min="18" max="18" width="7.125" style="378" customWidth="1"/>
    <col min="19" max="19" width="7" style="380" customWidth="1"/>
    <col min="20" max="20" width="5.5" style="378" bestFit="1" customWidth="1"/>
    <col min="21" max="21" width="7.625" style="378" customWidth="1"/>
    <col min="22" max="22" width="4.5" style="378" bestFit="1" customWidth="1"/>
    <col min="23" max="23" width="1" style="378" customWidth="1"/>
    <col min="24" max="24" width="2.125" style="378" customWidth="1"/>
    <col min="25" max="26" width="2.125" style="378" hidden="1" customWidth="1"/>
    <col min="27" max="28" width="14.875" style="378" hidden="1" customWidth="1"/>
    <col min="29" max="30" width="15.625" style="378" hidden="1" customWidth="1"/>
    <col min="31" max="31" width="9.5" style="378" hidden="1" customWidth="1"/>
    <col min="32" max="35" width="13.25" style="378" hidden="1" customWidth="1"/>
    <col min="36" max="36" width="0" style="378" hidden="1" customWidth="1"/>
    <col min="37" max="39" width="13.25" style="378" hidden="1" customWidth="1"/>
    <col min="40" max="44" width="0" style="378" hidden="1" customWidth="1"/>
    <col min="45" max="45" width="13.25" style="378"/>
    <col min="46" max="66" width="0" style="378" hidden="1" customWidth="1"/>
    <col min="67" max="16384" width="13.25" style="378"/>
  </cols>
  <sheetData>
    <row r="1" spans="2:66" s="150" customFormat="1" ht="7.5" customHeight="1">
      <c r="S1" s="313"/>
    </row>
    <row r="2" spans="2:66" s="150" customFormat="1" ht="15" customHeight="1">
      <c r="B2" s="147" t="s">
        <v>212</v>
      </c>
      <c r="S2" s="313"/>
    </row>
    <row r="3" spans="2:66" s="150" customFormat="1" ht="12" customHeight="1" thickBot="1"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802" t="s">
        <v>204</v>
      </c>
      <c r="T3" s="802"/>
      <c r="U3" s="802"/>
      <c r="V3" s="802"/>
    </row>
    <row r="4" spans="2:66" s="150" customFormat="1" ht="11.25" customHeight="1">
      <c r="B4" s="315"/>
      <c r="C4" s="316"/>
      <c r="D4" s="316"/>
      <c r="E4" s="316"/>
      <c r="F4" s="316"/>
      <c r="G4" s="317" t="s">
        <v>205</v>
      </c>
      <c r="H4" s="318"/>
      <c r="I4" s="318"/>
      <c r="J4" s="319"/>
      <c r="K4" s="320" t="s">
        <v>206</v>
      </c>
      <c r="L4" s="321"/>
      <c r="M4" s="321"/>
      <c r="N4" s="321"/>
      <c r="O4" s="321"/>
      <c r="P4" s="321"/>
      <c r="Q4" s="321"/>
      <c r="R4" s="321"/>
      <c r="S4" s="322"/>
      <c r="T4" s="323"/>
      <c r="U4" s="803" t="s">
        <v>213</v>
      </c>
      <c r="V4" s="806" t="s">
        <v>214</v>
      </c>
    </row>
    <row r="5" spans="2:66" s="150" customFormat="1" ht="13.5" customHeight="1">
      <c r="B5" s="834" t="s">
        <v>215</v>
      </c>
      <c r="C5" s="826" t="s">
        <v>216</v>
      </c>
      <c r="D5" s="324" t="s">
        <v>56</v>
      </c>
      <c r="E5" s="796" t="s">
        <v>207</v>
      </c>
      <c r="F5" s="796" t="s">
        <v>208</v>
      </c>
      <c r="G5" s="325"/>
      <c r="H5" s="815" t="s">
        <v>217</v>
      </c>
      <c r="I5" s="325"/>
      <c r="J5" s="326"/>
      <c r="K5" s="832" t="s">
        <v>218</v>
      </c>
      <c r="L5" s="832"/>
      <c r="M5" s="832"/>
      <c r="N5" s="832"/>
      <c r="O5" s="833"/>
      <c r="P5" s="833"/>
      <c r="Q5" s="833"/>
      <c r="R5" s="809" t="s">
        <v>219</v>
      </c>
      <c r="S5" s="819" t="s">
        <v>220</v>
      </c>
      <c r="T5" s="822" t="s">
        <v>221</v>
      </c>
      <c r="U5" s="804"/>
      <c r="V5" s="807"/>
      <c r="AK5" s="809" t="s">
        <v>287</v>
      </c>
      <c r="AL5" s="809" t="s">
        <v>288</v>
      </c>
      <c r="AM5" s="812" t="s">
        <v>289</v>
      </c>
    </row>
    <row r="6" spans="2:66" s="150" customFormat="1" ht="11.25" customHeight="1">
      <c r="B6" s="835"/>
      <c r="C6" s="796"/>
      <c r="D6" s="327" t="s">
        <v>61</v>
      </c>
      <c r="E6" s="796"/>
      <c r="F6" s="796"/>
      <c r="G6" s="328" t="s">
        <v>209</v>
      </c>
      <c r="H6" s="816"/>
      <c r="I6" s="329" t="s">
        <v>210</v>
      </c>
      <c r="J6" s="328" t="s">
        <v>62</v>
      </c>
      <c r="K6" s="796" t="s">
        <v>211</v>
      </c>
      <c r="L6" s="826" t="s">
        <v>312</v>
      </c>
      <c r="M6" s="826" t="s">
        <v>313</v>
      </c>
      <c r="N6" s="826" t="s">
        <v>222</v>
      </c>
      <c r="O6" s="826" t="s">
        <v>223</v>
      </c>
      <c r="P6" s="828" t="s">
        <v>224</v>
      </c>
      <c r="Q6" s="830" t="s">
        <v>225</v>
      </c>
      <c r="R6" s="810"/>
      <c r="S6" s="820"/>
      <c r="T6" s="823"/>
      <c r="U6" s="804"/>
      <c r="V6" s="807"/>
      <c r="AK6" s="810"/>
      <c r="AL6" s="810"/>
      <c r="AM6" s="813"/>
    </row>
    <row r="7" spans="2:66" s="150" customFormat="1" ht="12" customHeight="1" thickBot="1">
      <c r="B7" s="330"/>
      <c r="C7" s="331"/>
      <c r="D7" s="331"/>
      <c r="E7" s="331"/>
      <c r="F7" s="331"/>
      <c r="G7" s="332"/>
      <c r="H7" s="817"/>
      <c r="I7" s="332"/>
      <c r="J7" s="332"/>
      <c r="K7" s="825"/>
      <c r="L7" s="827"/>
      <c r="M7" s="827"/>
      <c r="N7" s="827"/>
      <c r="O7" s="827"/>
      <c r="P7" s="829"/>
      <c r="Q7" s="831"/>
      <c r="R7" s="811"/>
      <c r="S7" s="821"/>
      <c r="T7" s="824"/>
      <c r="U7" s="805"/>
      <c r="V7" s="808"/>
      <c r="AK7" s="811"/>
      <c r="AL7" s="811"/>
      <c r="AM7" s="814" t="s">
        <v>286</v>
      </c>
    </row>
    <row r="8" spans="2:66" s="150" customFormat="1" ht="13.5" customHeight="1">
      <c r="B8" s="333"/>
      <c r="C8" s="328"/>
      <c r="D8" s="328"/>
      <c r="E8" s="334" t="s">
        <v>64</v>
      </c>
      <c r="F8" s="153">
        <v>19139</v>
      </c>
      <c r="G8" s="154">
        <v>0</v>
      </c>
      <c r="H8" s="154">
        <v>21</v>
      </c>
      <c r="I8" s="154">
        <v>2</v>
      </c>
      <c r="J8" s="154">
        <f>SUM(G8:I8)</f>
        <v>23</v>
      </c>
      <c r="K8" s="154">
        <v>3</v>
      </c>
      <c r="L8" s="154">
        <v>0</v>
      </c>
      <c r="M8" s="155">
        <v>102</v>
      </c>
      <c r="N8" s="154">
        <v>115</v>
      </c>
      <c r="O8" s="154">
        <v>0</v>
      </c>
      <c r="P8" s="154">
        <v>11</v>
      </c>
      <c r="Q8" s="154">
        <f>SUM(K8:P8)</f>
        <v>231</v>
      </c>
      <c r="R8" s="154">
        <v>4787</v>
      </c>
      <c r="S8" s="156">
        <f>SUM(Q8:R8)</f>
        <v>5018</v>
      </c>
      <c r="T8" s="154">
        <v>3</v>
      </c>
      <c r="U8" s="154">
        <f>SUM(J8,S8,T8)</f>
        <v>5044</v>
      </c>
      <c r="V8" s="157">
        <v>26</v>
      </c>
      <c r="AC8" s="158">
        <v>128.41999999999999</v>
      </c>
      <c r="AD8" s="158">
        <v>0.41999999999998749</v>
      </c>
      <c r="AE8" s="150">
        <v>272.3700000000008</v>
      </c>
      <c r="AF8" s="150">
        <v>5021.2000000000007</v>
      </c>
      <c r="AG8" s="150">
        <v>4748.83</v>
      </c>
      <c r="AH8" s="150">
        <v>-15.170000000000073</v>
      </c>
      <c r="AK8" s="159">
        <v>4772.0100000000011</v>
      </c>
      <c r="AL8" s="154">
        <v>4763.670000000001</v>
      </c>
      <c r="AM8" s="160">
        <v>1.0017507509966055</v>
      </c>
      <c r="AT8" s="333"/>
      <c r="AU8" s="328"/>
      <c r="AV8" s="328"/>
      <c r="AW8" s="334" t="s">
        <v>64</v>
      </c>
      <c r="AX8" s="153">
        <v>19139</v>
      </c>
      <c r="AY8" s="154"/>
      <c r="AZ8" s="154">
        <v>21.13</v>
      </c>
      <c r="BA8" s="154">
        <v>2.0299999999999998</v>
      </c>
      <c r="BB8" s="154">
        <v>23.16</v>
      </c>
      <c r="BC8" s="154">
        <v>3.05</v>
      </c>
      <c r="BD8" s="154"/>
      <c r="BE8" s="155">
        <v>128.41999999999999</v>
      </c>
      <c r="BF8" s="154">
        <v>114.65</v>
      </c>
      <c r="BG8" s="154"/>
      <c r="BH8" s="154">
        <v>11.41</v>
      </c>
      <c r="BI8" s="154">
        <v>257.53000000000003</v>
      </c>
      <c r="BJ8" s="154">
        <v>4763.670000000001</v>
      </c>
      <c r="BK8" s="156">
        <v>5021.2000000000007</v>
      </c>
      <c r="BL8" s="154">
        <v>3</v>
      </c>
      <c r="BM8" s="154">
        <v>5047.3600000000006</v>
      </c>
      <c r="BN8" s="157">
        <v>26.372119755473122</v>
      </c>
    </row>
    <row r="9" spans="2:66" s="150" customFormat="1" ht="13.5" customHeight="1">
      <c r="B9" s="333"/>
      <c r="C9" s="328"/>
      <c r="D9" s="328"/>
      <c r="E9" s="335" t="s">
        <v>65</v>
      </c>
      <c r="F9" s="162">
        <v>13566</v>
      </c>
      <c r="G9" s="163">
        <v>0</v>
      </c>
      <c r="H9" s="163">
        <v>0</v>
      </c>
      <c r="I9" s="163">
        <v>5</v>
      </c>
      <c r="J9" s="163">
        <f>SUM(G9:I9)</f>
        <v>5</v>
      </c>
      <c r="K9" s="163">
        <v>0</v>
      </c>
      <c r="L9" s="163">
        <v>33</v>
      </c>
      <c r="M9" s="163">
        <v>101</v>
      </c>
      <c r="N9" s="154">
        <v>30</v>
      </c>
      <c r="O9" s="163">
        <v>0</v>
      </c>
      <c r="P9" s="163">
        <v>0</v>
      </c>
      <c r="Q9" s="163">
        <f>SUM(K9:P9)</f>
        <v>164</v>
      </c>
      <c r="R9" s="163">
        <v>6894</v>
      </c>
      <c r="S9" s="164">
        <f>SUM(Q9:R9)</f>
        <v>7058</v>
      </c>
      <c r="T9" s="163">
        <v>3</v>
      </c>
      <c r="U9" s="154">
        <f>SUM(J9,S9,T9)</f>
        <v>7066</v>
      </c>
      <c r="V9" s="157">
        <v>52</v>
      </c>
      <c r="AC9" s="158">
        <v>101.38</v>
      </c>
      <c r="AD9" s="158">
        <v>0.37999999999999545</v>
      </c>
      <c r="AE9" s="150">
        <v>245.49999999999909</v>
      </c>
      <c r="AF9" s="150">
        <v>7071.88</v>
      </c>
      <c r="AG9" s="150">
        <v>6826.380000000001</v>
      </c>
      <c r="AH9" s="150">
        <v>-68.619999999998981</v>
      </c>
      <c r="AK9" s="159">
        <v>6854.0999999999995</v>
      </c>
      <c r="AL9" s="163">
        <v>6897.41</v>
      </c>
      <c r="AM9" s="165">
        <v>0.99372083144252688</v>
      </c>
      <c r="AT9" s="333"/>
      <c r="AU9" s="328"/>
      <c r="AV9" s="328"/>
      <c r="AW9" s="335" t="s">
        <v>65</v>
      </c>
      <c r="AX9" s="162">
        <v>13566</v>
      </c>
      <c r="AY9" s="163"/>
      <c r="AZ9" s="163"/>
      <c r="BA9" s="163">
        <v>4.95</v>
      </c>
      <c r="BB9" s="163">
        <v>4.95</v>
      </c>
      <c r="BC9" s="163"/>
      <c r="BD9" s="163">
        <v>32.65</v>
      </c>
      <c r="BE9" s="163">
        <v>101.38</v>
      </c>
      <c r="BF9" s="154">
        <v>29.56</v>
      </c>
      <c r="BG9" s="163"/>
      <c r="BH9" s="163"/>
      <c r="BI9" s="163">
        <v>163.59</v>
      </c>
      <c r="BJ9" s="163">
        <v>6894.54</v>
      </c>
      <c r="BK9" s="164">
        <v>7058.13</v>
      </c>
      <c r="BL9" s="163">
        <v>3</v>
      </c>
      <c r="BM9" s="154">
        <v>7066.08</v>
      </c>
      <c r="BN9" s="159">
        <v>52.086687306501545</v>
      </c>
    </row>
    <row r="10" spans="2:66" s="150" customFormat="1" ht="13.5" customHeight="1">
      <c r="B10" s="333"/>
      <c r="C10" s="328"/>
      <c r="D10" s="328"/>
      <c r="E10" s="336" t="s">
        <v>52</v>
      </c>
      <c r="F10" s="162">
        <v>4537</v>
      </c>
      <c r="G10" s="163">
        <v>0</v>
      </c>
      <c r="H10" s="163">
        <v>0</v>
      </c>
      <c r="I10" s="163">
        <v>3</v>
      </c>
      <c r="J10" s="163">
        <f t="shared" ref="J10:J27" si="0">SUM(G10:I10)</f>
        <v>3</v>
      </c>
      <c r="K10" s="163">
        <v>0</v>
      </c>
      <c r="L10" s="163">
        <v>0</v>
      </c>
      <c r="M10" s="163">
        <v>2</v>
      </c>
      <c r="N10" s="154">
        <v>7</v>
      </c>
      <c r="O10" s="163">
        <v>0</v>
      </c>
      <c r="P10" s="163">
        <v>0</v>
      </c>
      <c r="Q10" s="163">
        <f t="shared" ref="Q10:Q27" si="1">SUM(K10:P10)</f>
        <v>9</v>
      </c>
      <c r="R10" s="163">
        <v>644</v>
      </c>
      <c r="S10" s="164">
        <f t="shared" ref="S10:S27" si="2">SUM(Q10:R10)</f>
        <v>653</v>
      </c>
      <c r="T10" s="163">
        <v>1</v>
      </c>
      <c r="U10" s="154">
        <f>SUM(J10,S10,T10)</f>
        <v>657</v>
      </c>
      <c r="V10" s="157">
        <v>15</v>
      </c>
      <c r="AC10" s="158">
        <v>3.46</v>
      </c>
      <c r="AD10" s="158">
        <v>0.45999999999999996</v>
      </c>
      <c r="AE10" s="150">
        <v>10.439999999999941</v>
      </c>
      <c r="AF10" s="150">
        <v>653.46</v>
      </c>
      <c r="AG10" s="150">
        <v>643.0200000000001</v>
      </c>
      <c r="AH10" s="150">
        <v>2.0000000000095497E-2</v>
      </c>
      <c r="AK10" s="159">
        <v>643.0200000000001</v>
      </c>
      <c r="AL10" s="163">
        <v>643.02</v>
      </c>
      <c r="AM10" s="165">
        <v>1.0000000000000002</v>
      </c>
      <c r="AT10" s="333"/>
      <c r="AU10" s="328"/>
      <c r="AV10" s="328"/>
      <c r="AW10" s="336" t="s">
        <v>52</v>
      </c>
      <c r="AX10" s="162">
        <v>4566</v>
      </c>
      <c r="AY10" s="163"/>
      <c r="AZ10" s="163"/>
      <c r="BA10" s="163">
        <v>3.19</v>
      </c>
      <c r="BB10" s="163">
        <v>3.19</v>
      </c>
      <c r="BC10" s="163"/>
      <c r="BD10" s="163"/>
      <c r="BE10" s="163">
        <v>3.46</v>
      </c>
      <c r="BF10" s="154">
        <v>6.98</v>
      </c>
      <c r="BG10" s="163"/>
      <c r="BH10" s="163"/>
      <c r="BI10" s="163">
        <v>10.440000000000001</v>
      </c>
      <c r="BJ10" s="163">
        <v>643.02</v>
      </c>
      <c r="BK10" s="164">
        <v>653.46</v>
      </c>
      <c r="BL10" s="163">
        <v>1</v>
      </c>
      <c r="BM10" s="154">
        <v>657.65000000000009</v>
      </c>
      <c r="BN10" s="159">
        <v>14.403197547087169</v>
      </c>
    </row>
    <row r="11" spans="2:66" s="150" customFormat="1" ht="13.5" customHeight="1">
      <c r="B11" s="333"/>
      <c r="C11" s="328"/>
      <c r="D11" s="328"/>
      <c r="E11" s="335" t="s">
        <v>66</v>
      </c>
      <c r="F11" s="162">
        <v>6983</v>
      </c>
      <c r="G11" s="163">
        <v>0</v>
      </c>
      <c r="H11" s="163">
        <v>0</v>
      </c>
      <c r="I11" s="163">
        <v>0</v>
      </c>
      <c r="J11" s="163">
        <f t="shared" si="0"/>
        <v>0</v>
      </c>
      <c r="K11" s="163">
        <v>90</v>
      </c>
      <c r="L11" s="163">
        <v>60</v>
      </c>
      <c r="M11" s="163">
        <v>134</v>
      </c>
      <c r="N11" s="154">
        <v>3</v>
      </c>
      <c r="O11" s="163">
        <v>0</v>
      </c>
      <c r="P11" s="163">
        <v>203</v>
      </c>
      <c r="Q11" s="163">
        <f t="shared" si="1"/>
        <v>490</v>
      </c>
      <c r="R11" s="163">
        <v>4235</v>
      </c>
      <c r="S11" s="164">
        <f t="shared" si="2"/>
        <v>4725</v>
      </c>
      <c r="T11" s="163">
        <v>0</v>
      </c>
      <c r="U11" s="154">
        <f t="shared" ref="U11:U27" si="3">SUM(J11,S11,T11)</f>
        <v>4725</v>
      </c>
      <c r="V11" s="157">
        <v>68</v>
      </c>
      <c r="AC11" s="158" t="e">
        <v>#REF!</v>
      </c>
      <c r="AD11" s="158" t="e">
        <v>#REF!</v>
      </c>
      <c r="AE11" s="150">
        <v>494.77999999999975</v>
      </c>
      <c r="AF11" s="150">
        <v>4724</v>
      </c>
      <c r="AG11" s="150">
        <v>4229.22</v>
      </c>
      <c r="AH11" s="150">
        <v>-4.7799999999997453</v>
      </c>
      <c r="AK11" s="159">
        <v>4433.4799999999996</v>
      </c>
      <c r="AL11" s="163">
        <v>4234.16</v>
      </c>
      <c r="AM11" s="165">
        <v>1.047074272110643</v>
      </c>
      <c r="AT11" s="333"/>
      <c r="AU11" s="328"/>
      <c r="AV11" s="328"/>
      <c r="AW11" s="335" t="s">
        <v>66</v>
      </c>
      <c r="AX11" s="162">
        <v>6983</v>
      </c>
      <c r="AY11" s="163"/>
      <c r="AZ11" s="163"/>
      <c r="BA11" s="163"/>
      <c r="BB11" s="163">
        <v>0</v>
      </c>
      <c r="BC11" s="163">
        <v>89.88</v>
      </c>
      <c r="BD11" s="163">
        <v>59.53</v>
      </c>
      <c r="BE11" s="163">
        <v>134.26</v>
      </c>
      <c r="BF11" s="154">
        <v>2.72</v>
      </c>
      <c r="BG11" s="163"/>
      <c r="BH11" s="163">
        <v>203.45</v>
      </c>
      <c r="BI11" s="163">
        <v>489.84</v>
      </c>
      <c r="BJ11" s="163">
        <v>4234.16</v>
      </c>
      <c r="BK11" s="164">
        <v>4724</v>
      </c>
      <c r="BL11" s="163">
        <v>0</v>
      </c>
      <c r="BM11" s="154">
        <v>4724</v>
      </c>
      <c r="BN11" s="159">
        <v>67.650007160246318</v>
      </c>
    </row>
    <row r="12" spans="2:66" s="150" customFormat="1" ht="13.5" customHeight="1">
      <c r="B12" s="333"/>
      <c r="C12" s="328"/>
      <c r="D12" s="328"/>
      <c r="E12" s="335" t="s">
        <v>67</v>
      </c>
      <c r="F12" s="162">
        <v>10963</v>
      </c>
      <c r="G12" s="163">
        <v>0</v>
      </c>
      <c r="H12" s="163">
        <v>0</v>
      </c>
      <c r="I12" s="163">
        <v>2</v>
      </c>
      <c r="J12" s="163">
        <f t="shared" si="0"/>
        <v>2</v>
      </c>
      <c r="K12" s="163">
        <v>149</v>
      </c>
      <c r="L12" s="163">
        <v>122</v>
      </c>
      <c r="M12" s="163">
        <v>166</v>
      </c>
      <c r="N12" s="154">
        <v>80</v>
      </c>
      <c r="O12" s="163">
        <v>42</v>
      </c>
      <c r="P12" s="163">
        <v>316</v>
      </c>
      <c r="Q12" s="163">
        <f t="shared" si="1"/>
        <v>875</v>
      </c>
      <c r="R12" s="163">
        <v>8814</v>
      </c>
      <c r="S12" s="164">
        <f t="shared" si="2"/>
        <v>9689</v>
      </c>
      <c r="T12" s="163">
        <v>0</v>
      </c>
      <c r="U12" s="154">
        <f t="shared" si="3"/>
        <v>9691</v>
      </c>
      <c r="V12" s="157">
        <v>88</v>
      </c>
      <c r="AC12" s="158">
        <v>165.95</v>
      </c>
      <c r="AD12" s="158">
        <v>-5.0000000000011369E-2</v>
      </c>
      <c r="AE12" s="150">
        <v>874.56999999999971</v>
      </c>
      <c r="AF12" s="150">
        <v>9689.2699999999986</v>
      </c>
      <c r="AG12" s="150">
        <v>8814.6999999999989</v>
      </c>
      <c r="AH12" s="150">
        <v>0.69999999999890861</v>
      </c>
      <c r="AK12" s="159">
        <v>9174.27</v>
      </c>
      <c r="AL12" s="163">
        <v>8813.5499999999993</v>
      </c>
      <c r="AM12" s="165">
        <v>1.0409278894429601</v>
      </c>
      <c r="AT12" s="333"/>
      <c r="AU12" s="328"/>
      <c r="AV12" s="328"/>
      <c r="AW12" s="335" t="s">
        <v>67</v>
      </c>
      <c r="AX12" s="162">
        <v>10963</v>
      </c>
      <c r="AY12" s="163"/>
      <c r="AZ12" s="163"/>
      <c r="BA12" s="163">
        <v>1.67</v>
      </c>
      <c r="BB12" s="163">
        <v>1.67</v>
      </c>
      <c r="BC12" s="163">
        <v>149.29</v>
      </c>
      <c r="BD12" s="163">
        <v>122.44</v>
      </c>
      <c r="BE12" s="163">
        <v>165.95</v>
      </c>
      <c r="BF12" s="154">
        <v>80.19</v>
      </c>
      <c r="BG12" s="163">
        <v>42</v>
      </c>
      <c r="BH12" s="163">
        <v>315.87</v>
      </c>
      <c r="BI12" s="163">
        <v>875.74</v>
      </c>
      <c r="BJ12" s="163">
        <v>8813.5299999999988</v>
      </c>
      <c r="BK12" s="164">
        <v>9689.2699999999986</v>
      </c>
      <c r="BL12" s="163">
        <v>0</v>
      </c>
      <c r="BM12" s="154">
        <v>9690.9399999999987</v>
      </c>
      <c r="BN12" s="159">
        <v>88.39678920003648</v>
      </c>
    </row>
    <row r="13" spans="2:66" s="150" customFormat="1" ht="13.5" customHeight="1">
      <c r="B13" s="333"/>
      <c r="C13" s="328"/>
      <c r="D13" s="328"/>
      <c r="E13" s="336" t="s">
        <v>53</v>
      </c>
      <c r="F13" s="162">
        <v>4228</v>
      </c>
      <c r="G13" s="167"/>
      <c r="H13" s="163">
        <v>7</v>
      </c>
      <c r="I13" s="163">
        <v>0</v>
      </c>
      <c r="J13" s="163">
        <f t="shared" si="0"/>
        <v>7</v>
      </c>
      <c r="K13" s="163">
        <v>0</v>
      </c>
      <c r="L13" s="163">
        <v>30</v>
      </c>
      <c r="M13" s="163">
        <v>70</v>
      </c>
      <c r="N13" s="154">
        <v>34</v>
      </c>
      <c r="O13" s="163">
        <v>0</v>
      </c>
      <c r="P13" s="163">
        <v>43</v>
      </c>
      <c r="Q13" s="163">
        <f t="shared" si="1"/>
        <v>177</v>
      </c>
      <c r="R13" s="163">
        <v>2715</v>
      </c>
      <c r="S13" s="164">
        <f t="shared" si="2"/>
        <v>2892</v>
      </c>
      <c r="T13" s="163">
        <v>0</v>
      </c>
      <c r="U13" s="154">
        <v>2900</v>
      </c>
      <c r="V13" s="157">
        <v>69</v>
      </c>
      <c r="AC13" s="158">
        <v>70.09</v>
      </c>
      <c r="AD13" s="158">
        <v>9.0000000000003411E-2</v>
      </c>
      <c r="AE13" s="150">
        <v>165.03999999999951</v>
      </c>
      <c r="AF13" s="150">
        <v>2891.3999999999996</v>
      </c>
      <c r="AG13" s="150">
        <v>2726.36</v>
      </c>
      <c r="AH13" s="150">
        <v>11.360000000000127</v>
      </c>
      <c r="AK13" s="159">
        <v>2766.31</v>
      </c>
      <c r="AL13" s="163">
        <v>2757.16</v>
      </c>
      <c r="AM13" s="165">
        <v>1.0033186322157583</v>
      </c>
      <c r="AT13" s="333"/>
      <c r="AU13" s="328"/>
      <c r="AV13" s="328"/>
      <c r="AW13" s="336" t="s">
        <v>53</v>
      </c>
      <c r="AX13" s="162">
        <v>4228</v>
      </c>
      <c r="AY13" s="167"/>
      <c r="AZ13" s="163">
        <v>7.3</v>
      </c>
      <c r="BA13" s="163">
        <v>0.24</v>
      </c>
      <c r="BB13" s="163">
        <v>7.54</v>
      </c>
      <c r="BC13" s="163"/>
      <c r="BD13" s="163">
        <v>29.75</v>
      </c>
      <c r="BE13" s="163">
        <v>70.09</v>
      </c>
      <c r="BF13" s="154">
        <v>34</v>
      </c>
      <c r="BG13" s="163"/>
      <c r="BH13" s="163">
        <v>42.85</v>
      </c>
      <c r="BI13" s="163">
        <v>176.69</v>
      </c>
      <c r="BJ13" s="163">
        <v>2715.3099999999995</v>
      </c>
      <c r="BK13" s="164">
        <v>2891.9999999999995</v>
      </c>
      <c r="BL13" s="163">
        <v>0</v>
      </c>
      <c r="BM13" s="154">
        <v>2899.5399999999995</v>
      </c>
      <c r="BN13" s="159">
        <v>68.57947019867548</v>
      </c>
    </row>
    <row r="14" spans="2:66" s="150" customFormat="1" ht="13.5" customHeight="1">
      <c r="B14" s="333"/>
      <c r="C14" s="328"/>
      <c r="D14" s="328"/>
      <c r="E14" s="335" t="s">
        <v>68</v>
      </c>
      <c r="F14" s="162">
        <v>2885</v>
      </c>
      <c r="G14" s="163">
        <v>0</v>
      </c>
      <c r="H14" s="163">
        <v>0</v>
      </c>
      <c r="I14" s="163">
        <v>3</v>
      </c>
      <c r="J14" s="163">
        <f t="shared" si="0"/>
        <v>3</v>
      </c>
      <c r="K14" s="163">
        <v>20</v>
      </c>
      <c r="L14" s="163">
        <v>0</v>
      </c>
      <c r="M14" s="163">
        <v>10</v>
      </c>
      <c r="N14" s="154">
        <v>0</v>
      </c>
      <c r="O14" s="163">
        <v>0</v>
      </c>
      <c r="P14" s="163">
        <v>0</v>
      </c>
      <c r="Q14" s="163">
        <f t="shared" si="1"/>
        <v>30</v>
      </c>
      <c r="R14" s="163">
        <v>281</v>
      </c>
      <c r="S14" s="164">
        <f t="shared" si="2"/>
        <v>311</v>
      </c>
      <c r="T14" s="163">
        <v>0</v>
      </c>
      <c r="U14" s="154">
        <f t="shared" si="3"/>
        <v>314</v>
      </c>
      <c r="V14" s="157">
        <v>11</v>
      </c>
      <c r="AC14" s="158">
        <v>9.57</v>
      </c>
      <c r="AD14" s="158">
        <v>-0.42999999999999972</v>
      </c>
      <c r="AE14" s="150">
        <v>30.699999999999932</v>
      </c>
      <c r="AF14" s="150">
        <v>310.39999999999998</v>
      </c>
      <c r="AG14" s="150">
        <v>279.70000000000005</v>
      </c>
      <c r="AH14" s="150">
        <v>-0.29999999999995453</v>
      </c>
      <c r="AK14" s="159">
        <v>279.69999999999993</v>
      </c>
      <c r="AL14" s="163">
        <v>280.49</v>
      </c>
      <c r="AM14" s="165">
        <v>0.99718350030304082</v>
      </c>
      <c r="AT14" s="333"/>
      <c r="AU14" s="328"/>
      <c r="AV14" s="328"/>
      <c r="AW14" s="335" t="s">
        <v>68</v>
      </c>
      <c r="AX14" s="162">
        <v>2885</v>
      </c>
      <c r="AY14" s="163"/>
      <c r="AZ14" s="163"/>
      <c r="BA14" s="163">
        <v>3.02</v>
      </c>
      <c r="BB14" s="163">
        <v>3.02</v>
      </c>
      <c r="BC14" s="163">
        <v>20.5</v>
      </c>
      <c r="BD14" s="163"/>
      <c r="BE14" s="163">
        <v>9.57</v>
      </c>
      <c r="BF14" s="154">
        <v>0.44</v>
      </c>
      <c r="BG14" s="163"/>
      <c r="BH14" s="163"/>
      <c r="BI14" s="163">
        <v>30.51</v>
      </c>
      <c r="BJ14" s="163">
        <v>280.29000000000002</v>
      </c>
      <c r="BK14" s="164">
        <v>310.8</v>
      </c>
      <c r="BL14" s="163">
        <v>0</v>
      </c>
      <c r="BM14" s="154">
        <v>313.82</v>
      </c>
      <c r="BN14" s="159">
        <v>10.877642980935875</v>
      </c>
    </row>
    <row r="15" spans="2:66" s="150" customFormat="1" ht="13.5" customHeight="1">
      <c r="B15" s="333"/>
      <c r="C15" s="328" t="s">
        <v>69</v>
      </c>
      <c r="D15" s="337" t="s">
        <v>70</v>
      </c>
      <c r="E15" s="335" t="s">
        <v>71</v>
      </c>
      <c r="F15" s="162">
        <v>17330</v>
      </c>
      <c r="G15" s="163">
        <v>427</v>
      </c>
      <c r="H15" s="163">
        <v>0</v>
      </c>
      <c r="I15" s="163">
        <v>1</v>
      </c>
      <c r="J15" s="163">
        <f t="shared" si="0"/>
        <v>428</v>
      </c>
      <c r="K15" s="163">
        <v>232</v>
      </c>
      <c r="L15" s="163">
        <v>33</v>
      </c>
      <c r="M15" s="163">
        <v>172</v>
      </c>
      <c r="N15" s="154">
        <v>235</v>
      </c>
      <c r="O15" s="163">
        <v>22</v>
      </c>
      <c r="P15" s="163">
        <v>258</v>
      </c>
      <c r="Q15" s="163">
        <f t="shared" si="1"/>
        <v>952</v>
      </c>
      <c r="R15" s="163">
        <v>13517</v>
      </c>
      <c r="S15" s="164">
        <f t="shared" si="2"/>
        <v>14469</v>
      </c>
      <c r="T15" s="163">
        <v>0</v>
      </c>
      <c r="U15" s="154">
        <f t="shared" si="3"/>
        <v>14897</v>
      </c>
      <c r="V15" s="157">
        <v>86</v>
      </c>
      <c r="AC15" s="158">
        <v>172.21</v>
      </c>
      <c r="AD15" s="158">
        <v>0.21000000000000796</v>
      </c>
      <c r="AE15" s="150">
        <v>918.47999999999774</v>
      </c>
      <c r="AF15" s="150">
        <v>14468.209999999997</v>
      </c>
      <c r="AG15" s="150">
        <v>13549.73</v>
      </c>
      <c r="AH15" s="150">
        <v>33.729999999999563</v>
      </c>
      <c r="AK15" s="159">
        <v>13792.53</v>
      </c>
      <c r="AL15" s="163">
        <v>13516.58</v>
      </c>
      <c r="AM15" s="165">
        <v>1.0204156672767817</v>
      </c>
      <c r="AT15" s="333"/>
      <c r="AU15" s="328" t="s">
        <v>69</v>
      </c>
      <c r="AV15" s="337" t="s">
        <v>70</v>
      </c>
      <c r="AW15" s="335" t="s">
        <v>71</v>
      </c>
      <c r="AX15" s="162">
        <v>17330</v>
      </c>
      <c r="AY15" s="163">
        <v>426.93</v>
      </c>
      <c r="AZ15" s="163"/>
      <c r="BA15" s="163">
        <v>1.07</v>
      </c>
      <c r="BB15" s="163">
        <v>428</v>
      </c>
      <c r="BC15" s="163">
        <v>232.15</v>
      </c>
      <c r="BD15" s="163">
        <v>32.590000000000003</v>
      </c>
      <c r="BE15" s="163">
        <v>172.21</v>
      </c>
      <c r="BF15" s="154">
        <v>235.3</v>
      </c>
      <c r="BG15" s="163">
        <v>22</v>
      </c>
      <c r="BH15" s="163">
        <v>258.17</v>
      </c>
      <c r="BI15" s="163">
        <v>952.42000000000007</v>
      </c>
      <c r="BJ15" s="163">
        <v>13516.409999999996</v>
      </c>
      <c r="BK15" s="164">
        <v>14468.829999999996</v>
      </c>
      <c r="BL15" s="163">
        <v>0</v>
      </c>
      <c r="BM15" s="154">
        <v>14896.829999999996</v>
      </c>
      <c r="BN15" s="159">
        <v>85.959780727062878</v>
      </c>
    </row>
    <row r="16" spans="2:66" s="150" customFormat="1" ht="13.5" customHeight="1">
      <c r="B16" s="333"/>
      <c r="C16" s="328" t="s">
        <v>72</v>
      </c>
      <c r="D16" s="328" t="s">
        <v>73</v>
      </c>
      <c r="E16" s="335" t="s">
        <v>74</v>
      </c>
      <c r="F16" s="162">
        <v>1424</v>
      </c>
      <c r="G16" s="163">
        <v>0</v>
      </c>
      <c r="H16" s="163">
        <v>0</v>
      </c>
      <c r="I16" s="163">
        <v>0</v>
      </c>
      <c r="J16" s="163">
        <f t="shared" si="0"/>
        <v>0</v>
      </c>
      <c r="K16" s="163">
        <v>0</v>
      </c>
      <c r="L16" s="163">
        <v>0</v>
      </c>
      <c r="M16" s="163">
        <v>0</v>
      </c>
      <c r="N16" s="154">
        <v>2</v>
      </c>
      <c r="O16" s="163">
        <v>0</v>
      </c>
      <c r="P16" s="163">
        <v>0</v>
      </c>
      <c r="Q16" s="163">
        <f t="shared" si="1"/>
        <v>2</v>
      </c>
      <c r="R16" s="163">
        <v>1</v>
      </c>
      <c r="S16" s="164">
        <f t="shared" si="2"/>
        <v>3</v>
      </c>
      <c r="T16" s="163">
        <v>1</v>
      </c>
      <c r="U16" s="154">
        <f t="shared" si="3"/>
        <v>4</v>
      </c>
      <c r="V16" s="159">
        <v>0</v>
      </c>
      <c r="AC16" s="158">
        <v>0.32</v>
      </c>
      <c r="AD16" s="158">
        <v>0.32</v>
      </c>
      <c r="AE16" s="150">
        <v>1.9200000000000002</v>
      </c>
      <c r="AF16" s="150">
        <v>3.2</v>
      </c>
      <c r="AG16" s="150">
        <v>1.28</v>
      </c>
      <c r="AH16" s="150">
        <v>0.28000000000000003</v>
      </c>
      <c r="AK16" s="159">
        <v>1.28</v>
      </c>
      <c r="AL16" s="163">
        <v>1.28</v>
      </c>
      <c r="AM16" s="165">
        <v>1</v>
      </c>
      <c r="AT16" s="333"/>
      <c r="AU16" s="328" t="s">
        <v>72</v>
      </c>
      <c r="AV16" s="328" t="s">
        <v>73</v>
      </c>
      <c r="AW16" s="335" t="s">
        <v>74</v>
      </c>
      <c r="AX16" s="162">
        <v>1424</v>
      </c>
      <c r="AY16" s="163"/>
      <c r="AZ16" s="163"/>
      <c r="BA16" s="163">
        <v>0</v>
      </c>
      <c r="BB16" s="163">
        <v>0</v>
      </c>
      <c r="BC16" s="163"/>
      <c r="BD16" s="163"/>
      <c r="BE16" s="163">
        <v>0.32</v>
      </c>
      <c r="BF16" s="154">
        <v>1.6</v>
      </c>
      <c r="BG16" s="163"/>
      <c r="BH16" s="163"/>
      <c r="BI16" s="163">
        <v>1.9200000000000002</v>
      </c>
      <c r="BJ16" s="163">
        <v>1.28</v>
      </c>
      <c r="BK16" s="164">
        <v>3.2</v>
      </c>
      <c r="BL16" s="163">
        <v>1</v>
      </c>
      <c r="BM16" s="154">
        <v>4.2</v>
      </c>
      <c r="BN16" s="159">
        <v>0.2949438202247191</v>
      </c>
    </row>
    <row r="17" spans="2:66" s="150" customFormat="1" ht="13.5" customHeight="1">
      <c r="B17" s="333"/>
      <c r="C17" s="329" t="s">
        <v>285</v>
      </c>
      <c r="D17" s="328"/>
      <c r="E17" s="335" t="s">
        <v>76</v>
      </c>
      <c r="F17" s="162">
        <v>874</v>
      </c>
      <c r="G17" s="163">
        <v>0</v>
      </c>
      <c r="H17" s="163">
        <v>0</v>
      </c>
      <c r="I17" s="163">
        <v>0</v>
      </c>
      <c r="J17" s="163">
        <f t="shared" si="0"/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f t="shared" si="1"/>
        <v>0</v>
      </c>
      <c r="R17" s="163">
        <v>0</v>
      </c>
      <c r="S17" s="164">
        <f t="shared" si="2"/>
        <v>0</v>
      </c>
      <c r="T17" s="163">
        <v>0</v>
      </c>
      <c r="U17" s="154">
        <f t="shared" si="3"/>
        <v>0</v>
      </c>
      <c r="V17" s="159">
        <v>0</v>
      </c>
      <c r="AC17" s="158"/>
      <c r="AD17" s="158">
        <v>0</v>
      </c>
      <c r="AE17" s="150">
        <v>0</v>
      </c>
      <c r="AF17" s="150">
        <v>0</v>
      </c>
      <c r="AG17" s="150">
        <v>0</v>
      </c>
      <c r="AH17" s="150">
        <v>0</v>
      </c>
      <c r="AK17" s="159"/>
      <c r="AL17" s="163">
        <v>0</v>
      </c>
      <c r="AM17" s="165"/>
      <c r="AT17" s="333"/>
      <c r="AU17" s="329" t="s">
        <v>285</v>
      </c>
      <c r="AV17" s="328"/>
      <c r="AW17" s="335" t="s">
        <v>76</v>
      </c>
      <c r="AX17" s="162">
        <v>874</v>
      </c>
      <c r="AY17" s="163"/>
      <c r="AZ17" s="163"/>
      <c r="BA17" s="163">
        <v>0</v>
      </c>
      <c r="BB17" s="163">
        <v>0</v>
      </c>
      <c r="BC17" s="163"/>
      <c r="BD17" s="163"/>
      <c r="BE17" s="163"/>
      <c r="BF17" s="163"/>
      <c r="BG17" s="163"/>
      <c r="BH17" s="163"/>
      <c r="BI17" s="163">
        <v>0</v>
      </c>
      <c r="BJ17" s="163">
        <v>0</v>
      </c>
      <c r="BK17" s="164"/>
      <c r="BL17" s="163">
        <v>0</v>
      </c>
      <c r="BM17" s="154">
        <v>0</v>
      </c>
      <c r="BN17" s="159">
        <v>0</v>
      </c>
    </row>
    <row r="18" spans="2:66" s="150" customFormat="1" ht="13.5" customHeight="1">
      <c r="B18" s="333" t="s">
        <v>75</v>
      </c>
      <c r="C18" s="328"/>
      <c r="D18" s="328"/>
      <c r="E18" s="335" t="s">
        <v>77</v>
      </c>
      <c r="F18" s="162">
        <v>1627</v>
      </c>
      <c r="G18" s="163">
        <v>0</v>
      </c>
      <c r="H18" s="163">
        <v>0</v>
      </c>
      <c r="I18" s="163">
        <v>0</v>
      </c>
      <c r="J18" s="163">
        <f t="shared" si="0"/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f t="shared" si="1"/>
        <v>0</v>
      </c>
      <c r="R18" s="163">
        <v>0</v>
      </c>
      <c r="S18" s="164">
        <f t="shared" si="2"/>
        <v>0</v>
      </c>
      <c r="T18" s="163">
        <v>0</v>
      </c>
      <c r="U18" s="154">
        <f t="shared" si="3"/>
        <v>0</v>
      </c>
      <c r="V18" s="159">
        <v>0</v>
      </c>
      <c r="AC18" s="158"/>
      <c r="AD18" s="158">
        <v>0</v>
      </c>
      <c r="AE18" s="150">
        <v>0</v>
      </c>
      <c r="AF18" s="150">
        <v>0</v>
      </c>
      <c r="AG18" s="150">
        <v>0</v>
      </c>
      <c r="AH18" s="150">
        <v>0</v>
      </c>
      <c r="AK18" s="159"/>
      <c r="AL18" s="163">
        <v>0</v>
      </c>
      <c r="AM18" s="165"/>
      <c r="AT18" s="333" t="s">
        <v>75</v>
      </c>
      <c r="AU18" s="328"/>
      <c r="AV18" s="328"/>
      <c r="AW18" s="335" t="s">
        <v>77</v>
      </c>
      <c r="AX18" s="162">
        <v>1627</v>
      </c>
      <c r="AY18" s="163"/>
      <c r="AZ18" s="163"/>
      <c r="BA18" s="163">
        <v>0</v>
      </c>
      <c r="BB18" s="163">
        <v>0</v>
      </c>
      <c r="BC18" s="163"/>
      <c r="BD18" s="163"/>
      <c r="BE18" s="163"/>
      <c r="BF18" s="163"/>
      <c r="BG18" s="163"/>
      <c r="BH18" s="163"/>
      <c r="BI18" s="163">
        <v>0</v>
      </c>
      <c r="BJ18" s="163">
        <v>0</v>
      </c>
      <c r="BK18" s="164"/>
      <c r="BL18" s="163">
        <v>0</v>
      </c>
      <c r="BM18" s="154">
        <v>0</v>
      </c>
      <c r="BN18" s="159">
        <v>0</v>
      </c>
    </row>
    <row r="19" spans="2:66" s="150" customFormat="1" ht="13.5" customHeight="1">
      <c r="B19" s="333"/>
      <c r="C19" s="328"/>
      <c r="D19" s="328"/>
      <c r="E19" s="335" t="s">
        <v>78</v>
      </c>
      <c r="F19" s="162">
        <v>3622</v>
      </c>
      <c r="G19" s="163">
        <v>0</v>
      </c>
      <c r="H19" s="163">
        <v>0</v>
      </c>
      <c r="I19" s="163">
        <v>0</v>
      </c>
      <c r="J19" s="163">
        <f t="shared" si="0"/>
        <v>0</v>
      </c>
      <c r="K19" s="163">
        <v>0</v>
      </c>
      <c r="L19" s="163">
        <v>0</v>
      </c>
      <c r="M19" s="163">
        <v>252</v>
      </c>
      <c r="N19" s="154">
        <v>2</v>
      </c>
      <c r="O19" s="163">
        <v>14</v>
      </c>
      <c r="P19" s="163">
        <v>0</v>
      </c>
      <c r="Q19" s="163">
        <f t="shared" si="1"/>
        <v>268</v>
      </c>
      <c r="R19" s="163">
        <v>1391</v>
      </c>
      <c r="S19" s="164">
        <f t="shared" si="2"/>
        <v>1659</v>
      </c>
      <c r="T19" s="163">
        <v>0</v>
      </c>
      <c r="U19" s="154">
        <f t="shared" si="3"/>
        <v>1659</v>
      </c>
      <c r="V19" s="157">
        <v>46</v>
      </c>
      <c r="AC19" s="158">
        <v>251.8</v>
      </c>
      <c r="AD19" s="158">
        <v>-0.19999999999998863</v>
      </c>
      <c r="AE19" s="150">
        <v>253.96000000000004</v>
      </c>
      <c r="AF19" s="150">
        <v>1659</v>
      </c>
      <c r="AG19" s="150">
        <v>1405.04</v>
      </c>
      <c r="AH19" s="150">
        <v>14.039999999999964</v>
      </c>
      <c r="AI19" s="150" t="s">
        <v>78</v>
      </c>
      <c r="AK19" s="159">
        <v>1405.04</v>
      </c>
      <c r="AL19" s="163">
        <v>1391.04</v>
      </c>
      <c r="AM19" s="165">
        <v>1.0100644122383253</v>
      </c>
      <c r="AT19" s="333"/>
      <c r="AU19" s="328"/>
      <c r="AV19" s="328"/>
      <c r="AW19" s="335" t="s">
        <v>78</v>
      </c>
      <c r="AX19" s="162">
        <v>3622</v>
      </c>
      <c r="AY19" s="163"/>
      <c r="AZ19" s="163"/>
      <c r="BA19" s="163"/>
      <c r="BB19" s="163">
        <v>0</v>
      </c>
      <c r="BC19" s="163"/>
      <c r="BD19" s="163"/>
      <c r="BE19" s="163">
        <v>251.8</v>
      </c>
      <c r="BF19" s="154">
        <v>2.16</v>
      </c>
      <c r="BG19" s="163">
        <v>14</v>
      </c>
      <c r="BH19" s="163"/>
      <c r="BI19" s="163">
        <v>267.96000000000004</v>
      </c>
      <c r="BJ19" s="163">
        <v>1391.04</v>
      </c>
      <c r="BK19" s="164">
        <v>1659</v>
      </c>
      <c r="BL19" s="163">
        <v>0</v>
      </c>
      <c r="BM19" s="154">
        <v>1659</v>
      </c>
      <c r="BN19" s="159">
        <v>45.803423522915516</v>
      </c>
    </row>
    <row r="20" spans="2:66" s="150" customFormat="1" ht="13.5" customHeight="1">
      <c r="B20" s="338" t="s">
        <v>331</v>
      </c>
      <c r="C20" s="328"/>
      <c r="D20" s="328"/>
      <c r="E20" s="335" t="s">
        <v>79</v>
      </c>
      <c r="F20" s="162">
        <v>3458</v>
      </c>
      <c r="G20" s="163">
        <v>0</v>
      </c>
      <c r="H20" s="163">
        <v>0</v>
      </c>
      <c r="I20" s="163">
        <v>1</v>
      </c>
      <c r="J20" s="163">
        <f t="shared" si="0"/>
        <v>1</v>
      </c>
      <c r="K20" s="163">
        <v>0</v>
      </c>
      <c r="L20" s="163">
        <v>0</v>
      </c>
      <c r="M20" s="163">
        <v>203</v>
      </c>
      <c r="N20" s="154">
        <v>0</v>
      </c>
      <c r="O20" s="163">
        <v>102</v>
      </c>
      <c r="P20" s="163">
        <v>0</v>
      </c>
      <c r="Q20" s="163">
        <f t="shared" si="1"/>
        <v>305</v>
      </c>
      <c r="R20" s="163">
        <v>906</v>
      </c>
      <c r="S20" s="164">
        <f t="shared" si="2"/>
        <v>1211</v>
      </c>
      <c r="T20" s="163">
        <v>2</v>
      </c>
      <c r="U20" s="154">
        <f t="shared" si="3"/>
        <v>1214</v>
      </c>
      <c r="V20" s="157">
        <v>35</v>
      </c>
      <c r="AC20" s="158">
        <v>203.42000000000002</v>
      </c>
      <c r="AD20" s="158">
        <v>0.42000000000001592</v>
      </c>
      <c r="AE20" s="150">
        <v>245.6600000000002</v>
      </c>
      <c r="AF20" s="150">
        <v>1211.3900000000001</v>
      </c>
      <c r="AG20" s="150">
        <v>965.7299999999999</v>
      </c>
      <c r="AH20" s="150">
        <v>59.729999999999905</v>
      </c>
      <c r="AI20" s="150" t="s">
        <v>79</v>
      </c>
      <c r="AK20" s="159">
        <v>1007.6399999999999</v>
      </c>
      <c r="AL20" s="163">
        <v>905.6400000000001</v>
      </c>
      <c r="AM20" s="165">
        <v>1.1126275341195175</v>
      </c>
      <c r="AT20" s="338" t="s">
        <v>314</v>
      </c>
      <c r="AU20" s="328"/>
      <c r="AV20" s="328"/>
      <c r="AW20" s="335" t="s">
        <v>79</v>
      </c>
      <c r="AX20" s="162">
        <v>3485</v>
      </c>
      <c r="AY20" s="163"/>
      <c r="AZ20" s="163"/>
      <c r="BA20" s="163">
        <v>1.47</v>
      </c>
      <c r="BB20" s="163">
        <v>1.47</v>
      </c>
      <c r="BC20" s="163"/>
      <c r="BD20" s="163"/>
      <c r="BE20" s="163">
        <v>203.42000000000002</v>
      </c>
      <c r="BF20" s="154">
        <v>0.33</v>
      </c>
      <c r="BG20" s="163">
        <v>102</v>
      </c>
      <c r="BH20" s="163"/>
      <c r="BI20" s="163">
        <v>305.75</v>
      </c>
      <c r="BJ20" s="163">
        <v>905.6400000000001</v>
      </c>
      <c r="BK20" s="164">
        <v>1211.3900000000001</v>
      </c>
      <c r="BL20" s="163">
        <v>2</v>
      </c>
      <c r="BM20" s="154">
        <v>1214.8600000000001</v>
      </c>
      <c r="BN20" s="159">
        <v>34.859684361549505</v>
      </c>
    </row>
    <row r="21" spans="2:66" s="150" customFormat="1" ht="13.5" customHeight="1">
      <c r="B21" s="333"/>
      <c r="C21" s="339"/>
      <c r="D21" s="340"/>
      <c r="E21" s="341" t="s">
        <v>80</v>
      </c>
      <c r="F21" s="162">
        <f>SUM(F8:F20)</f>
        <v>90636</v>
      </c>
      <c r="G21" s="163">
        <f>SUM(G8:G20)</f>
        <v>427</v>
      </c>
      <c r="H21" s="163">
        <f t="shared" ref="H21:T21" si="4">SUM(H8:H20)</f>
        <v>28</v>
      </c>
      <c r="I21" s="163">
        <v>18</v>
      </c>
      <c r="J21" s="163">
        <f t="shared" si="4"/>
        <v>472</v>
      </c>
      <c r="K21" s="163">
        <f t="shared" si="4"/>
        <v>494</v>
      </c>
      <c r="L21" s="163">
        <v>277</v>
      </c>
      <c r="M21" s="163">
        <v>1214</v>
      </c>
      <c r="N21" s="163">
        <f t="shared" si="4"/>
        <v>508</v>
      </c>
      <c r="O21" s="163">
        <v>179</v>
      </c>
      <c r="P21" s="163">
        <v>832</v>
      </c>
      <c r="Q21" s="163">
        <f t="shared" si="4"/>
        <v>3503</v>
      </c>
      <c r="R21" s="163">
        <f t="shared" si="4"/>
        <v>44185</v>
      </c>
      <c r="S21" s="163">
        <f t="shared" si="4"/>
        <v>47688</v>
      </c>
      <c r="T21" s="163">
        <f t="shared" si="4"/>
        <v>10</v>
      </c>
      <c r="U21" s="163">
        <v>48170</v>
      </c>
      <c r="V21" s="157">
        <v>53</v>
      </c>
      <c r="AD21" s="158">
        <v>-1241</v>
      </c>
      <c r="AE21" s="150">
        <v>3513.4200000000128</v>
      </c>
      <c r="AF21" s="150">
        <v>47703.41</v>
      </c>
      <c r="AG21" s="150">
        <v>44189.989999999991</v>
      </c>
      <c r="AK21" s="159">
        <v>45129.380000000005</v>
      </c>
      <c r="AL21" s="163">
        <v>44204</v>
      </c>
      <c r="AM21" s="165">
        <v>1.0209343045878203</v>
      </c>
      <c r="AT21" s="333"/>
      <c r="AU21" s="339"/>
      <c r="AV21" s="340"/>
      <c r="AW21" s="342" t="s">
        <v>80</v>
      </c>
      <c r="AX21" s="162">
        <v>90692</v>
      </c>
      <c r="AY21" s="163">
        <v>426.93</v>
      </c>
      <c r="AZ21" s="163">
        <v>28.43</v>
      </c>
      <c r="BA21" s="163">
        <v>17.639999999999997</v>
      </c>
      <c r="BB21" s="163">
        <v>473</v>
      </c>
      <c r="BC21" s="163">
        <v>494.87</v>
      </c>
      <c r="BD21" s="163">
        <v>276.96000000000004</v>
      </c>
      <c r="BE21" s="163">
        <v>1240.8800000000003</v>
      </c>
      <c r="BF21" s="163">
        <v>507.93000000000006</v>
      </c>
      <c r="BG21" s="163">
        <v>180</v>
      </c>
      <c r="BH21" s="163">
        <v>831.75</v>
      </c>
      <c r="BI21" s="163">
        <v>3532.3900000000003</v>
      </c>
      <c r="BJ21" s="163">
        <v>44158.889999999992</v>
      </c>
      <c r="BK21" s="163">
        <v>47691.279999999992</v>
      </c>
      <c r="BL21" s="163">
        <v>10</v>
      </c>
      <c r="BM21" s="163">
        <v>48174.279999999992</v>
      </c>
      <c r="BN21" s="159">
        <v>53.118555109601715</v>
      </c>
    </row>
    <row r="22" spans="2:66" s="150" customFormat="1" ht="13.5" customHeight="1">
      <c r="B22" s="333"/>
      <c r="C22" s="339"/>
      <c r="D22" s="343" t="s">
        <v>81</v>
      </c>
      <c r="E22" s="344" t="s">
        <v>82</v>
      </c>
      <c r="F22" s="237">
        <v>19111</v>
      </c>
      <c r="G22" s="163">
        <v>0</v>
      </c>
      <c r="H22" s="163">
        <v>127</v>
      </c>
      <c r="I22" s="163">
        <v>3</v>
      </c>
      <c r="J22" s="163">
        <f t="shared" si="0"/>
        <v>130</v>
      </c>
      <c r="K22" s="163">
        <v>214</v>
      </c>
      <c r="L22" s="163">
        <v>127</v>
      </c>
      <c r="M22" s="163">
        <v>741</v>
      </c>
      <c r="N22" s="154">
        <v>1</v>
      </c>
      <c r="O22" s="163">
        <v>1037</v>
      </c>
      <c r="P22" s="163">
        <v>122</v>
      </c>
      <c r="Q22" s="163">
        <f t="shared" si="1"/>
        <v>2242</v>
      </c>
      <c r="R22" s="171">
        <v>7653</v>
      </c>
      <c r="S22" s="164">
        <f t="shared" si="2"/>
        <v>9895</v>
      </c>
      <c r="T22" s="163">
        <v>13</v>
      </c>
      <c r="U22" s="154">
        <f t="shared" si="3"/>
        <v>10038</v>
      </c>
      <c r="V22" s="157">
        <v>53</v>
      </c>
      <c r="AC22" s="158" t="e">
        <v>#REF!</v>
      </c>
      <c r="AD22" s="158" t="e">
        <v>#REF!</v>
      </c>
      <c r="AE22" s="150">
        <v>1404.4400000000023</v>
      </c>
      <c r="AF22" s="150">
        <v>9900.1800000000021</v>
      </c>
      <c r="AG22" s="150">
        <v>8495.74</v>
      </c>
      <c r="AH22" s="150">
        <v>847.73999999999978</v>
      </c>
      <c r="AI22" s="150" t="s">
        <v>82</v>
      </c>
      <c r="AK22" s="159">
        <v>8827.2500000000018</v>
      </c>
      <c r="AL22" s="171">
        <v>7647.9600000000019</v>
      </c>
      <c r="AM22" s="172">
        <v>1.1541966746688006</v>
      </c>
      <c r="AT22" s="333"/>
      <c r="AU22" s="339"/>
      <c r="AV22" s="343" t="s">
        <v>81</v>
      </c>
      <c r="AW22" s="345" t="s">
        <v>82</v>
      </c>
      <c r="AX22" s="237">
        <v>19111</v>
      </c>
      <c r="AY22" s="163"/>
      <c r="AZ22" s="163">
        <v>126.96</v>
      </c>
      <c r="BA22" s="163">
        <v>2.86</v>
      </c>
      <c r="BB22" s="163">
        <v>129.82</v>
      </c>
      <c r="BC22" s="163">
        <v>213.61</v>
      </c>
      <c r="BD22" s="163">
        <v>127.41</v>
      </c>
      <c r="BE22" s="163">
        <v>751.04</v>
      </c>
      <c r="BF22" s="154">
        <v>1.49</v>
      </c>
      <c r="BG22" s="163">
        <v>1037</v>
      </c>
      <c r="BH22" s="163">
        <v>121.67</v>
      </c>
      <c r="BI22" s="163">
        <v>2252.2200000000003</v>
      </c>
      <c r="BJ22" s="171">
        <v>7647.9600000000019</v>
      </c>
      <c r="BK22" s="164">
        <v>9900.1800000000021</v>
      </c>
      <c r="BL22" s="163">
        <v>13</v>
      </c>
      <c r="BM22" s="154">
        <v>10043.000000000002</v>
      </c>
      <c r="BN22" s="159">
        <v>52.550886923761198</v>
      </c>
    </row>
    <row r="23" spans="2:66" s="150" customFormat="1" ht="13.5" customHeight="1" thickBot="1">
      <c r="B23" s="333"/>
      <c r="C23" s="339"/>
      <c r="D23" s="818" t="s">
        <v>83</v>
      </c>
      <c r="E23" s="798"/>
      <c r="F23" s="233">
        <f>F21+F22</f>
        <v>109747</v>
      </c>
      <c r="G23" s="175">
        <f>G21+G22</f>
        <v>427</v>
      </c>
      <c r="H23" s="175">
        <f t="shared" ref="H23:T23" si="5">H21+H22</f>
        <v>155</v>
      </c>
      <c r="I23" s="175">
        <f t="shared" si="5"/>
        <v>21</v>
      </c>
      <c r="J23" s="175">
        <f t="shared" si="5"/>
        <v>602</v>
      </c>
      <c r="K23" s="175">
        <f t="shared" si="5"/>
        <v>708</v>
      </c>
      <c r="L23" s="175">
        <f t="shared" si="5"/>
        <v>404</v>
      </c>
      <c r="M23" s="175">
        <v>1954</v>
      </c>
      <c r="N23" s="175">
        <f t="shared" si="5"/>
        <v>509</v>
      </c>
      <c r="O23" s="175">
        <f t="shared" si="5"/>
        <v>1216</v>
      </c>
      <c r="P23" s="175">
        <f t="shared" si="5"/>
        <v>954</v>
      </c>
      <c r="Q23" s="175">
        <f t="shared" si="5"/>
        <v>5745</v>
      </c>
      <c r="R23" s="175">
        <f t="shared" si="5"/>
        <v>51838</v>
      </c>
      <c r="S23" s="175">
        <f t="shared" si="5"/>
        <v>57583</v>
      </c>
      <c r="T23" s="175">
        <f t="shared" si="5"/>
        <v>23</v>
      </c>
      <c r="U23" s="346">
        <v>58210</v>
      </c>
      <c r="V23" s="310">
        <v>53</v>
      </c>
      <c r="AC23" s="158"/>
      <c r="AD23" s="158">
        <v>-1992</v>
      </c>
      <c r="AE23" s="150">
        <v>4917.7599999999074</v>
      </c>
      <c r="AF23" s="150">
        <v>57603.489999999903</v>
      </c>
      <c r="AG23" s="150">
        <v>52685.729999999996</v>
      </c>
      <c r="AK23" s="177">
        <v>53956.630000000005</v>
      </c>
      <c r="AL23" s="175">
        <v>51851.96</v>
      </c>
      <c r="AM23" s="178">
        <v>1.040589979626614</v>
      </c>
      <c r="AT23" s="333"/>
      <c r="AU23" s="339"/>
      <c r="AV23" s="818" t="s">
        <v>83</v>
      </c>
      <c r="AW23" s="798"/>
      <c r="AX23" s="233">
        <v>109803</v>
      </c>
      <c r="AY23" s="175">
        <v>426.93</v>
      </c>
      <c r="AZ23" s="175">
        <v>155.38999999999999</v>
      </c>
      <c r="BA23" s="175">
        <v>20.499999999999996</v>
      </c>
      <c r="BB23" s="175">
        <v>602.81999999999994</v>
      </c>
      <c r="BC23" s="175">
        <v>708.48</v>
      </c>
      <c r="BD23" s="175">
        <v>404.37</v>
      </c>
      <c r="BE23" s="175">
        <v>1991.9200000000003</v>
      </c>
      <c r="BF23" s="175">
        <v>509.42000000000007</v>
      </c>
      <c r="BG23" s="175">
        <v>1217</v>
      </c>
      <c r="BH23" s="175">
        <v>953.42</v>
      </c>
      <c r="BI23" s="175">
        <v>5784.6100000000006</v>
      </c>
      <c r="BJ23" s="175">
        <v>51806.849999999991</v>
      </c>
      <c r="BK23" s="175">
        <v>57591.459999999992</v>
      </c>
      <c r="BL23" s="175">
        <v>23</v>
      </c>
      <c r="BM23" s="175">
        <v>58217.279999999992</v>
      </c>
      <c r="BN23" s="176">
        <v>53.019753558645931</v>
      </c>
    </row>
    <row r="24" spans="2:66" s="150" customFormat="1" ht="13.5" customHeight="1">
      <c r="B24" s="333"/>
      <c r="C24" s="347"/>
      <c r="D24" s="795"/>
      <c r="E24" s="348" t="s">
        <v>226</v>
      </c>
      <c r="F24" s="180">
        <v>14414</v>
      </c>
      <c r="G24" s="181">
        <v>0</v>
      </c>
      <c r="H24" s="181">
        <v>104</v>
      </c>
      <c r="I24" s="181">
        <v>1</v>
      </c>
      <c r="J24" s="181">
        <f t="shared" si="0"/>
        <v>105</v>
      </c>
      <c r="K24" s="181">
        <v>217</v>
      </c>
      <c r="L24" s="181">
        <v>13</v>
      </c>
      <c r="M24" s="181">
        <v>222</v>
      </c>
      <c r="N24" s="181">
        <v>6</v>
      </c>
      <c r="O24" s="182">
        <v>10</v>
      </c>
      <c r="P24" s="182">
        <v>0</v>
      </c>
      <c r="Q24" s="182">
        <f t="shared" si="1"/>
        <v>468</v>
      </c>
      <c r="R24" s="182">
        <v>7666</v>
      </c>
      <c r="S24" s="182">
        <f t="shared" si="2"/>
        <v>8134</v>
      </c>
      <c r="T24" s="181">
        <v>0</v>
      </c>
      <c r="U24" s="154">
        <f t="shared" si="3"/>
        <v>8239</v>
      </c>
      <c r="V24" s="157">
        <v>57</v>
      </c>
      <c r="AC24" s="158">
        <v>222.28</v>
      </c>
      <c r="AD24" s="158">
        <v>0.28000000000000114</v>
      </c>
      <c r="AE24" s="150">
        <v>466.97000000000025</v>
      </c>
      <c r="AF24" s="150">
        <v>8140.5499999999993</v>
      </c>
      <c r="AG24" s="150">
        <v>7673.579999999999</v>
      </c>
      <c r="AH24" s="150">
        <v>2.5799999999990177</v>
      </c>
      <c r="AK24" s="159">
        <v>7675.09</v>
      </c>
      <c r="AL24" s="182">
        <v>7671.03</v>
      </c>
      <c r="AM24" s="184">
        <v>1.0005292639971426</v>
      </c>
      <c r="AT24" s="333"/>
      <c r="AU24" s="349"/>
      <c r="AV24" s="795"/>
      <c r="AW24" s="348" t="s">
        <v>226</v>
      </c>
      <c r="AX24" s="180">
        <v>14413.999999999998</v>
      </c>
      <c r="AY24" s="181"/>
      <c r="AZ24" s="181">
        <v>103.86</v>
      </c>
      <c r="BA24" s="181">
        <v>0.91</v>
      </c>
      <c r="BB24" s="181">
        <v>104.77</v>
      </c>
      <c r="BC24" s="181">
        <v>217.05</v>
      </c>
      <c r="BD24" s="181">
        <v>12.79</v>
      </c>
      <c r="BE24" s="181">
        <v>222.28</v>
      </c>
      <c r="BF24" s="181">
        <v>5.85</v>
      </c>
      <c r="BG24" s="182">
        <v>10</v>
      </c>
      <c r="BH24" s="182"/>
      <c r="BI24" s="182">
        <v>467.97</v>
      </c>
      <c r="BJ24" s="182">
        <v>7671.09</v>
      </c>
      <c r="BK24" s="182">
        <v>8139.06</v>
      </c>
      <c r="BL24" s="181">
        <v>0</v>
      </c>
      <c r="BM24" s="181">
        <v>8243.83</v>
      </c>
      <c r="BN24" s="183">
        <v>57.19321492992924</v>
      </c>
    </row>
    <row r="25" spans="2:66" s="150" customFormat="1" ht="13.5" customHeight="1">
      <c r="B25" s="338"/>
      <c r="C25" s="328"/>
      <c r="D25" s="796"/>
      <c r="E25" s="350" t="s">
        <v>80</v>
      </c>
      <c r="F25" s="162">
        <f>F22+F24</f>
        <v>33525</v>
      </c>
      <c r="G25" s="163">
        <f t="shared" ref="G25:U25" si="6">G22+G24</f>
        <v>0</v>
      </c>
      <c r="H25" s="163">
        <f t="shared" si="6"/>
        <v>231</v>
      </c>
      <c r="I25" s="163">
        <f t="shared" si="6"/>
        <v>4</v>
      </c>
      <c r="J25" s="163">
        <f t="shared" si="6"/>
        <v>235</v>
      </c>
      <c r="K25" s="163">
        <f t="shared" si="6"/>
        <v>431</v>
      </c>
      <c r="L25" s="163">
        <f t="shared" si="6"/>
        <v>140</v>
      </c>
      <c r="M25" s="163">
        <f t="shared" si="6"/>
        <v>963</v>
      </c>
      <c r="N25" s="163">
        <f t="shared" si="6"/>
        <v>7</v>
      </c>
      <c r="O25" s="163">
        <f t="shared" si="6"/>
        <v>1047</v>
      </c>
      <c r="P25" s="163">
        <f t="shared" si="6"/>
        <v>122</v>
      </c>
      <c r="Q25" s="163">
        <f t="shared" si="6"/>
        <v>2710</v>
      </c>
      <c r="R25" s="163">
        <f t="shared" si="6"/>
        <v>15319</v>
      </c>
      <c r="S25" s="163">
        <f t="shared" si="6"/>
        <v>18029</v>
      </c>
      <c r="T25" s="163">
        <f t="shared" si="6"/>
        <v>13</v>
      </c>
      <c r="U25" s="163">
        <f t="shared" si="6"/>
        <v>18277</v>
      </c>
      <c r="V25" s="157">
        <v>55</v>
      </c>
      <c r="AC25" s="158"/>
      <c r="AD25" s="158">
        <v>-973</v>
      </c>
      <c r="AE25" s="150">
        <v>1871.4100000000017</v>
      </c>
      <c r="AF25" s="150">
        <v>18040.730000000003</v>
      </c>
      <c r="AG25" s="150">
        <v>16169.320000000002</v>
      </c>
      <c r="AK25" s="159">
        <v>16502.340000000004</v>
      </c>
      <c r="AL25" s="163">
        <v>15318.990000000002</v>
      </c>
      <c r="AM25" s="165">
        <v>1.0772472597736535</v>
      </c>
      <c r="AR25" s="314"/>
      <c r="AT25" s="338"/>
      <c r="AU25" s="328"/>
      <c r="AV25" s="796"/>
      <c r="AW25" s="350" t="s">
        <v>80</v>
      </c>
      <c r="AX25" s="162">
        <v>33525</v>
      </c>
      <c r="AY25" s="163">
        <v>0</v>
      </c>
      <c r="AZ25" s="163">
        <v>230.82</v>
      </c>
      <c r="BA25" s="163">
        <v>3.77</v>
      </c>
      <c r="BB25" s="163">
        <v>234.58999999999997</v>
      </c>
      <c r="BC25" s="163">
        <v>430.66</v>
      </c>
      <c r="BD25" s="163">
        <v>140.19999999999999</v>
      </c>
      <c r="BE25" s="163">
        <v>973.31999999999994</v>
      </c>
      <c r="BF25" s="163">
        <v>7.34</v>
      </c>
      <c r="BG25" s="163">
        <v>1047</v>
      </c>
      <c r="BH25" s="163">
        <v>121.67</v>
      </c>
      <c r="BI25" s="163">
        <v>2720.1900000000005</v>
      </c>
      <c r="BJ25" s="163">
        <v>15319.050000000003</v>
      </c>
      <c r="BK25" s="163">
        <v>18039.240000000002</v>
      </c>
      <c r="BL25" s="163">
        <v>13</v>
      </c>
      <c r="BM25" s="163">
        <v>18286.830000000002</v>
      </c>
      <c r="BN25" s="159">
        <v>54.5468456375839</v>
      </c>
    </row>
    <row r="26" spans="2:66" s="150" customFormat="1" ht="13.5" customHeight="1">
      <c r="B26" s="333"/>
      <c r="C26" s="328" t="s">
        <v>85</v>
      </c>
      <c r="D26" s="351"/>
      <c r="E26" s="352" t="s">
        <v>86</v>
      </c>
      <c r="F26" s="162">
        <v>36714</v>
      </c>
      <c r="G26" s="163">
        <v>632</v>
      </c>
      <c r="H26" s="163">
        <v>74</v>
      </c>
      <c r="I26" s="163">
        <v>18</v>
      </c>
      <c r="J26" s="163">
        <f t="shared" si="0"/>
        <v>724</v>
      </c>
      <c r="K26" s="163">
        <v>183</v>
      </c>
      <c r="L26" s="163">
        <v>130</v>
      </c>
      <c r="M26" s="163">
        <v>681</v>
      </c>
      <c r="N26" s="154">
        <v>26</v>
      </c>
      <c r="O26" s="164">
        <v>952</v>
      </c>
      <c r="P26" s="164">
        <v>1218</v>
      </c>
      <c r="Q26" s="164">
        <f t="shared" si="1"/>
        <v>3190</v>
      </c>
      <c r="R26" s="164">
        <v>25098</v>
      </c>
      <c r="S26" s="164">
        <f t="shared" si="2"/>
        <v>28288</v>
      </c>
      <c r="T26" s="163">
        <v>1</v>
      </c>
      <c r="U26" s="154">
        <v>29012</v>
      </c>
      <c r="V26" s="157">
        <v>79</v>
      </c>
      <c r="AC26" s="158" t="e">
        <v>#REF!</v>
      </c>
      <c r="AD26" s="158" t="e">
        <v>#REF!</v>
      </c>
      <c r="AE26" s="150">
        <v>3173.489999999998</v>
      </c>
      <c r="AF26" s="150">
        <v>28350.729999999996</v>
      </c>
      <c r="AG26" s="150">
        <v>25177.239999999998</v>
      </c>
      <c r="AH26" s="150">
        <v>63.239999999997963</v>
      </c>
      <c r="AK26" s="159">
        <v>27279.82</v>
      </c>
      <c r="AL26" s="164">
        <v>25113.33</v>
      </c>
      <c r="AM26" s="187">
        <v>1.0862685275110866</v>
      </c>
      <c r="AT26" s="333"/>
      <c r="AU26" s="328" t="s">
        <v>85</v>
      </c>
      <c r="AV26" s="351"/>
      <c r="AW26" s="352" t="s">
        <v>86</v>
      </c>
      <c r="AX26" s="162">
        <v>36714</v>
      </c>
      <c r="AY26" s="163">
        <v>631.75</v>
      </c>
      <c r="AZ26" s="163">
        <v>73.5</v>
      </c>
      <c r="BA26" s="163">
        <v>17.54</v>
      </c>
      <c r="BB26" s="163">
        <v>722.79</v>
      </c>
      <c r="BC26" s="163">
        <v>183.48</v>
      </c>
      <c r="BD26" s="163">
        <v>129.94999999999999</v>
      </c>
      <c r="BE26" s="163">
        <v>681.31999999999994</v>
      </c>
      <c r="BF26" s="154">
        <v>25.6</v>
      </c>
      <c r="BG26" s="164">
        <v>940</v>
      </c>
      <c r="BH26" s="164">
        <v>1218.32</v>
      </c>
      <c r="BI26" s="164">
        <v>3178.67</v>
      </c>
      <c r="BJ26" s="164">
        <v>25113.539999999994</v>
      </c>
      <c r="BK26" s="164">
        <v>28292.209999999995</v>
      </c>
      <c r="BL26" s="163">
        <v>1</v>
      </c>
      <c r="BM26" s="163">
        <v>29015.999999999996</v>
      </c>
      <c r="BN26" s="159">
        <v>79.03252165386499</v>
      </c>
    </row>
    <row r="27" spans="2:66" s="150" customFormat="1" ht="13.5" customHeight="1">
      <c r="B27" s="333"/>
      <c r="C27" s="328" t="s">
        <v>315</v>
      </c>
      <c r="D27" s="353" t="s">
        <v>87</v>
      </c>
      <c r="E27" s="354" t="s">
        <v>88</v>
      </c>
      <c r="F27" s="162">
        <v>19484</v>
      </c>
      <c r="G27" s="163">
        <v>1752</v>
      </c>
      <c r="H27" s="163">
        <v>0</v>
      </c>
      <c r="I27" s="163">
        <v>6</v>
      </c>
      <c r="J27" s="163">
        <f t="shared" si="0"/>
        <v>1758</v>
      </c>
      <c r="K27" s="163">
        <v>58</v>
      </c>
      <c r="L27" s="163">
        <v>176</v>
      </c>
      <c r="M27" s="163">
        <v>213</v>
      </c>
      <c r="N27" s="154">
        <v>18</v>
      </c>
      <c r="O27" s="164">
        <v>30</v>
      </c>
      <c r="P27" s="164">
        <v>326</v>
      </c>
      <c r="Q27" s="164">
        <f t="shared" si="1"/>
        <v>821</v>
      </c>
      <c r="R27" s="164">
        <v>14148</v>
      </c>
      <c r="S27" s="164">
        <f t="shared" si="2"/>
        <v>14969</v>
      </c>
      <c r="T27" s="163">
        <v>1</v>
      </c>
      <c r="U27" s="154">
        <f t="shared" si="3"/>
        <v>16728</v>
      </c>
      <c r="V27" s="157">
        <v>86</v>
      </c>
      <c r="AC27" s="158">
        <v>212.92</v>
      </c>
      <c r="AD27" s="158">
        <v>-8.0000000000012506E-2</v>
      </c>
      <c r="AE27" s="150">
        <v>840.15999999999985</v>
      </c>
      <c r="AF27" s="150">
        <v>14968.8</v>
      </c>
      <c r="AG27" s="150">
        <v>14128.64</v>
      </c>
      <c r="AH27" s="150">
        <v>-19.360000000000582</v>
      </c>
      <c r="AK27" s="159">
        <v>14471.839999999998</v>
      </c>
      <c r="AL27" s="164">
        <v>14148.06</v>
      </c>
      <c r="AM27" s="187">
        <v>1.022885116404652</v>
      </c>
      <c r="AT27" s="333"/>
      <c r="AU27" s="328" t="s">
        <v>315</v>
      </c>
      <c r="AV27" s="353" t="s">
        <v>87</v>
      </c>
      <c r="AW27" s="354" t="s">
        <v>88</v>
      </c>
      <c r="AX27" s="162">
        <v>19484</v>
      </c>
      <c r="AY27" s="163">
        <v>1751.7</v>
      </c>
      <c r="AZ27" s="163"/>
      <c r="BA27" s="163">
        <v>6.21</v>
      </c>
      <c r="BB27" s="163">
        <v>1757.91</v>
      </c>
      <c r="BC27" s="163">
        <v>57.41</v>
      </c>
      <c r="BD27" s="163">
        <v>176.44</v>
      </c>
      <c r="BE27" s="163">
        <v>212.92</v>
      </c>
      <c r="BF27" s="154">
        <v>17.64</v>
      </c>
      <c r="BG27" s="164">
        <v>30</v>
      </c>
      <c r="BH27" s="164">
        <v>326.33</v>
      </c>
      <c r="BI27" s="164">
        <v>820.74</v>
      </c>
      <c r="BJ27" s="164">
        <v>14147.88</v>
      </c>
      <c r="BK27" s="164">
        <v>14968.619999999999</v>
      </c>
      <c r="BL27" s="163">
        <v>1</v>
      </c>
      <c r="BM27" s="163">
        <v>16727.53</v>
      </c>
      <c r="BN27" s="159">
        <v>85.852648326832266</v>
      </c>
    </row>
    <row r="28" spans="2:66" s="150" customFormat="1" ht="13.5" customHeight="1">
      <c r="B28" s="333"/>
      <c r="C28" s="328"/>
      <c r="D28" s="328"/>
      <c r="E28" s="350" t="s">
        <v>80</v>
      </c>
      <c r="F28" s="162">
        <f>F26+F27</f>
        <v>56198</v>
      </c>
      <c r="G28" s="163">
        <v>2383</v>
      </c>
      <c r="H28" s="163">
        <f t="shared" ref="H28:T28" si="7">H26+H27</f>
        <v>74</v>
      </c>
      <c r="I28" s="163">
        <f t="shared" si="7"/>
        <v>24</v>
      </c>
      <c r="J28" s="163">
        <v>2481</v>
      </c>
      <c r="K28" s="163">
        <v>242</v>
      </c>
      <c r="L28" s="163">
        <f t="shared" si="7"/>
        <v>306</v>
      </c>
      <c r="M28" s="163">
        <f t="shared" si="7"/>
        <v>894</v>
      </c>
      <c r="N28" s="163">
        <v>43</v>
      </c>
      <c r="O28" s="163">
        <f t="shared" si="7"/>
        <v>982</v>
      </c>
      <c r="P28" s="163">
        <v>1545</v>
      </c>
      <c r="Q28" s="163">
        <f t="shared" si="7"/>
        <v>4011</v>
      </c>
      <c r="R28" s="163">
        <f t="shared" si="7"/>
        <v>39246</v>
      </c>
      <c r="S28" s="163">
        <f t="shared" si="7"/>
        <v>43257</v>
      </c>
      <c r="T28" s="163">
        <f t="shared" si="7"/>
        <v>2</v>
      </c>
      <c r="U28" s="163">
        <v>45741</v>
      </c>
      <c r="V28" s="157">
        <v>81</v>
      </c>
      <c r="AC28" s="158"/>
      <c r="AD28" s="158">
        <v>-894</v>
      </c>
      <c r="AE28" s="150">
        <v>4013.6499999999942</v>
      </c>
      <c r="AF28" s="150">
        <v>43319.53</v>
      </c>
      <c r="AG28" s="150">
        <v>39305.880000000005</v>
      </c>
      <c r="AH28" s="150">
        <v>44.880000000004657</v>
      </c>
      <c r="AK28" s="159">
        <v>41751.659999999996</v>
      </c>
      <c r="AL28" s="163">
        <v>39261.39</v>
      </c>
      <c r="AM28" s="165">
        <v>1.0634279631974313</v>
      </c>
      <c r="AT28" s="333"/>
      <c r="AU28" s="328"/>
      <c r="AV28" s="328"/>
      <c r="AW28" s="350" t="s">
        <v>80</v>
      </c>
      <c r="AX28" s="162">
        <v>56198</v>
      </c>
      <c r="AY28" s="163">
        <v>2383.4499999999998</v>
      </c>
      <c r="AZ28" s="163">
        <v>73.5</v>
      </c>
      <c r="BA28" s="163">
        <v>23.75</v>
      </c>
      <c r="BB28" s="163">
        <v>2480.6999999999998</v>
      </c>
      <c r="BC28" s="163">
        <v>240.89</v>
      </c>
      <c r="BD28" s="163">
        <v>306.39</v>
      </c>
      <c r="BE28" s="163">
        <v>894.2399999999999</v>
      </c>
      <c r="BF28" s="163">
        <v>43.24</v>
      </c>
      <c r="BG28" s="163">
        <v>970</v>
      </c>
      <c r="BH28" s="163">
        <v>1544.6499999999999</v>
      </c>
      <c r="BI28" s="163">
        <v>3999.41</v>
      </c>
      <c r="BJ28" s="163">
        <v>39261.419999999991</v>
      </c>
      <c r="BK28" s="163">
        <v>43260.829999999994</v>
      </c>
      <c r="BL28" s="163">
        <v>2</v>
      </c>
      <c r="BM28" s="163">
        <v>45743.53</v>
      </c>
      <c r="BN28" s="159">
        <v>81.397078187835859</v>
      </c>
    </row>
    <row r="29" spans="2:66" s="150" customFormat="1" ht="13.5" customHeight="1" thickBot="1">
      <c r="B29" s="333"/>
      <c r="C29" s="325"/>
      <c r="D29" s="355" t="s">
        <v>83</v>
      </c>
      <c r="E29" s="356"/>
      <c r="F29" s="174">
        <f>F24+F28</f>
        <v>70612</v>
      </c>
      <c r="G29" s="175">
        <f t="shared" ref="G29:U29" si="8">G24+G28</f>
        <v>2383</v>
      </c>
      <c r="H29" s="175">
        <f t="shared" si="8"/>
        <v>178</v>
      </c>
      <c r="I29" s="175">
        <f>I24+I28</f>
        <v>25</v>
      </c>
      <c r="J29" s="175">
        <f t="shared" si="8"/>
        <v>2586</v>
      </c>
      <c r="K29" s="175">
        <f t="shared" si="8"/>
        <v>459</v>
      </c>
      <c r="L29" s="175">
        <f t="shared" si="8"/>
        <v>319</v>
      </c>
      <c r="M29" s="175">
        <v>1117</v>
      </c>
      <c r="N29" s="191">
        <f t="shared" si="8"/>
        <v>49</v>
      </c>
      <c r="O29" s="175">
        <f t="shared" si="8"/>
        <v>992</v>
      </c>
      <c r="P29" s="175">
        <f t="shared" si="8"/>
        <v>1545</v>
      </c>
      <c r="Q29" s="175">
        <f t="shared" si="8"/>
        <v>4479</v>
      </c>
      <c r="R29" s="175">
        <v>46910</v>
      </c>
      <c r="S29" s="175">
        <f t="shared" si="8"/>
        <v>51391</v>
      </c>
      <c r="T29" s="175">
        <f t="shared" si="8"/>
        <v>2</v>
      </c>
      <c r="U29" s="346">
        <f t="shared" si="8"/>
        <v>53980</v>
      </c>
      <c r="V29" s="310">
        <v>76</v>
      </c>
      <c r="AC29" s="158"/>
      <c r="AD29" s="158">
        <v>-1117</v>
      </c>
      <c r="AE29" s="150">
        <v>4480.6200000000026</v>
      </c>
      <c r="AF29" s="150">
        <v>51460.08</v>
      </c>
      <c r="AG29" s="150">
        <v>46979.46</v>
      </c>
      <c r="AH29" s="150">
        <v>46.459999999999127</v>
      </c>
      <c r="AK29" s="192">
        <v>49426.75</v>
      </c>
      <c r="AL29" s="175">
        <v>46932.42</v>
      </c>
      <c r="AM29" s="178">
        <v>1.0531472700534088</v>
      </c>
      <c r="AT29" s="333"/>
      <c r="AU29" s="325"/>
      <c r="AV29" s="355" t="s">
        <v>83</v>
      </c>
      <c r="AW29" s="356"/>
      <c r="AX29" s="174">
        <v>70612</v>
      </c>
      <c r="AY29" s="175">
        <v>2383.4499999999998</v>
      </c>
      <c r="AZ29" s="175">
        <v>177.36</v>
      </c>
      <c r="BA29" s="175">
        <v>24.66</v>
      </c>
      <c r="BB29" s="175">
        <v>2585.4699999999998</v>
      </c>
      <c r="BC29" s="175">
        <v>457.94</v>
      </c>
      <c r="BD29" s="175">
        <v>319.18</v>
      </c>
      <c r="BE29" s="175">
        <v>1116.52</v>
      </c>
      <c r="BF29" s="191">
        <v>49.09</v>
      </c>
      <c r="BG29" s="175">
        <v>980</v>
      </c>
      <c r="BH29" s="175">
        <v>1544.6499999999999</v>
      </c>
      <c r="BI29" s="175">
        <v>4467.38</v>
      </c>
      <c r="BJ29" s="175">
        <v>46932.509999999995</v>
      </c>
      <c r="BK29" s="175">
        <v>51399.889999999992</v>
      </c>
      <c r="BL29" s="175">
        <v>2</v>
      </c>
      <c r="BM29" s="175">
        <v>53987.360000000001</v>
      </c>
      <c r="BN29" s="176">
        <v>76.456353027813975</v>
      </c>
    </row>
    <row r="30" spans="2:66" s="150" customFormat="1" ht="13.5" customHeight="1">
      <c r="B30" s="333"/>
      <c r="C30" s="357" t="s">
        <v>316</v>
      </c>
      <c r="D30" s="358" t="s">
        <v>89</v>
      </c>
      <c r="E30" s="348" t="s">
        <v>90</v>
      </c>
      <c r="F30" s="195">
        <v>72142</v>
      </c>
      <c r="G30" s="181">
        <v>9015</v>
      </c>
      <c r="H30" s="181">
        <v>416</v>
      </c>
      <c r="I30" s="181">
        <v>93</v>
      </c>
      <c r="J30" s="182">
        <f t="shared" ref="J30:J31" si="9">SUM(G30:I30)</f>
        <v>9524</v>
      </c>
      <c r="K30" s="181">
        <v>1400</v>
      </c>
      <c r="L30" s="181">
        <v>410</v>
      </c>
      <c r="M30" s="181">
        <v>1797</v>
      </c>
      <c r="N30" s="154">
        <v>41</v>
      </c>
      <c r="O30" s="181">
        <v>2727</v>
      </c>
      <c r="P30" s="181">
        <v>1611</v>
      </c>
      <c r="Q30" s="181">
        <f t="shared" ref="Q30:Q31" si="10">SUM(K30:P30)</f>
        <v>7986</v>
      </c>
      <c r="R30" s="181">
        <v>47148</v>
      </c>
      <c r="S30" s="182">
        <f t="shared" ref="S30:S31" si="11">SUM(Q30:R30)</f>
        <v>55134</v>
      </c>
      <c r="T30" s="181">
        <v>3</v>
      </c>
      <c r="U30" s="154">
        <f t="shared" ref="U30:U31" si="12">SUM(J30,S30,T30)</f>
        <v>64661</v>
      </c>
      <c r="V30" s="157">
        <v>90</v>
      </c>
      <c r="AC30" s="158" t="e">
        <v>#REF!</v>
      </c>
      <c r="AD30" s="158" t="e">
        <v>#REF!</v>
      </c>
      <c r="AE30" s="150">
        <v>7828.2600000000093</v>
      </c>
      <c r="AF30" s="150">
        <v>54217.98000000001</v>
      </c>
      <c r="AG30" s="150">
        <v>46389.72</v>
      </c>
      <c r="AH30" s="150">
        <v>-751.27999999999884</v>
      </c>
      <c r="AI30" s="150" t="s">
        <v>90</v>
      </c>
      <c r="AK30" s="159">
        <v>50503.790000000015</v>
      </c>
      <c r="AL30" s="181">
        <v>46218.790000000008</v>
      </c>
      <c r="AM30" s="196">
        <v>1.0927112111762338</v>
      </c>
      <c r="AT30" s="333"/>
      <c r="AU30" s="357" t="s">
        <v>316</v>
      </c>
      <c r="AV30" s="358" t="s">
        <v>89</v>
      </c>
      <c r="AW30" s="348" t="s">
        <v>90</v>
      </c>
      <c r="AX30" s="195">
        <v>72142</v>
      </c>
      <c r="AY30" s="181">
        <v>9014.8799999999992</v>
      </c>
      <c r="AZ30" s="181">
        <v>416.2</v>
      </c>
      <c r="BA30" s="181">
        <v>92.63</v>
      </c>
      <c r="BB30" s="182">
        <v>9523.7099999999991</v>
      </c>
      <c r="BC30" s="181">
        <v>1407.36</v>
      </c>
      <c r="BD30" s="181">
        <v>410.28</v>
      </c>
      <c r="BE30" s="181">
        <v>1797.29</v>
      </c>
      <c r="BF30" s="154">
        <v>40.81</v>
      </c>
      <c r="BG30" s="181">
        <v>2726</v>
      </c>
      <c r="BH30" s="181">
        <v>1610.83</v>
      </c>
      <c r="BI30" s="181">
        <v>7992.57</v>
      </c>
      <c r="BJ30" s="181">
        <v>47141.090000000004</v>
      </c>
      <c r="BK30" s="182">
        <v>55133.66</v>
      </c>
      <c r="BL30" s="181">
        <v>3</v>
      </c>
      <c r="BM30" s="181">
        <v>64660.37</v>
      </c>
      <c r="BN30" s="183">
        <v>89.629300546145103</v>
      </c>
    </row>
    <row r="31" spans="2:66" s="150" customFormat="1" ht="13.5" customHeight="1">
      <c r="B31" s="333"/>
      <c r="C31" s="328" t="s">
        <v>330</v>
      </c>
      <c r="D31" s="328"/>
      <c r="E31" s="354" t="s">
        <v>91</v>
      </c>
      <c r="F31" s="162">
        <v>12248</v>
      </c>
      <c r="G31" s="163">
        <v>0</v>
      </c>
      <c r="H31" s="163">
        <v>114</v>
      </c>
      <c r="I31" s="163">
        <v>14</v>
      </c>
      <c r="J31" s="171">
        <f t="shared" si="9"/>
        <v>128</v>
      </c>
      <c r="K31" s="163">
        <v>0</v>
      </c>
      <c r="L31" s="163">
        <v>38</v>
      </c>
      <c r="M31" s="163">
        <v>45</v>
      </c>
      <c r="N31" s="154">
        <v>23</v>
      </c>
      <c r="O31" s="163">
        <v>439</v>
      </c>
      <c r="P31" s="163">
        <v>82</v>
      </c>
      <c r="Q31" s="163">
        <f t="shared" si="10"/>
        <v>627</v>
      </c>
      <c r="R31" s="163">
        <v>8950</v>
      </c>
      <c r="S31" s="164">
        <f t="shared" si="11"/>
        <v>9577</v>
      </c>
      <c r="T31" s="163">
        <v>2</v>
      </c>
      <c r="U31" s="154">
        <f t="shared" si="12"/>
        <v>9707</v>
      </c>
      <c r="V31" s="157">
        <v>79</v>
      </c>
      <c r="AC31" s="158">
        <v>41.25</v>
      </c>
      <c r="AD31" s="158">
        <v>-3.75</v>
      </c>
      <c r="AE31" s="150">
        <v>637.45000000000073</v>
      </c>
      <c r="AF31" s="150">
        <v>9506.82</v>
      </c>
      <c r="AG31" s="150">
        <v>8869.369999999999</v>
      </c>
      <c r="AH31" s="150">
        <v>-82.630000000001019</v>
      </c>
      <c r="AK31" s="159">
        <v>9381.81</v>
      </c>
      <c r="AL31" s="163">
        <v>8879.65</v>
      </c>
      <c r="AM31" s="165">
        <v>1.0565517785047833</v>
      </c>
      <c r="AT31" s="333"/>
      <c r="AU31" s="328" t="s">
        <v>314</v>
      </c>
      <c r="AV31" s="328"/>
      <c r="AW31" s="354" t="s">
        <v>91</v>
      </c>
      <c r="AX31" s="162">
        <v>12248</v>
      </c>
      <c r="AY31" s="163"/>
      <c r="AZ31" s="163">
        <v>114.42</v>
      </c>
      <c r="BA31" s="163">
        <v>14.01</v>
      </c>
      <c r="BB31" s="171">
        <v>128.43</v>
      </c>
      <c r="BC31" s="163"/>
      <c r="BD31" s="163">
        <v>37.72</v>
      </c>
      <c r="BE31" s="163">
        <v>44.84</v>
      </c>
      <c r="BF31" s="154">
        <v>23.06</v>
      </c>
      <c r="BG31" s="163">
        <v>438</v>
      </c>
      <c r="BH31" s="163">
        <v>81.66</v>
      </c>
      <c r="BI31" s="163">
        <v>625.28</v>
      </c>
      <c r="BJ31" s="163">
        <v>8951.7399999999961</v>
      </c>
      <c r="BK31" s="164">
        <v>9577.0199999999968</v>
      </c>
      <c r="BL31" s="163">
        <v>2</v>
      </c>
      <c r="BM31" s="163">
        <v>9707.4499999999971</v>
      </c>
      <c r="BN31" s="159">
        <v>79.257429784454587</v>
      </c>
    </row>
    <row r="32" spans="2:66" s="150" customFormat="1" ht="13.5" customHeight="1" thickBot="1">
      <c r="B32" s="333"/>
      <c r="C32" s="359"/>
      <c r="D32" s="360" t="s">
        <v>83</v>
      </c>
      <c r="E32" s="361"/>
      <c r="F32" s="199">
        <f>F30+F31</f>
        <v>84390</v>
      </c>
      <c r="G32" s="191">
        <f t="shared" ref="G32:U32" si="13">G30+G31</f>
        <v>9015</v>
      </c>
      <c r="H32" s="191">
        <f t="shared" si="13"/>
        <v>530</v>
      </c>
      <c r="I32" s="191">
        <f t="shared" si="13"/>
        <v>107</v>
      </c>
      <c r="J32" s="191">
        <f t="shared" si="13"/>
        <v>9652</v>
      </c>
      <c r="K32" s="191">
        <f t="shared" si="13"/>
        <v>1400</v>
      </c>
      <c r="L32" s="191">
        <f t="shared" si="13"/>
        <v>448</v>
      </c>
      <c r="M32" s="191">
        <f t="shared" si="13"/>
        <v>1842</v>
      </c>
      <c r="N32" s="191">
        <f t="shared" si="13"/>
        <v>64</v>
      </c>
      <c r="O32" s="191">
        <f t="shared" si="13"/>
        <v>3166</v>
      </c>
      <c r="P32" s="191">
        <v>1692</v>
      </c>
      <c r="Q32" s="191">
        <f t="shared" si="13"/>
        <v>8613</v>
      </c>
      <c r="R32" s="191">
        <f t="shared" si="13"/>
        <v>56098</v>
      </c>
      <c r="S32" s="191">
        <f t="shared" si="13"/>
        <v>64711</v>
      </c>
      <c r="T32" s="191">
        <f t="shared" si="13"/>
        <v>5</v>
      </c>
      <c r="U32" s="191">
        <f t="shared" si="13"/>
        <v>74368</v>
      </c>
      <c r="V32" s="310">
        <v>88</v>
      </c>
      <c r="AC32" s="158"/>
      <c r="AD32" s="158">
        <v>-1842</v>
      </c>
      <c r="AE32" s="150">
        <v>8465.710000000021</v>
      </c>
      <c r="AF32" s="150">
        <v>63724.80000000001</v>
      </c>
      <c r="AG32" s="150">
        <v>55259.089999999989</v>
      </c>
      <c r="AK32" s="200">
        <v>59885.600000000013</v>
      </c>
      <c r="AL32" s="191">
        <v>55098.44000000001</v>
      </c>
      <c r="AM32" s="201">
        <v>1.0868837665821391</v>
      </c>
      <c r="AT32" s="333"/>
      <c r="AU32" s="359"/>
      <c r="AV32" s="360" t="s">
        <v>83</v>
      </c>
      <c r="AW32" s="361"/>
      <c r="AX32" s="199">
        <v>84390</v>
      </c>
      <c r="AY32" s="191">
        <v>9014.8799999999992</v>
      </c>
      <c r="AZ32" s="191">
        <v>530.62</v>
      </c>
      <c r="BA32" s="191">
        <v>106.64</v>
      </c>
      <c r="BB32" s="191">
        <v>9652.14</v>
      </c>
      <c r="BC32" s="191">
        <v>1407.36</v>
      </c>
      <c r="BD32" s="191">
        <v>448</v>
      </c>
      <c r="BE32" s="191">
        <v>1842.1299999999999</v>
      </c>
      <c r="BF32" s="191">
        <v>63.870000000000005</v>
      </c>
      <c r="BG32" s="191">
        <v>3164</v>
      </c>
      <c r="BH32" s="191">
        <v>1692.49</v>
      </c>
      <c r="BI32" s="191">
        <v>8617.85</v>
      </c>
      <c r="BJ32" s="191">
        <v>56092.83</v>
      </c>
      <c r="BK32" s="191">
        <v>64710.68</v>
      </c>
      <c r="BL32" s="191">
        <v>5</v>
      </c>
      <c r="BM32" s="191">
        <v>74367.820000000007</v>
      </c>
      <c r="BN32" s="200">
        <v>88.123972034601266</v>
      </c>
    </row>
    <row r="33" spans="2:66" s="150" customFormat="1" ht="13.5" customHeight="1" thickBot="1">
      <c r="B33" s="333"/>
      <c r="C33" s="362" t="s">
        <v>92</v>
      </c>
      <c r="D33" s="363"/>
      <c r="E33" s="364"/>
      <c r="F33" s="205">
        <f>F23+F29+F32</f>
        <v>264749</v>
      </c>
      <c r="G33" s="206">
        <f t="shared" ref="G33:T33" si="14">G23+G29+G32</f>
        <v>11825</v>
      </c>
      <c r="H33" s="206">
        <f t="shared" si="14"/>
        <v>863</v>
      </c>
      <c r="I33" s="206">
        <f t="shared" si="14"/>
        <v>153</v>
      </c>
      <c r="J33" s="206">
        <f t="shared" si="14"/>
        <v>12840</v>
      </c>
      <c r="K33" s="206">
        <f t="shared" si="14"/>
        <v>2567</v>
      </c>
      <c r="L33" s="222">
        <f t="shared" si="14"/>
        <v>1171</v>
      </c>
      <c r="M33" s="222">
        <f t="shared" si="14"/>
        <v>4913</v>
      </c>
      <c r="N33" s="250">
        <f t="shared" si="14"/>
        <v>622</v>
      </c>
      <c r="O33" s="206">
        <f t="shared" si="14"/>
        <v>5374</v>
      </c>
      <c r="P33" s="206">
        <f t="shared" si="14"/>
        <v>4191</v>
      </c>
      <c r="Q33" s="206">
        <f t="shared" si="14"/>
        <v>18837</v>
      </c>
      <c r="R33" s="206">
        <v>154847</v>
      </c>
      <c r="S33" s="206">
        <f t="shared" si="14"/>
        <v>173685</v>
      </c>
      <c r="T33" s="206">
        <f t="shared" si="14"/>
        <v>30</v>
      </c>
      <c r="U33" s="365">
        <v>186555</v>
      </c>
      <c r="V33" s="311">
        <v>71</v>
      </c>
      <c r="AC33" s="158"/>
      <c r="AD33" s="158">
        <v>-4951</v>
      </c>
      <c r="AE33" s="150">
        <v>17864.090000000026</v>
      </c>
      <c r="AF33" s="150">
        <v>172788.37</v>
      </c>
      <c r="AG33" s="150">
        <v>154924.27999999997</v>
      </c>
      <c r="AK33" s="209">
        <v>163268.98000000001</v>
      </c>
      <c r="AL33" s="206">
        <v>153882.82</v>
      </c>
      <c r="AM33" s="210">
        <v>1.0609955029417839</v>
      </c>
      <c r="AT33" s="333"/>
      <c r="AU33" s="362" t="s">
        <v>92</v>
      </c>
      <c r="AV33" s="363"/>
      <c r="AW33" s="364"/>
      <c r="AX33" s="205">
        <v>264805</v>
      </c>
      <c r="AY33" s="206">
        <v>11825.259999999998</v>
      </c>
      <c r="AZ33" s="206">
        <v>863.37</v>
      </c>
      <c r="BA33" s="206">
        <v>151.80000000000001</v>
      </c>
      <c r="BB33" s="206">
        <v>12840.429999999998</v>
      </c>
      <c r="BC33" s="206">
        <v>2573.7799999999997</v>
      </c>
      <c r="BD33" s="206">
        <v>1171.5500000000002</v>
      </c>
      <c r="BE33" s="206">
        <v>4950.57</v>
      </c>
      <c r="BF33" s="207">
        <v>622.38000000000011</v>
      </c>
      <c r="BG33" s="206">
        <v>5361</v>
      </c>
      <c r="BH33" s="206">
        <v>4190.5599999999995</v>
      </c>
      <c r="BI33" s="206">
        <v>18869.84</v>
      </c>
      <c r="BJ33" s="206">
        <v>154832.19</v>
      </c>
      <c r="BK33" s="206">
        <v>173702.02999999997</v>
      </c>
      <c r="BL33" s="206">
        <v>30</v>
      </c>
      <c r="BM33" s="206">
        <v>186572.46</v>
      </c>
      <c r="BN33" s="208">
        <v>70.456547270633109</v>
      </c>
    </row>
    <row r="34" spans="2:66" s="150" customFormat="1" ht="13.5" customHeight="1">
      <c r="B34" s="366"/>
      <c r="C34" s="367" t="s">
        <v>93</v>
      </c>
      <c r="D34" s="368"/>
      <c r="E34" s="352" t="s">
        <v>94</v>
      </c>
      <c r="F34" s="212">
        <v>69498</v>
      </c>
      <c r="G34" s="213">
        <v>3887</v>
      </c>
      <c r="H34" s="213">
        <v>507</v>
      </c>
      <c r="I34" s="213">
        <v>19</v>
      </c>
      <c r="J34" s="181">
        <f t="shared" ref="J34" si="15">SUM(G34:I34)</f>
        <v>4413</v>
      </c>
      <c r="K34" s="213">
        <v>378</v>
      </c>
      <c r="L34" s="249">
        <v>330</v>
      </c>
      <c r="M34" s="249">
        <v>1741</v>
      </c>
      <c r="N34" s="154">
        <v>338</v>
      </c>
      <c r="O34" s="213">
        <v>5628</v>
      </c>
      <c r="P34" s="213">
        <v>2156</v>
      </c>
      <c r="Q34" s="213">
        <f t="shared" ref="Q34" si="16">SUM(K34:P34)</f>
        <v>10571</v>
      </c>
      <c r="R34" s="181">
        <v>50974</v>
      </c>
      <c r="S34" s="182">
        <f t="shared" ref="S34" si="17">SUM(Q34:R34)</f>
        <v>61545</v>
      </c>
      <c r="T34" s="213">
        <v>0</v>
      </c>
      <c r="U34" s="154">
        <f t="shared" ref="U34" si="18">SUM(J34,S34,T34)</f>
        <v>65958</v>
      </c>
      <c r="V34" s="157">
        <v>95</v>
      </c>
      <c r="AC34" s="158" t="e">
        <v>#REF!</v>
      </c>
      <c r="AD34" s="158" t="e">
        <v>#REF!</v>
      </c>
      <c r="AE34" s="150">
        <v>10270.830000000009</v>
      </c>
      <c r="AF34" s="150">
        <v>61545.05</v>
      </c>
      <c r="AG34" s="150">
        <v>51274.219999999994</v>
      </c>
      <c r="AH34" s="150">
        <v>354.21999999999389</v>
      </c>
      <c r="AK34" s="159">
        <v>58764.1</v>
      </c>
      <c r="AL34" s="181">
        <v>50939.75</v>
      </c>
      <c r="AM34" s="196">
        <v>1.1536000863765528</v>
      </c>
      <c r="AT34" s="366"/>
      <c r="AU34" s="367" t="s">
        <v>93</v>
      </c>
      <c r="AV34" s="368"/>
      <c r="AW34" s="352" t="s">
        <v>94</v>
      </c>
      <c r="AX34" s="212">
        <v>69498</v>
      </c>
      <c r="AY34" s="213">
        <v>3886.56</v>
      </c>
      <c r="AZ34" s="213">
        <v>506.79</v>
      </c>
      <c r="BA34" s="213">
        <v>19.3</v>
      </c>
      <c r="BB34" s="181">
        <v>4412.6500000000005</v>
      </c>
      <c r="BC34" s="213">
        <v>377.29</v>
      </c>
      <c r="BD34" s="213">
        <v>329.64</v>
      </c>
      <c r="BE34" s="213">
        <v>1820.8999999999999</v>
      </c>
      <c r="BF34" s="154">
        <v>338.27</v>
      </c>
      <c r="BG34" s="213">
        <v>5603</v>
      </c>
      <c r="BH34" s="213">
        <v>2156.04</v>
      </c>
      <c r="BI34" s="213">
        <v>10625.14</v>
      </c>
      <c r="BJ34" s="181">
        <v>50919.91</v>
      </c>
      <c r="BK34" s="182">
        <v>61545.05</v>
      </c>
      <c r="BL34" s="213">
        <v>0</v>
      </c>
      <c r="BM34" s="181">
        <v>65957.7</v>
      </c>
      <c r="BN34" s="183">
        <v>94.905896572563236</v>
      </c>
    </row>
    <row r="35" spans="2:66" s="150" customFormat="1" ht="13.5" customHeight="1" thickBot="1">
      <c r="B35" s="333"/>
      <c r="C35" s="369" t="s">
        <v>334</v>
      </c>
      <c r="D35" s="797" t="s">
        <v>83</v>
      </c>
      <c r="E35" s="798"/>
      <c r="F35" s="199">
        <f>F34</f>
        <v>69498</v>
      </c>
      <c r="G35" s="191">
        <f t="shared" ref="G35:U35" si="19">G34</f>
        <v>3887</v>
      </c>
      <c r="H35" s="191">
        <f t="shared" si="19"/>
        <v>507</v>
      </c>
      <c r="I35" s="191">
        <f t="shared" si="19"/>
        <v>19</v>
      </c>
      <c r="J35" s="191">
        <f t="shared" si="19"/>
        <v>4413</v>
      </c>
      <c r="K35" s="191">
        <f t="shared" si="19"/>
        <v>378</v>
      </c>
      <c r="L35" s="191">
        <f t="shared" si="19"/>
        <v>330</v>
      </c>
      <c r="M35" s="191">
        <f t="shared" si="19"/>
        <v>1741</v>
      </c>
      <c r="N35" s="191">
        <f t="shared" si="19"/>
        <v>338</v>
      </c>
      <c r="O35" s="191">
        <f t="shared" si="19"/>
        <v>5628</v>
      </c>
      <c r="P35" s="191">
        <f t="shared" si="19"/>
        <v>2156</v>
      </c>
      <c r="Q35" s="191">
        <f t="shared" si="19"/>
        <v>10571</v>
      </c>
      <c r="R35" s="191">
        <f t="shared" si="19"/>
        <v>50974</v>
      </c>
      <c r="S35" s="191">
        <f t="shared" si="19"/>
        <v>61545</v>
      </c>
      <c r="T35" s="191">
        <f t="shared" si="19"/>
        <v>0</v>
      </c>
      <c r="U35" s="191">
        <f t="shared" si="19"/>
        <v>65958</v>
      </c>
      <c r="V35" s="311">
        <v>95</v>
      </c>
      <c r="AC35" s="158"/>
      <c r="AD35" s="158">
        <v>-1821</v>
      </c>
      <c r="AE35" s="150">
        <v>10270.830000000009</v>
      </c>
      <c r="AF35" s="150">
        <v>61545.05</v>
      </c>
      <c r="AG35" s="150">
        <v>51274.219999999994</v>
      </c>
      <c r="AH35" s="150">
        <v>354.21999999999389</v>
      </c>
      <c r="AK35" s="200">
        <v>58764.1</v>
      </c>
      <c r="AL35" s="191">
        <v>50939.75</v>
      </c>
      <c r="AM35" s="201">
        <v>1.1536000863765528</v>
      </c>
      <c r="AT35" s="333"/>
      <c r="AU35" s="369" t="s">
        <v>317</v>
      </c>
      <c r="AV35" s="797" t="s">
        <v>83</v>
      </c>
      <c r="AW35" s="798"/>
      <c r="AX35" s="199">
        <v>69498</v>
      </c>
      <c r="AY35" s="191">
        <v>3886.56</v>
      </c>
      <c r="AZ35" s="191">
        <v>506.79</v>
      </c>
      <c r="BA35" s="191">
        <v>19.3</v>
      </c>
      <c r="BB35" s="191">
        <v>4412.6500000000005</v>
      </c>
      <c r="BC35" s="191">
        <v>377.29</v>
      </c>
      <c r="BD35" s="191">
        <v>329.64</v>
      </c>
      <c r="BE35" s="191">
        <v>1820.8999999999999</v>
      </c>
      <c r="BF35" s="191">
        <v>338.27</v>
      </c>
      <c r="BG35" s="191">
        <v>5603</v>
      </c>
      <c r="BH35" s="191">
        <v>2156.04</v>
      </c>
      <c r="BI35" s="191">
        <v>10625.14</v>
      </c>
      <c r="BJ35" s="191">
        <v>50919.91</v>
      </c>
      <c r="BK35" s="191">
        <v>61545.05</v>
      </c>
      <c r="BL35" s="191">
        <v>0</v>
      </c>
      <c r="BM35" s="191">
        <v>65957.7</v>
      </c>
      <c r="BN35" s="200">
        <v>94.905896572563236</v>
      </c>
    </row>
    <row r="36" spans="2:66" s="150" customFormat="1" ht="13.5" customHeight="1">
      <c r="B36" s="370" t="s">
        <v>95</v>
      </c>
      <c r="C36" s="371"/>
      <c r="D36" s="372" t="s">
        <v>96</v>
      </c>
      <c r="E36" s="373" t="s">
        <v>97</v>
      </c>
      <c r="F36" s="215">
        <v>27925</v>
      </c>
      <c r="G36" s="154">
        <v>0</v>
      </c>
      <c r="H36" s="154">
        <v>0</v>
      </c>
      <c r="I36" s="154">
        <v>6</v>
      </c>
      <c r="J36" s="154">
        <f t="shared" ref="J36" si="20">SUM(G36:I36)</f>
        <v>6</v>
      </c>
      <c r="K36" s="154">
        <v>0</v>
      </c>
      <c r="L36" s="154">
        <v>75</v>
      </c>
      <c r="M36" s="154">
        <v>146</v>
      </c>
      <c r="N36" s="154">
        <v>70</v>
      </c>
      <c r="O36" s="154">
        <v>32</v>
      </c>
      <c r="P36" s="154">
        <v>486</v>
      </c>
      <c r="Q36" s="154">
        <f t="shared" ref="Q36" si="21">SUM(K36:P36)</f>
        <v>809</v>
      </c>
      <c r="R36" s="154">
        <v>14143</v>
      </c>
      <c r="S36" s="156">
        <f t="shared" ref="S36" si="22">SUM(Q36:R36)</f>
        <v>14952</v>
      </c>
      <c r="T36" s="154">
        <v>2</v>
      </c>
      <c r="U36" s="154">
        <f t="shared" ref="U36" si="23">SUM(J36,S36,T36)</f>
        <v>14960</v>
      </c>
      <c r="V36" s="157">
        <v>54</v>
      </c>
      <c r="AC36" s="158">
        <v>161.54</v>
      </c>
      <c r="AD36" s="158">
        <v>-0.46000000000000796</v>
      </c>
      <c r="AE36" s="150">
        <v>838.47000000000116</v>
      </c>
      <c r="AF36" s="150">
        <v>14947.550000000001</v>
      </c>
      <c r="AG36" s="150">
        <v>14109.08</v>
      </c>
      <c r="AH36" s="150">
        <v>-14.920000000000073</v>
      </c>
      <c r="AK36" s="159">
        <v>14644.35</v>
      </c>
      <c r="AL36" s="154">
        <v>14124.12</v>
      </c>
      <c r="AM36" s="160">
        <v>1.0368327371899984</v>
      </c>
      <c r="AT36" s="370" t="s">
        <v>95</v>
      </c>
      <c r="AU36" s="371"/>
      <c r="AV36" s="372" t="s">
        <v>96</v>
      </c>
      <c r="AW36" s="373" t="s">
        <v>97</v>
      </c>
      <c r="AX36" s="215">
        <v>27925</v>
      </c>
      <c r="AY36" s="154"/>
      <c r="AZ36" s="154"/>
      <c r="BA36" s="154">
        <v>5.65</v>
      </c>
      <c r="BB36" s="154">
        <v>5.65</v>
      </c>
      <c r="BC36" s="154"/>
      <c r="BD36" s="154">
        <v>74.61</v>
      </c>
      <c r="BE36" s="154">
        <v>161.54</v>
      </c>
      <c r="BF36" s="154">
        <v>69.569999999999993</v>
      </c>
      <c r="BG36" s="154">
        <v>32</v>
      </c>
      <c r="BH36" s="154">
        <v>485.71</v>
      </c>
      <c r="BI36" s="154">
        <v>823.43</v>
      </c>
      <c r="BJ36" s="154">
        <v>14124.12</v>
      </c>
      <c r="BK36" s="156">
        <v>14947.550000000001</v>
      </c>
      <c r="BL36" s="154">
        <v>2</v>
      </c>
      <c r="BM36" s="154">
        <v>14955.2</v>
      </c>
      <c r="BN36" s="157">
        <v>53.554879140555059</v>
      </c>
    </row>
    <row r="37" spans="2:66" s="150" customFormat="1" ht="13.5" customHeight="1">
      <c r="B37" s="370" t="s">
        <v>98</v>
      </c>
      <c r="C37" s="371"/>
      <c r="D37" s="374"/>
      <c r="E37" s="350" t="s">
        <v>80</v>
      </c>
      <c r="F37" s="162">
        <f>F34+F36</f>
        <v>97423</v>
      </c>
      <c r="G37" s="163">
        <f t="shared" ref="G37:U37" si="24">G34+G36</f>
        <v>3887</v>
      </c>
      <c r="H37" s="163">
        <f t="shared" si="24"/>
        <v>507</v>
      </c>
      <c r="I37" s="163">
        <f t="shared" si="24"/>
        <v>25</v>
      </c>
      <c r="J37" s="163">
        <f t="shared" si="24"/>
        <v>4419</v>
      </c>
      <c r="K37" s="163">
        <f t="shared" si="24"/>
        <v>378</v>
      </c>
      <c r="L37" s="163">
        <v>404</v>
      </c>
      <c r="M37" s="163">
        <v>1886</v>
      </c>
      <c r="N37" s="163">
        <f t="shared" si="24"/>
        <v>408</v>
      </c>
      <c r="O37" s="163">
        <f t="shared" si="24"/>
        <v>5660</v>
      </c>
      <c r="P37" s="163">
        <f t="shared" si="24"/>
        <v>2642</v>
      </c>
      <c r="Q37" s="163">
        <f t="shared" si="24"/>
        <v>11380</v>
      </c>
      <c r="R37" s="163">
        <v>65119</v>
      </c>
      <c r="S37" s="163">
        <f t="shared" si="24"/>
        <v>76497</v>
      </c>
      <c r="T37" s="163">
        <f t="shared" si="24"/>
        <v>2</v>
      </c>
      <c r="U37" s="163">
        <f t="shared" si="24"/>
        <v>80918</v>
      </c>
      <c r="V37" s="157">
        <v>83</v>
      </c>
      <c r="AC37" s="158"/>
      <c r="AD37" s="158">
        <v>-1982</v>
      </c>
      <c r="AE37" s="150">
        <v>11109.30000000001</v>
      </c>
      <c r="AF37" s="150">
        <v>76492.600000000006</v>
      </c>
      <c r="AG37" s="150">
        <v>65383.299999999996</v>
      </c>
      <c r="AH37" s="150">
        <v>339.29999999999563</v>
      </c>
      <c r="AK37" s="159">
        <v>73408.45</v>
      </c>
      <c r="AL37" s="163">
        <v>65063.87</v>
      </c>
      <c r="AM37" s="165">
        <v>1.1282521313288003</v>
      </c>
      <c r="AT37" s="370" t="s">
        <v>98</v>
      </c>
      <c r="AU37" s="371"/>
      <c r="AV37" s="374"/>
      <c r="AW37" s="350" t="s">
        <v>80</v>
      </c>
      <c r="AX37" s="162">
        <v>97423</v>
      </c>
      <c r="AY37" s="163">
        <v>3886.56</v>
      </c>
      <c r="AZ37" s="163">
        <v>506.79</v>
      </c>
      <c r="BA37" s="163">
        <v>24.950000000000003</v>
      </c>
      <c r="BB37" s="163">
        <v>4418.3</v>
      </c>
      <c r="BC37" s="163">
        <v>377.29</v>
      </c>
      <c r="BD37" s="163">
        <v>404.25</v>
      </c>
      <c r="BE37" s="163">
        <v>1982.4399999999998</v>
      </c>
      <c r="BF37" s="163">
        <v>407.84</v>
      </c>
      <c r="BG37" s="163">
        <v>5635</v>
      </c>
      <c r="BH37" s="163">
        <v>2641.75</v>
      </c>
      <c r="BI37" s="163">
        <v>11448.57</v>
      </c>
      <c r="BJ37" s="163">
        <v>65044.030000000006</v>
      </c>
      <c r="BK37" s="163">
        <v>76492.600000000006</v>
      </c>
      <c r="BL37" s="163">
        <v>2</v>
      </c>
      <c r="BM37" s="163">
        <v>80912.899999999994</v>
      </c>
      <c r="BN37" s="159">
        <v>83.053180460466209</v>
      </c>
    </row>
    <row r="38" spans="2:66" s="150" customFormat="1" ht="13.5" customHeight="1">
      <c r="B38" s="370"/>
      <c r="C38" s="371" t="s">
        <v>99</v>
      </c>
      <c r="D38" s="325"/>
      <c r="E38" s="354" t="s">
        <v>124</v>
      </c>
      <c r="F38" s="162">
        <v>5662</v>
      </c>
      <c r="G38" s="163">
        <v>0</v>
      </c>
      <c r="H38" s="163">
        <v>0</v>
      </c>
      <c r="I38" s="163">
        <v>1</v>
      </c>
      <c r="J38" s="163">
        <f t="shared" ref="J38:J40" si="25">SUM(G38:I38)</f>
        <v>1</v>
      </c>
      <c r="K38" s="163">
        <v>49</v>
      </c>
      <c r="L38" s="163">
        <v>0</v>
      </c>
      <c r="M38" s="163">
        <v>224</v>
      </c>
      <c r="N38" s="154">
        <v>8</v>
      </c>
      <c r="O38" s="163">
        <v>664</v>
      </c>
      <c r="P38" s="163">
        <v>316</v>
      </c>
      <c r="Q38" s="163">
        <f t="shared" ref="Q38:Q40" si="26">SUM(K38:P38)</f>
        <v>1261</v>
      </c>
      <c r="R38" s="163">
        <v>3631</v>
      </c>
      <c r="S38" s="164">
        <f t="shared" ref="S38:S39" si="27">SUM(Q38:R38)</f>
        <v>4892</v>
      </c>
      <c r="T38" s="163">
        <v>0</v>
      </c>
      <c r="U38" s="154">
        <f t="shared" ref="U38:U40" si="28">SUM(J38,S38,T38)</f>
        <v>4893</v>
      </c>
      <c r="V38" s="157">
        <v>86</v>
      </c>
      <c r="AC38" s="158">
        <v>224.01999999999998</v>
      </c>
      <c r="AD38" s="158">
        <v>1.999999999998181E-2</v>
      </c>
      <c r="AE38" s="150">
        <v>1273.58</v>
      </c>
      <c r="AF38" s="150">
        <v>4905.68</v>
      </c>
      <c r="AG38" s="150">
        <v>3632.1000000000004</v>
      </c>
      <c r="AH38" s="150">
        <v>-4.8999999999996362</v>
      </c>
      <c r="AK38" s="159">
        <v>4614.7300000000005</v>
      </c>
      <c r="AL38" s="163">
        <v>3663.35</v>
      </c>
      <c r="AM38" s="165">
        <v>1.2597021851583934</v>
      </c>
      <c r="AT38" s="370"/>
      <c r="AU38" s="371" t="s">
        <v>99</v>
      </c>
      <c r="AV38" s="325"/>
      <c r="AW38" s="354" t="s">
        <v>124</v>
      </c>
      <c r="AX38" s="162">
        <v>5662</v>
      </c>
      <c r="AY38" s="163"/>
      <c r="AZ38" s="163"/>
      <c r="BA38" s="163">
        <v>1.18</v>
      </c>
      <c r="BB38" s="163">
        <v>1.18</v>
      </c>
      <c r="BC38" s="163">
        <v>48.9</v>
      </c>
      <c r="BD38" s="163"/>
      <c r="BE38" s="163">
        <v>224.01999999999998</v>
      </c>
      <c r="BF38" s="154">
        <v>7.97</v>
      </c>
      <c r="BG38" s="163">
        <v>665</v>
      </c>
      <c r="BH38" s="163">
        <v>315.76</v>
      </c>
      <c r="BI38" s="163">
        <v>1261.6500000000001</v>
      </c>
      <c r="BJ38" s="163">
        <v>3637.4500000000003</v>
      </c>
      <c r="BK38" s="164">
        <v>4899.1000000000004</v>
      </c>
      <c r="BL38" s="163">
        <v>0</v>
      </c>
      <c r="BM38" s="163">
        <v>4900.2800000000007</v>
      </c>
      <c r="BN38" s="159">
        <v>86.546803249735078</v>
      </c>
    </row>
    <row r="39" spans="2:66" s="150" customFormat="1" ht="13.5" customHeight="1">
      <c r="B39" s="370" t="s">
        <v>137</v>
      </c>
      <c r="C39" s="371" t="s">
        <v>318</v>
      </c>
      <c r="D39" s="337" t="s">
        <v>101</v>
      </c>
      <c r="E39" s="354" t="s">
        <v>102</v>
      </c>
      <c r="F39" s="162">
        <v>14080</v>
      </c>
      <c r="G39" s="163">
        <v>0</v>
      </c>
      <c r="H39" s="163">
        <v>112</v>
      </c>
      <c r="I39" s="163">
        <v>10</v>
      </c>
      <c r="J39" s="163">
        <f t="shared" si="25"/>
        <v>122</v>
      </c>
      <c r="K39" s="163">
        <v>41</v>
      </c>
      <c r="L39" s="163">
        <v>136</v>
      </c>
      <c r="M39" s="163">
        <v>1112</v>
      </c>
      <c r="N39" s="154">
        <v>19</v>
      </c>
      <c r="O39" s="163">
        <v>395</v>
      </c>
      <c r="P39" s="163">
        <v>938</v>
      </c>
      <c r="Q39" s="163">
        <f t="shared" si="26"/>
        <v>2641</v>
      </c>
      <c r="R39" s="163">
        <v>9723</v>
      </c>
      <c r="S39" s="164">
        <f t="shared" si="27"/>
        <v>12364</v>
      </c>
      <c r="T39" s="163">
        <v>0</v>
      </c>
      <c r="U39" s="154">
        <f t="shared" si="28"/>
        <v>12486</v>
      </c>
      <c r="V39" s="157">
        <v>89</v>
      </c>
      <c r="AC39" s="158">
        <v>1111.9000000000001</v>
      </c>
      <c r="AD39" s="158">
        <v>-9.9999999999909051E-2</v>
      </c>
      <c r="AE39" s="150">
        <v>2711.3199999999979</v>
      </c>
      <c r="AF39" s="150">
        <v>12357.539999999997</v>
      </c>
      <c r="AG39" s="150">
        <v>9646.2199999999993</v>
      </c>
      <c r="AH39" s="150">
        <v>-75.780000000000655</v>
      </c>
      <c r="AK39" s="159">
        <v>11051.58</v>
      </c>
      <c r="AL39" s="163">
        <v>9722.0299999999988</v>
      </c>
      <c r="AM39" s="165">
        <v>1.1367564181554677</v>
      </c>
      <c r="AT39" s="370" t="s">
        <v>318</v>
      </c>
      <c r="AU39" s="371" t="s">
        <v>318</v>
      </c>
      <c r="AV39" s="337" t="s">
        <v>101</v>
      </c>
      <c r="AW39" s="354" t="s">
        <v>102</v>
      </c>
      <c r="AX39" s="162">
        <v>14080.000000000002</v>
      </c>
      <c r="AY39" s="163"/>
      <c r="AZ39" s="163">
        <v>112.33</v>
      </c>
      <c r="BA39" s="163">
        <v>9.56</v>
      </c>
      <c r="BB39" s="163">
        <v>121.89</v>
      </c>
      <c r="BC39" s="163">
        <v>41.06</v>
      </c>
      <c r="BD39" s="163">
        <v>136.49</v>
      </c>
      <c r="BE39" s="163">
        <v>1111.9000000000001</v>
      </c>
      <c r="BF39" s="154">
        <v>19.13</v>
      </c>
      <c r="BG39" s="163">
        <v>395</v>
      </c>
      <c r="BH39" s="163">
        <v>938.39</v>
      </c>
      <c r="BI39" s="163">
        <v>2641.9700000000003</v>
      </c>
      <c r="BJ39" s="163">
        <v>9722.0499999999993</v>
      </c>
      <c r="BK39" s="164">
        <v>12364.019999999999</v>
      </c>
      <c r="BL39" s="163">
        <v>0</v>
      </c>
      <c r="BM39" s="163">
        <v>12485.909999999998</v>
      </c>
      <c r="BN39" s="159">
        <v>88.678338068181802</v>
      </c>
    </row>
    <row r="40" spans="2:66" s="150" customFormat="1" ht="13.5" customHeight="1">
      <c r="B40" s="375"/>
      <c r="C40" s="371"/>
      <c r="D40" s="328"/>
      <c r="E40" s="354" t="s">
        <v>227</v>
      </c>
      <c r="F40" s="162">
        <v>32765</v>
      </c>
      <c r="G40" s="163">
        <v>570</v>
      </c>
      <c r="H40" s="163">
        <v>625</v>
      </c>
      <c r="I40" s="163">
        <v>23</v>
      </c>
      <c r="J40" s="163">
        <f t="shared" si="25"/>
        <v>1218</v>
      </c>
      <c r="K40" s="163">
        <v>734</v>
      </c>
      <c r="L40" s="163">
        <v>395</v>
      </c>
      <c r="M40" s="163">
        <v>1169</v>
      </c>
      <c r="N40" s="154">
        <v>21</v>
      </c>
      <c r="O40" s="163">
        <v>2719</v>
      </c>
      <c r="P40" s="163">
        <v>1460</v>
      </c>
      <c r="Q40" s="163">
        <f t="shared" si="26"/>
        <v>6498</v>
      </c>
      <c r="R40" s="163">
        <v>22262</v>
      </c>
      <c r="S40" s="164">
        <v>28761</v>
      </c>
      <c r="T40" s="163">
        <v>3</v>
      </c>
      <c r="U40" s="154">
        <f t="shared" si="28"/>
        <v>29982</v>
      </c>
      <c r="V40" s="157">
        <v>92</v>
      </c>
      <c r="AC40" s="158" t="e">
        <v>#REF!</v>
      </c>
      <c r="AD40" s="158" t="e">
        <v>#REF!</v>
      </c>
      <c r="AE40" s="150">
        <v>6345.2700000000077</v>
      </c>
      <c r="AF40" s="150">
        <v>28770.720000000005</v>
      </c>
      <c r="AG40" s="150">
        <v>22425.449999999997</v>
      </c>
      <c r="AH40" s="150">
        <v>108.44999999999709</v>
      </c>
      <c r="AK40" s="159">
        <v>26532.89000000001</v>
      </c>
      <c r="AL40" s="163">
        <v>22400.65</v>
      </c>
      <c r="AM40" s="165">
        <v>1.184469647086134</v>
      </c>
      <c r="AT40" s="375"/>
      <c r="AU40" s="371"/>
      <c r="AV40" s="328"/>
      <c r="AW40" s="354" t="s">
        <v>227</v>
      </c>
      <c r="AX40" s="162">
        <v>32764.999999999996</v>
      </c>
      <c r="AY40" s="163">
        <v>570.47</v>
      </c>
      <c r="AZ40" s="163">
        <v>624.65</v>
      </c>
      <c r="BA40" s="163">
        <v>22.87</v>
      </c>
      <c r="BB40" s="163">
        <v>1217.9899999999998</v>
      </c>
      <c r="BC40" s="163">
        <v>712.92</v>
      </c>
      <c r="BD40" s="163">
        <v>395.14</v>
      </c>
      <c r="BE40" s="163">
        <v>1169.1600000000001</v>
      </c>
      <c r="BF40" s="154">
        <v>20.6</v>
      </c>
      <c r="BG40" s="163">
        <v>2689</v>
      </c>
      <c r="BH40" s="163">
        <v>1459.72</v>
      </c>
      <c r="BI40" s="163">
        <v>6446.54</v>
      </c>
      <c r="BJ40" s="163">
        <v>22317.290000000008</v>
      </c>
      <c r="BK40" s="164">
        <v>28763.830000000009</v>
      </c>
      <c r="BL40" s="163">
        <v>3</v>
      </c>
      <c r="BM40" s="163">
        <v>29984.820000000007</v>
      </c>
      <c r="BN40" s="159">
        <v>91.5147871204029</v>
      </c>
    </row>
    <row r="41" spans="2:66" s="150" customFormat="1" ht="13.5" customHeight="1">
      <c r="B41" s="375"/>
      <c r="C41" s="371"/>
      <c r="D41" s="374"/>
      <c r="E41" s="350" t="s">
        <v>80</v>
      </c>
      <c r="F41" s="162">
        <f>F38+F39+F40</f>
        <v>52507</v>
      </c>
      <c r="G41" s="163">
        <f t="shared" ref="G41:U41" si="29">G38+G39+G40</f>
        <v>570</v>
      </c>
      <c r="H41" s="163">
        <f t="shared" si="29"/>
        <v>737</v>
      </c>
      <c r="I41" s="163">
        <f t="shared" si="29"/>
        <v>34</v>
      </c>
      <c r="J41" s="163">
        <f t="shared" si="29"/>
        <v>1341</v>
      </c>
      <c r="K41" s="163">
        <f t="shared" si="29"/>
        <v>824</v>
      </c>
      <c r="L41" s="163">
        <v>530</v>
      </c>
      <c r="M41" s="163">
        <f t="shared" si="29"/>
        <v>2505</v>
      </c>
      <c r="N41" s="163">
        <f t="shared" si="29"/>
        <v>48</v>
      </c>
      <c r="O41" s="163">
        <f t="shared" si="29"/>
        <v>3778</v>
      </c>
      <c r="P41" s="163">
        <f t="shared" si="29"/>
        <v>2714</v>
      </c>
      <c r="Q41" s="163">
        <f t="shared" si="29"/>
        <v>10400</v>
      </c>
      <c r="R41" s="163">
        <v>35618</v>
      </c>
      <c r="S41" s="163">
        <f t="shared" si="29"/>
        <v>46017</v>
      </c>
      <c r="T41" s="163">
        <f t="shared" si="29"/>
        <v>3</v>
      </c>
      <c r="U41" s="163">
        <f t="shared" si="29"/>
        <v>47361</v>
      </c>
      <c r="V41" s="157">
        <v>90</v>
      </c>
      <c r="AC41" s="158"/>
      <c r="AD41" s="158">
        <v>-2505</v>
      </c>
      <c r="AE41" s="150">
        <v>10330.170000000006</v>
      </c>
      <c r="AF41" s="150">
        <v>46033.94</v>
      </c>
      <c r="AG41" s="150">
        <v>35703.769999999997</v>
      </c>
      <c r="AH41" s="150">
        <v>26.769999999996799</v>
      </c>
      <c r="AK41" s="159">
        <v>42199.200000000012</v>
      </c>
      <c r="AL41" s="163">
        <v>35786.03</v>
      </c>
      <c r="AM41" s="165">
        <v>1.1792087582780211</v>
      </c>
      <c r="AT41" s="375"/>
      <c r="AU41" s="371"/>
      <c r="AV41" s="374"/>
      <c r="AW41" s="350" t="s">
        <v>80</v>
      </c>
      <c r="AX41" s="162">
        <v>52507</v>
      </c>
      <c r="AY41" s="163">
        <v>570.47</v>
      </c>
      <c r="AZ41" s="163">
        <v>736.98</v>
      </c>
      <c r="BA41" s="163">
        <v>33.61</v>
      </c>
      <c r="BB41" s="163">
        <v>1341.0599999999997</v>
      </c>
      <c r="BC41" s="163">
        <v>802.88</v>
      </c>
      <c r="BD41" s="163">
        <v>531.63</v>
      </c>
      <c r="BE41" s="163">
        <v>2505.08</v>
      </c>
      <c r="BF41" s="163">
        <v>47.7</v>
      </c>
      <c r="BG41" s="163">
        <v>3749</v>
      </c>
      <c r="BH41" s="163">
        <v>2713.87</v>
      </c>
      <c r="BI41" s="163">
        <v>10350.16</v>
      </c>
      <c r="BJ41" s="163">
        <v>35676.790000000008</v>
      </c>
      <c r="BK41" s="163">
        <v>46026.950000000012</v>
      </c>
      <c r="BL41" s="163">
        <v>3</v>
      </c>
      <c r="BM41" s="163">
        <v>47371.010000000009</v>
      </c>
      <c r="BN41" s="159">
        <v>90.218466109280683</v>
      </c>
    </row>
    <row r="42" spans="2:66" s="150" customFormat="1" ht="13.5" customHeight="1" thickBot="1">
      <c r="B42" s="370"/>
      <c r="C42" s="376"/>
      <c r="D42" s="355" t="s">
        <v>83</v>
      </c>
      <c r="E42" s="356"/>
      <c r="F42" s="174">
        <f>F36+F41</f>
        <v>80432</v>
      </c>
      <c r="G42" s="175">
        <f t="shared" ref="G42:U42" si="30">G36+G41</f>
        <v>570</v>
      </c>
      <c r="H42" s="175">
        <f t="shared" si="30"/>
        <v>737</v>
      </c>
      <c r="I42" s="175">
        <f t="shared" si="30"/>
        <v>40</v>
      </c>
      <c r="J42" s="175">
        <f t="shared" si="30"/>
        <v>1347</v>
      </c>
      <c r="K42" s="175">
        <f t="shared" si="30"/>
        <v>824</v>
      </c>
      <c r="L42" s="175">
        <v>606</v>
      </c>
      <c r="M42" s="175">
        <f t="shared" si="30"/>
        <v>2651</v>
      </c>
      <c r="N42" s="175">
        <f t="shared" si="30"/>
        <v>118</v>
      </c>
      <c r="O42" s="175">
        <f t="shared" si="30"/>
        <v>3810</v>
      </c>
      <c r="P42" s="175">
        <f t="shared" si="30"/>
        <v>3200</v>
      </c>
      <c r="Q42" s="175">
        <f t="shared" si="30"/>
        <v>11209</v>
      </c>
      <c r="R42" s="175">
        <v>49760</v>
      </c>
      <c r="S42" s="175">
        <f t="shared" si="30"/>
        <v>60969</v>
      </c>
      <c r="T42" s="175">
        <f t="shared" si="30"/>
        <v>5</v>
      </c>
      <c r="U42" s="175">
        <f t="shared" si="30"/>
        <v>62321</v>
      </c>
      <c r="V42" s="311">
        <v>76</v>
      </c>
      <c r="AC42" s="158"/>
      <c r="AD42" s="158">
        <v>-2667</v>
      </c>
      <c r="AE42" s="150">
        <v>11168.640000000007</v>
      </c>
      <c r="AF42" s="150">
        <v>60981.490000000005</v>
      </c>
      <c r="AG42" s="150">
        <v>49812.85</v>
      </c>
      <c r="AH42" s="150">
        <v>11.849999999998545</v>
      </c>
      <c r="AK42" s="200">
        <v>56843.55000000001</v>
      </c>
      <c r="AL42" s="175">
        <v>49910.15</v>
      </c>
      <c r="AM42" s="178">
        <v>1.1389176349900774</v>
      </c>
      <c r="AT42" s="370"/>
      <c r="AU42" s="376"/>
      <c r="AV42" s="355" t="s">
        <v>83</v>
      </c>
      <c r="AW42" s="356"/>
      <c r="AX42" s="174">
        <v>80432</v>
      </c>
      <c r="AY42" s="175">
        <v>570.47</v>
      </c>
      <c r="AZ42" s="175">
        <v>736.98</v>
      </c>
      <c r="BA42" s="175">
        <v>39.26</v>
      </c>
      <c r="BB42" s="175">
        <v>1346.7099999999998</v>
      </c>
      <c r="BC42" s="175">
        <v>802.88</v>
      </c>
      <c r="BD42" s="175">
        <v>606.24</v>
      </c>
      <c r="BE42" s="175">
        <v>2666.62</v>
      </c>
      <c r="BF42" s="175">
        <v>117.27</v>
      </c>
      <c r="BG42" s="175">
        <v>3781</v>
      </c>
      <c r="BH42" s="175">
        <v>3199.58</v>
      </c>
      <c r="BI42" s="175">
        <v>11173.59</v>
      </c>
      <c r="BJ42" s="175">
        <v>49800.910000000011</v>
      </c>
      <c r="BK42" s="175">
        <v>60974.500000000015</v>
      </c>
      <c r="BL42" s="175">
        <v>5</v>
      </c>
      <c r="BM42" s="175">
        <v>62326.210000000006</v>
      </c>
      <c r="BN42" s="176">
        <v>77.489320171076187</v>
      </c>
    </row>
    <row r="43" spans="2:66" s="150" customFormat="1" ht="13.5" customHeight="1" thickBot="1">
      <c r="B43" s="330"/>
      <c r="C43" s="362" t="s">
        <v>92</v>
      </c>
      <c r="D43" s="363"/>
      <c r="E43" s="364"/>
      <c r="F43" s="216">
        <f>F35+F42</f>
        <v>149930</v>
      </c>
      <c r="G43" s="207">
        <f t="shared" ref="G43:U43" si="31">G35+G42</f>
        <v>4457</v>
      </c>
      <c r="H43" s="207">
        <f t="shared" si="31"/>
        <v>1244</v>
      </c>
      <c r="I43" s="207">
        <f t="shared" si="31"/>
        <v>59</v>
      </c>
      <c r="J43" s="207">
        <f t="shared" si="31"/>
        <v>5760</v>
      </c>
      <c r="K43" s="207">
        <f t="shared" si="31"/>
        <v>1202</v>
      </c>
      <c r="L43" s="207">
        <f t="shared" si="31"/>
        <v>936</v>
      </c>
      <c r="M43" s="207">
        <v>4391</v>
      </c>
      <c r="N43" s="207">
        <f t="shared" si="31"/>
        <v>456</v>
      </c>
      <c r="O43" s="207">
        <f t="shared" si="31"/>
        <v>9438</v>
      </c>
      <c r="P43" s="207">
        <f t="shared" si="31"/>
        <v>5356</v>
      </c>
      <c r="Q43" s="207">
        <f t="shared" si="31"/>
        <v>21780</v>
      </c>
      <c r="R43" s="207">
        <v>100735</v>
      </c>
      <c r="S43" s="207">
        <f t="shared" si="31"/>
        <v>122514</v>
      </c>
      <c r="T43" s="207">
        <f t="shared" si="31"/>
        <v>5</v>
      </c>
      <c r="U43" s="207">
        <f t="shared" si="31"/>
        <v>128279</v>
      </c>
      <c r="V43" s="311">
        <v>86</v>
      </c>
      <c r="W43" s="314"/>
      <c r="X43" s="314"/>
      <c r="Y43" s="314"/>
      <c r="Z43" s="314"/>
      <c r="AA43" s="314"/>
      <c r="AC43" s="218"/>
      <c r="AD43" s="158">
        <v>-4488</v>
      </c>
      <c r="AE43" s="150">
        <v>21439.47</v>
      </c>
      <c r="AF43" s="314">
        <v>122526.54000000001</v>
      </c>
      <c r="AG43" s="314">
        <v>101087.07</v>
      </c>
      <c r="AH43" s="150">
        <v>366.07000000000698</v>
      </c>
      <c r="AI43" s="314"/>
      <c r="AJ43" s="314"/>
      <c r="AK43" s="219">
        <v>115607.65000000001</v>
      </c>
      <c r="AL43" s="207">
        <v>100849.9</v>
      </c>
      <c r="AM43" s="220">
        <v>1.1463338089576689</v>
      </c>
      <c r="AN43" s="314"/>
      <c r="AO43" s="314"/>
      <c r="AP43" s="314"/>
      <c r="AQ43" s="314"/>
      <c r="AR43" s="314"/>
      <c r="AT43" s="330"/>
      <c r="AU43" s="362" t="s">
        <v>92</v>
      </c>
      <c r="AV43" s="363"/>
      <c r="AW43" s="364"/>
      <c r="AX43" s="216">
        <v>149930</v>
      </c>
      <c r="AY43" s="207">
        <v>4457.03</v>
      </c>
      <c r="AZ43" s="207">
        <v>1243.77</v>
      </c>
      <c r="BA43" s="207">
        <v>58.56</v>
      </c>
      <c r="BB43" s="207">
        <v>5759.3600000000006</v>
      </c>
      <c r="BC43" s="207">
        <v>1180.17</v>
      </c>
      <c r="BD43" s="207">
        <v>935.88</v>
      </c>
      <c r="BE43" s="207">
        <v>4487.5199999999995</v>
      </c>
      <c r="BF43" s="207">
        <v>455.53999999999996</v>
      </c>
      <c r="BG43" s="207">
        <v>9384</v>
      </c>
      <c r="BH43" s="207">
        <v>5355.62</v>
      </c>
      <c r="BI43" s="207">
        <v>21798.73</v>
      </c>
      <c r="BJ43" s="207">
        <v>100720.82</v>
      </c>
      <c r="BK43" s="207">
        <v>122519.55000000002</v>
      </c>
      <c r="BL43" s="207">
        <v>5</v>
      </c>
      <c r="BM43" s="207">
        <v>128283.91</v>
      </c>
      <c r="BN43" s="217">
        <v>85.562535850063369</v>
      </c>
    </row>
    <row r="44" spans="2:66" s="150" customFormat="1" ht="13.5" customHeight="1" thickBot="1">
      <c r="B44" s="799" t="s">
        <v>104</v>
      </c>
      <c r="C44" s="800"/>
      <c r="D44" s="800"/>
      <c r="E44" s="801"/>
      <c r="F44" s="221">
        <v>414680</v>
      </c>
      <c r="G44" s="222">
        <f t="shared" ref="G44:U44" si="32">G33+G43</f>
        <v>16282</v>
      </c>
      <c r="H44" s="222">
        <f t="shared" si="32"/>
        <v>2107</v>
      </c>
      <c r="I44" s="222">
        <v>210</v>
      </c>
      <c r="J44" s="222">
        <f t="shared" si="32"/>
        <v>18600</v>
      </c>
      <c r="K44" s="222">
        <f t="shared" si="32"/>
        <v>3769</v>
      </c>
      <c r="L44" s="222">
        <f t="shared" si="32"/>
        <v>2107</v>
      </c>
      <c r="M44" s="222">
        <f t="shared" si="32"/>
        <v>9304</v>
      </c>
      <c r="N44" s="222">
        <f t="shared" si="32"/>
        <v>1078</v>
      </c>
      <c r="O44" s="222">
        <f t="shared" si="32"/>
        <v>14812</v>
      </c>
      <c r="P44" s="222">
        <v>9546</v>
      </c>
      <c r="Q44" s="222">
        <f t="shared" si="32"/>
        <v>40617</v>
      </c>
      <c r="R44" s="222">
        <v>255583</v>
      </c>
      <c r="S44" s="222">
        <f t="shared" si="32"/>
        <v>296199</v>
      </c>
      <c r="T44" s="222">
        <f t="shared" si="32"/>
        <v>35</v>
      </c>
      <c r="U44" s="222">
        <f t="shared" si="32"/>
        <v>314834</v>
      </c>
      <c r="V44" s="311">
        <v>76</v>
      </c>
      <c r="W44" s="314"/>
      <c r="X44" s="314"/>
      <c r="Y44" s="314"/>
      <c r="Z44" s="314"/>
      <c r="AA44" s="314"/>
      <c r="AC44" s="218"/>
      <c r="AD44" s="158">
        <v>-9438</v>
      </c>
      <c r="AE44" s="150">
        <v>39304.060000000027</v>
      </c>
      <c r="AF44" s="314">
        <v>295315.41000000003</v>
      </c>
      <c r="AG44" s="314">
        <v>256011.35</v>
      </c>
      <c r="AH44" s="150">
        <v>458.35000000000582</v>
      </c>
      <c r="AI44" s="314"/>
      <c r="AJ44" s="314"/>
      <c r="AK44" s="219">
        <v>278876.63</v>
      </c>
      <c r="AL44" s="222">
        <v>254732.72</v>
      </c>
      <c r="AM44" s="224">
        <v>1.0947813457179745</v>
      </c>
      <c r="AN44" s="314"/>
      <c r="AO44" s="314"/>
      <c r="AP44" s="314"/>
      <c r="AQ44" s="314"/>
      <c r="AR44" s="314"/>
      <c r="AT44" s="799" t="s">
        <v>104</v>
      </c>
      <c r="AU44" s="800"/>
      <c r="AV44" s="800"/>
      <c r="AW44" s="801"/>
      <c r="AX44" s="221">
        <v>414735</v>
      </c>
      <c r="AY44" s="222">
        <v>16282.289999999997</v>
      </c>
      <c r="AZ44" s="222">
        <v>2107.14</v>
      </c>
      <c r="BA44" s="222">
        <v>210.36</v>
      </c>
      <c r="BB44" s="222">
        <v>18599.79</v>
      </c>
      <c r="BC44" s="222">
        <v>3753.95</v>
      </c>
      <c r="BD44" s="222">
        <v>2107.4300000000003</v>
      </c>
      <c r="BE44" s="222">
        <v>9438.09</v>
      </c>
      <c r="BF44" s="222">
        <v>1077.92</v>
      </c>
      <c r="BG44" s="222">
        <v>14745</v>
      </c>
      <c r="BH44" s="222">
        <v>9546.18</v>
      </c>
      <c r="BI44" s="222">
        <v>40668.57</v>
      </c>
      <c r="BJ44" s="222">
        <v>255553.01</v>
      </c>
      <c r="BK44" s="222">
        <v>296221.57999999996</v>
      </c>
      <c r="BL44" s="222">
        <v>35</v>
      </c>
      <c r="BM44" s="222">
        <v>314856.37</v>
      </c>
      <c r="BN44" s="223">
        <v>75.917482247700335</v>
      </c>
    </row>
    <row r="45" spans="2:66" ht="13.5" customHeight="1">
      <c r="B45" s="225"/>
      <c r="C45" s="377" t="s">
        <v>72</v>
      </c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6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T45" s="225"/>
      <c r="AU45" s="225"/>
    </row>
    <row r="46" spans="2:66" ht="12" customHeight="1">
      <c r="B46" s="379"/>
      <c r="C46" s="379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6"/>
      <c r="T46" s="225"/>
      <c r="U46" s="225"/>
      <c r="V46" s="225"/>
    </row>
  </sheetData>
  <mergeCells count="30">
    <mergeCell ref="B44:E44"/>
    <mergeCell ref="S5:S7"/>
    <mergeCell ref="T5:T7"/>
    <mergeCell ref="K6:K7"/>
    <mergeCell ref="L6:L7"/>
    <mergeCell ref="M6:M7"/>
    <mergeCell ref="N6:N7"/>
    <mergeCell ref="O6:O7"/>
    <mergeCell ref="P6:P7"/>
    <mergeCell ref="Q6:Q7"/>
    <mergeCell ref="D35:E35"/>
    <mergeCell ref="D24:D25"/>
    <mergeCell ref="K5:Q5"/>
    <mergeCell ref="R5:R7"/>
    <mergeCell ref="B5:B6"/>
    <mergeCell ref="C5:C6"/>
    <mergeCell ref="E5:E6"/>
    <mergeCell ref="F5:F6"/>
    <mergeCell ref="H5:H7"/>
    <mergeCell ref="AV23:AW23"/>
    <mergeCell ref="D23:E23"/>
    <mergeCell ref="AV24:AV25"/>
    <mergeCell ref="AV35:AW35"/>
    <mergeCell ref="AT44:AW44"/>
    <mergeCell ref="S3:V3"/>
    <mergeCell ref="U4:U7"/>
    <mergeCell ref="V4:V7"/>
    <mergeCell ref="AK5:AK7"/>
    <mergeCell ref="AL5:AL7"/>
    <mergeCell ref="AM5:AM7"/>
  </mergeCells>
  <phoneticPr fontId="16"/>
  <pageMargins left="0.59055118110236227" right="0.51181102362204722" top="0.51181102362204722" bottom="0.51181102362204722" header="0.31496062992125984" footer="0.31496062992125984"/>
  <pageSetup paperSize="9" scale="97" fitToWidth="0" fitToHeight="0" orientation="landscape" r:id="rId1"/>
  <ignoredErrors>
    <ignoredError sqref="J8 J9:J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CE47"/>
  <sheetViews>
    <sheetView view="pageBreakPreview" zoomScaleNormal="100" zoomScaleSheetLayoutView="100" workbookViewId="0">
      <pane ySplit="5" topLeftCell="A6" activePane="bottomLeft" state="frozen"/>
      <selection pane="bottomLeft" activeCell="G20" sqref="G20"/>
    </sheetView>
  </sheetViews>
  <sheetFormatPr defaultColWidth="13.25" defaultRowHeight="12" customHeight="1"/>
  <cols>
    <col min="1" max="1" width="1" style="76" customWidth="1"/>
    <col min="2" max="4" width="6.625" style="76" customWidth="1"/>
    <col min="5" max="5" width="10" style="76" customWidth="1"/>
    <col min="6" max="11" width="18.125" style="76" customWidth="1"/>
    <col min="12" max="18" width="0" style="76" hidden="1" customWidth="1"/>
    <col min="19" max="19" width="13.25" style="76"/>
    <col min="20" max="67" width="0" style="76" hidden="1" customWidth="1"/>
    <col min="68" max="16384" width="13.25" style="76"/>
  </cols>
  <sheetData>
    <row r="1" spans="2:25" ht="10.5">
      <c r="F1" s="77"/>
      <c r="G1" s="78"/>
      <c r="H1" s="77"/>
      <c r="I1" s="77"/>
      <c r="J1" s="77"/>
      <c r="K1" s="77"/>
    </row>
    <row r="2" spans="2:25" ht="14.25">
      <c r="B2" s="79" t="s">
        <v>193</v>
      </c>
      <c r="F2" s="77"/>
      <c r="G2" s="77"/>
      <c r="H2" s="77"/>
      <c r="I2" s="77"/>
      <c r="J2" s="77"/>
      <c r="K2" s="77"/>
    </row>
    <row r="3" spans="2:25" ht="12.75" thickBot="1">
      <c r="B3" s="80"/>
      <c r="C3" s="80"/>
      <c r="D3" s="80"/>
      <c r="E3" s="80"/>
      <c r="F3" s="11"/>
      <c r="G3" s="11" t="s">
        <v>194</v>
      </c>
      <c r="H3" s="11"/>
      <c r="I3" s="11"/>
      <c r="J3" s="11"/>
      <c r="K3" s="262" t="s">
        <v>195</v>
      </c>
    </row>
    <row r="4" spans="2:25" ht="11.25" customHeight="1">
      <c r="B4" s="842" t="s">
        <v>106</v>
      </c>
      <c r="C4" s="844" t="s">
        <v>107</v>
      </c>
      <c r="D4" s="266" t="s">
        <v>56</v>
      </c>
      <c r="E4" s="846" t="s">
        <v>126</v>
      </c>
      <c r="F4" s="840" t="s">
        <v>196</v>
      </c>
      <c r="G4" s="840" t="s">
        <v>197</v>
      </c>
      <c r="H4" s="840" t="s">
        <v>198</v>
      </c>
      <c r="I4" s="840" t="s">
        <v>199</v>
      </c>
      <c r="J4" s="854" t="s">
        <v>200</v>
      </c>
      <c r="K4" s="836" t="s">
        <v>201</v>
      </c>
      <c r="M4" s="81"/>
    </row>
    <row r="5" spans="2:25" ht="12" customHeight="1" thickBot="1">
      <c r="B5" s="843"/>
      <c r="C5" s="845"/>
      <c r="D5" s="82" t="s">
        <v>61</v>
      </c>
      <c r="E5" s="847"/>
      <c r="F5" s="841"/>
      <c r="G5" s="841"/>
      <c r="H5" s="841"/>
      <c r="I5" s="841"/>
      <c r="J5" s="855"/>
      <c r="K5" s="837"/>
      <c r="L5" s="76" t="s">
        <v>202</v>
      </c>
      <c r="M5" s="76" t="s">
        <v>203</v>
      </c>
      <c r="N5" s="76" t="s">
        <v>228</v>
      </c>
    </row>
    <row r="6" spans="2:25" ht="14.25" customHeight="1">
      <c r="B6" s="296"/>
      <c r="C6" s="295"/>
      <c r="D6" s="295"/>
      <c r="E6" s="152" t="s">
        <v>64</v>
      </c>
      <c r="F6" s="267">
        <v>885940</v>
      </c>
      <c r="G6" s="268"/>
      <c r="H6" s="268">
        <v>934</v>
      </c>
      <c r="I6" s="268">
        <v>24768</v>
      </c>
      <c r="J6" s="268">
        <v>12814</v>
      </c>
      <c r="K6" s="269">
        <f>F6-SUM(G6:J6)</f>
        <v>847424</v>
      </c>
      <c r="L6" s="84" t="e">
        <v>#REF!</v>
      </c>
      <c r="M6" s="84" t="e">
        <v>#REF!</v>
      </c>
      <c r="N6" s="84" t="e">
        <v>#REF!</v>
      </c>
      <c r="Q6" s="83" t="e">
        <v>#REF!</v>
      </c>
      <c r="T6" s="267">
        <v>885940</v>
      </c>
      <c r="U6" s="268"/>
      <c r="V6" s="268">
        <v>934</v>
      </c>
      <c r="W6" s="268">
        <v>27477</v>
      </c>
      <c r="X6" s="268">
        <v>12814</v>
      </c>
      <c r="Y6" s="269">
        <v>844715</v>
      </c>
    </row>
    <row r="7" spans="2:25" ht="14.25" customHeight="1">
      <c r="B7" s="296"/>
      <c r="C7" s="295"/>
      <c r="D7" s="295"/>
      <c r="E7" s="161" t="s">
        <v>65</v>
      </c>
      <c r="F7" s="270">
        <v>666959</v>
      </c>
      <c r="G7" s="271"/>
      <c r="H7" s="271">
        <v>13986</v>
      </c>
      <c r="I7" s="271">
        <v>8735</v>
      </c>
      <c r="J7" s="271">
        <v>2654</v>
      </c>
      <c r="K7" s="116">
        <f>F7-SUM(G7:J7)</f>
        <v>641584</v>
      </c>
      <c r="L7" s="84">
        <v>27616</v>
      </c>
      <c r="M7" s="84">
        <v>639541</v>
      </c>
      <c r="N7" s="84" t="e">
        <v>#REF!</v>
      </c>
      <c r="Q7" s="264">
        <v>6903</v>
      </c>
      <c r="T7" s="270">
        <v>666959</v>
      </c>
      <c r="U7" s="271">
        <v>0</v>
      </c>
      <c r="V7" s="271">
        <v>13986</v>
      </c>
      <c r="W7" s="271">
        <v>8735</v>
      </c>
      <c r="X7" s="271">
        <v>2654</v>
      </c>
      <c r="Y7" s="116">
        <v>641584</v>
      </c>
    </row>
    <row r="8" spans="2:25" ht="14.25" customHeight="1">
      <c r="B8" s="296"/>
      <c r="C8" s="295"/>
      <c r="D8" s="295"/>
      <c r="E8" s="166" t="s">
        <v>52</v>
      </c>
      <c r="F8" s="270">
        <v>50954</v>
      </c>
      <c r="G8" s="271"/>
      <c r="H8" s="271"/>
      <c r="I8" s="271">
        <v>73</v>
      </c>
      <c r="J8" s="271">
        <v>449</v>
      </c>
      <c r="K8" s="116">
        <f t="shared" ref="K8:K38" si="0">F8-SUM(G8:J8)</f>
        <v>50432</v>
      </c>
      <c r="L8" s="85">
        <v>600</v>
      </c>
      <c r="M8" s="84">
        <v>50354</v>
      </c>
      <c r="N8" s="84" t="e">
        <v>#REF!</v>
      </c>
      <c r="Q8" s="264">
        <v>449</v>
      </c>
      <c r="T8" s="270">
        <v>50954</v>
      </c>
      <c r="U8" s="271">
        <v>0</v>
      </c>
      <c r="V8" s="271">
        <v>0</v>
      </c>
      <c r="W8" s="271">
        <v>151</v>
      </c>
      <c r="X8" s="271">
        <v>449</v>
      </c>
      <c r="Y8" s="116">
        <v>50354</v>
      </c>
    </row>
    <row r="9" spans="2:25" ht="14.25" customHeight="1">
      <c r="B9" s="296"/>
      <c r="C9" s="295"/>
      <c r="D9" s="295"/>
      <c r="E9" s="161" t="s">
        <v>66</v>
      </c>
      <c r="F9" s="270">
        <v>1518997</v>
      </c>
      <c r="G9" s="271">
        <v>24863</v>
      </c>
      <c r="H9" s="271">
        <v>17039</v>
      </c>
      <c r="I9" s="271">
        <v>50936</v>
      </c>
      <c r="J9" s="271">
        <v>263</v>
      </c>
      <c r="K9" s="116">
        <f t="shared" si="0"/>
        <v>1425896</v>
      </c>
      <c r="L9" s="84">
        <v>93121</v>
      </c>
      <c r="M9" s="84">
        <v>1425776</v>
      </c>
      <c r="N9" s="84" t="e">
        <v>#REF!</v>
      </c>
      <c r="Q9" s="264">
        <v>32232</v>
      </c>
      <c r="T9" s="270">
        <v>1518897</v>
      </c>
      <c r="U9" s="271">
        <v>24863</v>
      </c>
      <c r="V9" s="271">
        <v>17039</v>
      </c>
      <c r="W9" s="271">
        <v>50956</v>
      </c>
      <c r="X9" s="271">
        <v>263</v>
      </c>
      <c r="Y9" s="116">
        <v>1425776</v>
      </c>
    </row>
    <row r="10" spans="2:25" ht="14.25" customHeight="1">
      <c r="B10" s="296"/>
      <c r="C10" s="295"/>
      <c r="D10" s="295"/>
      <c r="E10" s="161" t="s">
        <v>67</v>
      </c>
      <c r="F10" s="270">
        <v>3832533</v>
      </c>
      <c r="G10" s="271">
        <v>37308</v>
      </c>
      <c r="H10" s="271">
        <v>48936</v>
      </c>
      <c r="I10" s="271">
        <v>52955</v>
      </c>
      <c r="J10" s="271">
        <v>15901</v>
      </c>
      <c r="K10" s="116">
        <f t="shared" si="0"/>
        <v>3677433</v>
      </c>
      <c r="L10" s="84">
        <v>155100</v>
      </c>
      <c r="M10" s="84">
        <v>3677433</v>
      </c>
      <c r="N10" s="84" t="e">
        <v>#REF!</v>
      </c>
      <c r="Q10" s="264">
        <v>44770</v>
      </c>
      <c r="T10" s="270">
        <v>3832533</v>
      </c>
      <c r="U10" s="271">
        <v>37308</v>
      </c>
      <c r="V10" s="271">
        <v>48936</v>
      </c>
      <c r="W10" s="271">
        <v>52955</v>
      </c>
      <c r="X10" s="271">
        <v>15901</v>
      </c>
      <c r="Y10" s="116">
        <v>3677433</v>
      </c>
    </row>
    <row r="11" spans="2:25" ht="14.25" customHeight="1">
      <c r="B11" s="296"/>
      <c r="C11" s="295"/>
      <c r="D11" s="295"/>
      <c r="E11" s="166" t="s">
        <v>53</v>
      </c>
      <c r="F11" s="270">
        <v>677209</v>
      </c>
      <c r="G11" s="271"/>
      <c r="H11" s="271">
        <v>8466</v>
      </c>
      <c r="I11" s="271">
        <v>15130</v>
      </c>
      <c r="J11" s="271">
        <v>5041</v>
      </c>
      <c r="K11" s="116">
        <f t="shared" si="0"/>
        <v>648572</v>
      </c>
      <c r="L11" s="84">
        <v>28637</v>
      </c>
      <c r="M11" s="84">
        <v>648501</v>
      </c>
      <c r="N11" s="84" t="e">
        <v>#REF!</v>
      </c>
      <c r="Q11" s="264">
        <v>5041</v>
      </c>
      <c r="T11" s="270">
        <v>677209</v>
      </c>
      <c r="U11" s="271">
        <v>0</v>
      </c>
      <c r="V11" s="271">
        <v>8466</v>
      </c>
      <c r="W11" s="271">
        <v>15130</v>
      </c>
      <c r="X11" s="271">
        <v>5041</v>
      </c>
      <c r="Y11" s="116">
        <v>648572</v>
      </c>
    </row>
    <row r="12" spans="2:25" ht="14.25" customHeight="1">
      <c r="B12" s="296"/>
      <c r="C12" s="295"/>
      <c r="D12" s="295"/>
      <c r="E12" s="161" t="s">
        <v>68</v>
      </c>
      <c r="F12" s="270">
        <v>40886</v>
      </c>
      <c r="G12" s="271">
        <v>4448</v>
      </c>
      <c r="H12" s="271"/>
      <c r="I12" s="271">
        <v>1298</v>
      </c>
      <c r="J12" s="271">
        <v>58</v>
      </c>
      <c r="K12" s="116">
        <f t="shared" si="0"/>
        <v>35082</v>
      </c>
      <c r="L12" s="84">
        <v>5804</v>
      </c>
      <c r="M12" s="84">
        <v>35082</v>
      </c>
      <c r="N12" s="84" t="e">
        <v>#REF!</v>
      </c>
      <c r="Q12" s="264">
        <v>58</v>
      </c>
      <c r="T12" s="270">
        <v>40886</v>
      </c>
      <c r="U12" s="271">
        <v>4448</v>
      </c>
      <c r="V12" s="271">
        <v>0</v>
      </c>
      <c r="W12" s="271">
        <v>1298</v>
      </c>
      <c r="X12" s="271">
        <v>58</v>
      </c>
      <c r="Y12" s="116">
        <v>35082</v>
      </c>
    </row>
    <row r="13" spans="2:25" ht="14.25" customHeight="1">
      <c r="B13" s="296"/>
      <c r="C13" s="295" t="s">
        <v>69</v>
      </c>
      <c r="D13" s="168" t="s">
        <v>70</v>
      </c>
      <c r="E13" s="161" t="s">
        <v>71</v>
      </c>
      <c r="F13" s="270">
        <v>5927355</v>
      </c>
      <c r="G13" s="271">
        <v>88577</v>
      </c>
      <c r="H13" s="271">
        <v>19408</v>
      </c>
      <c r="I13" s="271">
        <v>79153</v>
      </c>
      <c r="J13" s="271">
        <v>35634</v>
      </c>
      <c r="K13" s="116">
        <f t="shared" si="0"/>
        <v>5704583</v>
      </c>
      <c r="L13" s="84">
        <v>222772</v>
      </c>
      <c r="M13" s="84">
        <v>5704608</v>
      </c>
      <c r="N13" s="84" t="e">
        <v>#REF!</v>
      </c>
      <c r="Q13" s="264">
        <v>35634</v>
      </c>
      <c r="T13" s="270">
        <v>5927355</v>
      </c>
      <c r="U13" s="271">
        <v>88577</v>
      </c>
      <c r="V13" s="271">
        <v>19408</v>
      </c>
      <c r="W13" s="271">
        <v>79153</v>
      </c>
      <c r="X13" s="271">
        <v>35634</v>
      </c>
      <c r="Y13" s="116">
        <v>5704583</v>
      </c>
    </row>
    <row r="14" spans="2:25" ht="14.25" customHeight="1">
      <c r="B14" s="296"/>
      <c r="C14" s="295" t="s">
        <v>72</v>
      </c>
      <c r="D14" s="295" t="s">
        <v>73</v>
      </c>
      <c r="E14" s="161" t="s">
        <v>74</v>
      </c>
      <c r="F14" s="270">
        <v>559</v>
      </c>
      <c r="G14" s="271"/>
      <c r="H14" s="271"/>
      <c r="I14" s="271">
        <v>32</v>
      </c>
      <c r="J14" s="271">
        <v>315</v>
      </c>
      <c r="K14" s="116">
        <f t="shared" si="0"/>
        <v>212</v>
      </c>
      <c r="L14" s="84">
        <v>347</v>
      </c>
      <c r="M14" s="84">
        <v>212</v>
      </c>
      <c r="N14" s="84" t="e">
        <v>#REF!</v>
      </c>
      <c r="Q14" s="264">
        <v>315</v>
      </c>
      <c r="T14" s="270">
        <v>559</v>
      </c>
      <c r="U14" s="271">
        <v>0</v>
      </c>
      <c r="V14" s="271">
        <v>0</v>
      </c>
      <c r="W14" s="271">
        <v>32</v>
      </c>
      <c r="X14" s="271">
        <v>315</v>
      </c>
      <c r="Y14" s="116">
        <v>212</v>
      </c>
    </row>
    <row r="15" spans="2:25" ht="14.25" customHeight="1">
      <c r="B15" s="296"/>
      <c r="C15" s="298" t="s">
        <v>285</v>
      </c>
      <c r="D15" s="295"/>
      <c r="E15" s="161" t="s">
        <v>76</v>
      </c>
      <c r="F15" s="270"/>
      <c r="G15" s="271"/>
      <c r="H15" s="271"/>
      <c r="I15" s="271"/>
      <c r="J15" s="271"/>
      <c r="K15" s="116">
        <f t="shared" si="0"/>
        <v>0</v>
      </c>
      <c r="L15" s="84"/>
      <c r="M15" s="84"/>
      <c r="N15" s="84" t="e">
        <v>#REF!</v>
      </c>
      <c r="Q15" s="264"/>
      <c r="T15" s="270">
        <v>0</v>
      </c>
      <c r="U15" s="271">
        <v>0</v>
      </c>
      <c r="V15" s="271">
        <v>0</v>
      </c>
      <c r="W15" s="271">
        <v>0</v>
      </c>
      <c r="X15" s="271">
        <v>0</v>
      </c>
      <c r="Y15" s="116">
        <v>0</v>
      </c>
    </row>
    <row r="16" spans="2:25" ht="14.25" customHeight="1">
      <c r="B16" s="296" t="s">
        <v>75</v>
      </c>
      <c r="C16" s="295"/>
      <c r="D16" s="295"/>
      <c r="E16" s="161" t="s">
        <v>77</v>
      </c>
      <c r="F16" s="270"/>
      <c r="G16" s="271"/>
      <c r="H16" s="271"/>
      <c r="I16" s="271"/>
      <c r="J16" s="271"/>
      <c r="K16" s="116">
        <f t="shared" si="0"/>
        <v>0</v>
      </c>
      <c r="L16" s="84"/>
      <c r="M16" s="84"/>
      <c r="N16" s="84" t="e">
        <v>#REF!</v>
      </c>
      <c r="Q16" s="264"/>
      <c r="T16" s="270">
        <v>0</v>
      </c>
      <c r="U16" s="271">
        <v>0</v>
      </c>
      <c r="V16" s="271">
        <v>0</v>
      </c>
      <c r="W16" s="271">
        <v>0</v>
      </c>
      <c r="X16" s="271">
        <v>0</v>
      </c>
      <c r="Y16" s="116">
        <v>0</v>
      </c>
    </row>
    <row r="17" spans="2:83" ht="14.25" customHeight="1">
      <c r="B17" s="296"/>
      <c r="C17" s="295"/>
      <c r="D17" s="295"/>
      <c r="E17" s="161" t="s">
        <v>78</v>
      </c>
      <c r="F17" s="270">
        <v>134580</v>
      </c>
      <c r="G17" s="271"/>
      <c r="H17" s="271"/>
      <c r="I17" s="271">
        <v>22332</v>
      </c>
      <c r="J17" s="271">
        <v>180</v>
      </c>
      <c r="K17" s="116">
        <f t="shared" si="0"/>
        <v>112068</v>
      </c>
      <c r="L17" s="84">
        <v>22512</v>
      </c>
      <c r="M17" s="84">
        <v>112068</v>
      </c>
      <c r="N17" s="84" t="e">
        <v>#REF!</v>
      </c>
      <c r="Q17" s="264">
        <v>180</v>
      </c>
      <c r="T17" s="270">
        <v>134580</v>
      </c>
      <c r="U17" s="271">
        <v>0</v>
      </c>
      <c r="V17" s="271">
        <v>0</v>
      </c>
      <c r="W17" s="271">
        <v>22332</v>
      </c>
      <c r="X17" s="271">
        <v>180</v>
      </c>
      <c r="Y17" s="116">
        <v>112068</v>
      </c>
    </row>
    <row r="18" spans="2:83" ht="14.25" customHeight="1">
      <c r="B18" s="169" t="s">
        <v>331</v>
      </c>
      <c r="C18" s="295"/>
      <c r="D18" s="295"/>
      <c r="E18" s="161" t="s">
        <v>79</v>
      </c>
      <c r="F18" s="272">
        <v>87223</v>
      </c>
      <c r="G18" s="271"/>
      <c r="H18" s="89"/>
      <c r="I18" s="89">
        <v>15715</v>
      </c>
      <c r="J18" s="89">
        <v>35</v>
      </c>
      <c r="K18" s="116">
        <f t="shared" si="0"/>
        <v>71473</v>
      </c>
      <c r="L18" s="84">
        <v>15750</v>
      </c>
      <c r="M18" s="84">
        <v>71473</v>
      </c>
      <c r="N18" s="84" t="e">
        <v>#REF!</v>
      </c>
      <c r="Q18" s="264">
        <v>12733</v>
      </c>
      <c r="T18" s="272">
        <v>87223</v>
      </c>
      <c r="U18" s="271">
        <v>0</v>
      </c>
      <c r="V18" s="89">
        <v>0</v>
      </c>
      <c r="W18" s="89">
        <v>15715</v>
      </c>
      <c r="X18" s="89">
        <v>35</v>
      </c>
      <c r="Y18" s="263">
        <v>71473</v>
      </c>
    </row>
    <row r="19" spans="2:83" ht="14.25" customHeight="1">
      <c r="B19" s="296"/>
      <c r="C19" s="299"/>
      <c r="D19" s="238"/>
      <c r="E19" s="251" t="s">
        <v>80</v>
      </c>
      <c r="F19" s="272">
        <v>13823195</v>
      </c>
      <c r="G19" s="273">
        <f>SUM(G6:G18)</f>
        <v>155196</v>
      </c>
      <c r="H19" s="273">
        <f t="shared" ref="H19:J19" si="1">SUM(H6:H18)</f>
        <v>108769</v>
      </c>
      <c r="I19" s="273">
        <f t="shared" si="1"/>
        <v>271127</v>
      </c>
      <c r="J19" s="273">
        <f t="shared" si="1"/>
        <v>73344</v>
      </c>
      <c r="K19" s="116">
        <f t="shared" si="0"/>
        <v>13214759</v>
      </c>
      <c r="L19" s="84" t="e">
        <v>#REF!</v>
      </c>
      <c r="M19" s="84" t="e">
        <v>#REF!</v>
      </c>
      <c r="N19" s="84" t="e">
        <v>#REF!</v>
      </c>
      <c r="Q19" s="264" t="e">
        <v>#REF!</v>
      </c>
      <c r="T19" s="272">
        <v>13823095</v>
      </c>
      <c r="U19" s="273">
        <v>155196</v>
      </c>
      <c r="V19" s="273">
        <v>108769</v>
      </c>
      <c r="W19" s="273">
        <v>273934</v>
      </c>
      <c r="X19" s="273">
        <v>73344</v>
      </c>
      <c r="Y19" s="263">
        <v>13211852</v>
      </c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</row>
    <row r="20" spans="2:83" ht="14.25" customHeight="1">
      <c r="B20" s="296"/>
      <c r="C20" s="299"/>
      <c r="D20" s="244" t="s">
        <v>81</v>
      </c>
      <c r="E20" s="252" t="s">
        <v>82</v>
      </c>
      <c r="F20" s="272">
        <v>1326393</v>
      </c>
      <c r="G20" s="271">
        <v>36506</v>
      </c>
      <c r="H20" s="271">
        <v>32955</v>
      </c>
      <c r="I20" s="271">
        <v>105568</v>
      </c>
      <c r="J20" s="271">
        <v>124</v>
      </c>
      <c r="K20" s="116">
        <f t="shared" si="0"/>
        <v>1151240</v>
      </c>
      <c r="L20" s="84">
        <v>176482</v>
      </c>
      <c r="M20" s="84">
        <v>1150284</v>
      </c>
      <c r="N20" s="84" t="e">
        <v>#REF!</v>
      </c>
      <c r="Q20" s="264">
        <v>46424</v>
      </c>
      <c r="T20" s="272">
        <v>1326766</v>
      </c>
      <c r="U20" s="271">
        <v>36506</v>
      </c>
      <c r="V20" s="271">
        <v>32955</v>
      </c>
      <c r="W20" s="271">
        <v>106897</v>
      </c>
      <c r="X20" s="271">
        <v>124</v>
      </c>
      <c r="Y20" s="116">
        <v>1150284</v>
      </c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0"/>
      <c r="CD20" s="300"/>
      <c r="CE20" s="300"/>
    </row>
    <row r="21" spans="2:83" ht="14.25" customHeight="1" thickBot="1">
      <c r="B21" s="296"/>
      <c r="C21" s="299"/>
      <c r="D21" s="838" t="s">
        <v>83</v>
      </c>
      <c r="E21" s="839"/>
      <c r="F21" s="274">
        <f>SUM(F19:F20)</f>
        <v>15149588</v>
      </c>
      <c r="G21" s="275">
        <f t="shared" ref="G21:K21" si="2">SUM(G19:G20)</f>
        <v>191702</v>
      </c>
      <c r="H21" s="275">
        <f t="shared" si="2"/>
        <v>141724</v>
      </c>
      <c r="I21" s="275">
        <f t="shared" si="2"/>
        <v>376695</v>
      </c>
      <c r="J21" s="275">
        <f t="shared" si="2"/>
        <v>73468</v>
      </c>
      <c r="K21" s="265">
        <f t="shared" si="2"/>
        <v>14365999</v>
      </c>
      <c r="L21" s="84" t="e">
        <v>#REF!</v>
      </c>
      <c r="M21" s="84" t="e">
        <v>#REF!</v>
      </c>
      <c r="N21" s="84" t="e">
        <v>#REF!</v>
      </c>
      <c r="Q21" s="276" t="e">
        <v>#REF!</v>
      </c>
      <c r="T21" s="274">
        <v>15149861</v>
      </c>
      <c r="U21" s="275">
        <v>191702</v>
      </c>
      <c r="V21" s="275">
        <v>141724</v>
      </c>
      <c r="W21" s="275">
        <v>380831</v>
      </c>
      <c r="X21" s="275">
        <v>73468</v>
      </c>
      <c r="Y21" s="265">
        <v>14362136</v>
      </c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</row>
    <row r="22" spans="2:83" ht="14.25" customHeight="1">
      <c r="B22" s="296"/>
      <c r="C22" s="312"/>
      <c r="D22" s="848"/>
      <c r="E22" s="179" t="s">
        <v>226</v>
      </c>
      <c r="F22" s="277">
        <v>2294974</v>
      </c>
      <c r="G22" s="271">
        <v>94938</v>
      </c>
      <c r="H22" s="271">
        <v>7845</v>
      </c>
      <c r="I22" s="271">
        <v>63165</v>
      </c>
      <c r="J22" s="271">
        <v>1591</v>
      </c>
      <c r="K22" s="116">
        <f t="shared" si="0"/>
        <v>2127435</v>
      </c>
      <c r="L22" s="84">
        <v>156188</v>
      </c>
      <c r="M22" s="84">
        <v>2015226</v>
      </c>
      <c r="N22" s="84" t="e">
        <v>#REF!</v>
      </c>
      <c r="Q22" s="86">
        <v>1591</v>
      </c>
      <c r="T22" s="277">
        <v>2295316</v>
      </c>
      <c r="U22" s="271">
        <v>94938</v>
      </c>
      <c r="V22" s="271">
        <v>7845</v>
      </c>
      <c r="W22" s="271">
        <v>63165</v>
      </c>
      <c r="X22" s="271">
        <v>1591</v>
      </c>
      <c r="Y22" s="116">
        <v>2127777</v>
      </c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</row>
    <row r="23" spans="2:83" ht="14.25" customHeight="1">
      <c r="B23" s="169"/>
      <c r="C23" s="295"/>
      <c r="D23" s="849"/>
      <c r="E23" s="185" t="s">
        <v>80</v>
      </c>
      <c r="F23" s="272">
        <f>F20+F22</f>
        <v>3621367</v>
      </c>
      <c r="G23" s="272">
        <f t="shared" ref="G23:K23" si="3">G20+G22</f>
        <v>131444</v>
      </c>
      <c r="H23" s="272">
        <f t="shared" si="3"/>
        <v>40800</v>
      </c>
      <c r="I23" s="272">
        <f t="shared" si="3"/>
        <v>168733</v>
      </c>
      <c r="J23" s="272">
        <f t="shared" si="3"/>
        <v>1715</v>
      </c>
      <c r="K23" s="278">
        <f t="shared" si="3"/>
        <v>3278675</v>
      </c>
      <c r="L23" s="84">
        <v>332670</v>
      </c>
      <c r="M23" s="84">
        <v>3165510</v>
      </c>
      <c r="N23" s="84" t="e">
        <v>#REF!</v>
      </c>
      <c r="Q23" s="264">
        <v>48015</v>
      </c>
      <c r="T23" s="272">
        <v>3622082</v>
      </c>
      <c r="U23" s="272">
        <v>131444</v>
      </c>
      <c r="V23" s="272">
        <v>40800</v>
      </c>
      <c r="W23" s="272">
        <v>170062</v>
      </c>
      <c r="X23" s="272">
        <v>1715</v>
      </c>
      <c r="Y23" s="278">
        <v>3278061</v>
      </c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</row>
    <row r="24" spans="2:83" ht="14.25" customHeight="1">
      <c r="B24" s="296"/>
      <c r="C24" s="295" t="s">
        <v>85</v>
      </c>
      <c r="D24" s="243"/>
      <c r="E24" s="186" t="s">
        <v>86</v>
      </c>
      <c r="F24" s="272">
        <v>8018284</v>
      </c>
      <c r="G24" s="271">
        <v>77523</v>
      </c>
      <c r="H24" s="271">
        <v>35445</v>
      </c>
      <c r="I24" s="271">
        <v>219184</v>
      </c>
      <c r="J24" s="271">
        <v>6835</v>
      </c>
      <c r="K24" s="116">
        <f t="shared" si="0"/>
        <v>7679297</v>
      </c>
      <c r="L24" s="84">
        <v>326187</v>
      </c>
      <c r="M24" s="84">
        <v>7271287</v>
      </c>
      <c r="N24" s="84" t="e">
        <v>#REF!</v>
      </c>
      <c r="Q24" s="264">
        <v>8174</v>
      </c>
      <c r="T24" s="272">
        <v>8018405</v>
      </c>
      <c r="U24" s="271">
        <v>77523</v>
      </c>
      <c r="V24" s="271">
        <v>35445</v>
      </c>
      <c r="W24" s="271">
        <v>219184</v>
      </c>
      <c r="X24" s="271">
        <v>6835</v>
      </c>
      <c r="Y24" s="116">
        <v>7679418</v>
      </c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</row>
    <row r="25" spans="2:83" ht="14.25" customHeight="1">
      <c r="B25" s="296"/>
      <c r="C25" s="295" t="s">
        <v>315</v>
      </c>
      <c r="D25" s="240" t="s">
        <v>87</v>
      </c>
      <c r="E25" s="188" t="s">
        <v>88</v>
      </c>
      <c r="F25" s="272">
        <v>5190146</v>
      </c>
      <c r="G25" s="271">
        <v>26747</v>
      </c>
      <c r="H25" s="271">
        <v>109255</v>
      </c>
      <c r="I25" s="271">
        <v>108612</v>
      </c>
      <c r="J25" s="271">
        <v>7028</v>
      </c>
      <c r="K25" s="116">
        <f t="shared" si="0"/>
        <v>4938504</v>
      </c>
      <c r="L25" s="84">
        <v>239732</v>
      </c>
      <c r="M25" s="84">
        <v>4663725</v>
      </c>
      <c r="N25" s="84" t="e">
        <v>#REF!</v>
      </c>
      <c r="Q25" s="264">
        <v>6705</v>
      </c>
      <c r="T25" s="272">
        <v>5190146</v>
      </c>
      <c r="U25" s="271">
        <v>26747</v>
      </c>
      <c r="V25" s="271">
        <v>109255</v>
      </c>
      <c r="W25" s="271">
        <v>108612</v>
      </c>
      <c r="X25" s="271">
        <v>7028</v>
      </c>
      <c r="Y25" s="116">
        <v>4938504</v>
      </c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</row>
    <row r="26" spans="2:83" ht="14.25" customHeight="1">
      <c r="B26" s="296"/>
      <c r="C26" s="295"/>
      <c r="D26" s="295"/>
      <c r="E26" s="185" t="s">
        <v>80</v>
      </c>
      <c r="F26" s="279">
        <f>SUM(F24:F25)</f>
        <v>13208430</v>
      </c>
      <c r="G26" s="279">
        <f t="shared" ref="G26:K26" si="4">SUM(G24:G25)</f>
        <v>104270</v>
      </c>
      <c r="H26" s="279">
        <f t="shared" si="4"/>
        <v>144700</v>
      </c>
      <c r="I26" s="279">
        <f t="shared" si="4"/>
        <v>327796</v>
      </c>
      <c r="J26" s="279">
        <f t="shared" si="4"/>
        <v>13863</v>
      </c>
      <c r="K26" s="280">
        <f t="shared" si="4"/>
        <v>12617801</v>
      </c>
      <c r="L26" s="84">
        <v>565919</v>
      </c>
      <c r="M26" s="84">
        <v>11935012</v>
      </c>
      <c r="N26" s="84" t="e">
        <v>#REF!</v>
      </c>
      <c r="Q26" s="264">
        <v>14879</v>
      </c>
      <c r="T26" s="279">
        <v>13208551</v>
      </c>
      <c r="U26" s="279">
        <v>104270</v>
      </c>
      <c r="V26" s="279">
        <v>144700</v>
      </c>
      <c r="W26" s="279">
        <v>327796</v>
      </c>
      <c r="X26" s="279">
        <v>13863</v>
      </c>
      <c r="Y26" s="280">
        <v>12617922</v>
      </c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</row>
    <row r="27" spans="2:83" ht="14.25" customHeight="1" thickBot="1">
      <c r="B27" s="296"/>
      <c r="C27" s="149"/>
      <c r="D27" s="189" t="s">
        <v>83</v>
      </c>
      <c r="E27" s="190"/>
      <c r="F27" s="281">
        <f>F22+F26</f>
        <v>15503404</v>
      </c>
      <c r="G27" s="281">
        <f t="shared" ref="G27:K27" si="5">G22+G26</f>
        <v>199208</v>
      </c>
      <c r="H27" s="281">
        <f t="shared" si="5"/>
        <v>152545</v>
      </c>
      <c r="I27" s="281">
        <f t="shared" si="5"/>
        <v>390961</v>
      </c>
      <c r="J27" s="281">
        <f t="shared" si="5"/>
        <v>15454</v>
      </c>
      <c r="K27" s="282">
        <f t="shared" si="5"/>
        <v>14745236</v>
      </c>
      <c r="L27" s="84">
        <v>722107</v>
      </c>
      <c r="M27" s="84">
        <v>13950238</v>
      </c>
      <c r="N27" s="84" t="e">
        <v>#REF!</v>
      </c>
      <c r="Q27" s="283">
        <v>16470</v>
      </c>
      <c r="T27" s="281">
        <v>15503867</v>
      </c>
      <c r="U27" s="281">
        <v>199208</v>
      </c>
      <c r="V27" s="281">
        <v>152545</v>
      </c>
      <c r="W27" s="281">
        <v>390961</v>
      </c>
      <c r="X27" s="281">
        <v>15454</v>
      </c>
      <c r="Y27" s="282">
        <v>14745699</v>
      </c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</row>
    <row r="28" spans="2:83" ht="14.25" customHeight="1">
      <c r="B28" s="296"/>
      <c r="C28" s="193" t="s">
        <v>316</v>
      </c>
      <c r="D28" s="194" t="s">
        <v>89</v>
      </c>
      <c r="E28" s="179" t="s">
        <v>90</v>
      </c>
      <c r="F28" s="277">
        <v>17277806</v>
      </c>
      <c r="G28" s="117">
        <v>655918</v>
      </c>
      <c r="H28" s="117">
        <v>207143</v>
      </c>
      <c r="I28" s="117">
        <v>685540</v>
      </c>
      <c r="J28" s="117">
        <v>11449</v>
      </c>
      <c r="K28" s="118">
        <f t="shared" si="0"/>
        <v>15717756</v>
      </c>
      <c r="L28" s="84">
        <v>1460579</v>
      </c>
      <c r="M28" s="84">
        <v>14715771</v>
      </c>
      <c r="N28" s="84" t="e">
        <v>#REF!</v>
      </c>
      <c r="Q28" s="284">
        <v>38273</v>
      </c>
      <c r="T28" s="277">
        <v>17277806</v>
      </c>
      <c r="U28" s="117">
        <v>655918</v>
      </c>
      <c r="V28" s="117">
        <v>207143</v>
      </c>
      <c r="W28" s="117">
        <v>685540</v>
      </c>
      <c r="X28" s="117">
        <v>11449</v>
      </c>
      <c r="Y28" s="118">
        <v>15717756</v>
      </c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</row>
    <row r="29" spans="2:83" ht="14.25" customHeight="1">
      <c r="B29" s="296"/>
      <c r="C29" s="295" t="s">
        <v>330</v>
      </c>
      <c r="D29" s="295"/>
      <c r="E29" s="188" t="s">
        <v>91</v>
      </c>
      <c r="F29" s="272">
        <v>2258064</v>
      </c>
      <c r="G29" s="271"/>
      <c r="H29" s="271">
        <v>18159</v>
      </c>
      <c r="I29" s="271">
        <v>13626</v>
      </c>
      <c r="J29" s="271">
        <v>9353</v>
      </c>
      <c r="K29" s="116">
        <f t="shared" si="0"/>
        <v>2216926</v>
      </c>
      <c r="L29" s="84">
        <v>33686</v>
      </c>
      <c r="M29" s="84">
        <v>2102873</v>
      </c>
      <c r="N29" s="84" t="e">
        <v>#REF!</v>
      </c>
      <c r="Q29" s="264">
        <v>2147</v>
      </c>
      <c r="T29" s="272">
        <v>2258064</v>
      </c>
      <c r="U29" s="271">
        <v>0</v>
      </c>
      <c r="V29" s="271">
        <v>18159</v>
      </c>
      <c r="W29" s="271">
        <v>13626</v>
      </c>
      <c r="X29" s="271">
        <v>9353</v>
      </c>
      <c r="Y29" s="116">
        <v>2216926</v>
      </c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</row>
    <row r="30" spans="2:83" ht="14.25" customHeight="1" thickBot="1">
      <c r="B30" s="296"/>
      <c r="C30" s="173"/>
      <c r="D30" s="197" t="s">
        <v>83</v>
      </c>
      <c r="E30" s="198"/>
      <c r="F30" s="274">
        <f>SUM(F28:F29)</f>
        <v>19535870</v>
      </c>
      <c r="G30" s="274">
        <f t="shared" ref="G30:K30" si="6">SUM(G28:G29)</f>
        <v>655918</v>
      </c>
      <c r="H30" s="274">
        <f t="shared" si="6"/>
        <v>225302</v>
      </c>
      <c r="I30" s="274">
        <f t="shared" si="6"/>
        <v>699166</v>
      </c>
      <c r="J30" s="274">
        <f t="shared" si="6"/>
        <v>20802</v>
      </c>
      <c r="K30" s="285">
        <f t="shared" si="6"/>
        <v>17934682</v>
      </c>
      <c r="L30" s="84">
        <v>1494265</v>
      </c>
      <c r="M30" s="84">
        <v>16818644</v>
      </c>
      <c r="N30" s="84" t="e">
        <v>#REF!</v>
      </c>
      <c r="Q30" s="276">
        <v>40420</v>
      </c>
      <c r="T30" s="274">
        <v>19535870</v>
      </c>
      <c r="U30" s="274">
        <v>655918</v>
      </c>
      <c r="V30" s="274">
        <v>225302</v>
      </c>
      <c r="W30" s="274">
        <v>699166</v>
      </c>
      <c r="X30" s="274">
        <v>20802</v>
      </c>
      <c r="Y30" s="285">
        <v>17934682</v>
      </c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</row>
    <row r="31" spans="2:83" ht="14.25" customHeight="1" thickBot="1">
      <c r="B31" s="296"/>
      <c r="C31" s="202" t="s">
        <v>92</v>
      </c>
      <c r="D31" s="203"/>
      <c r="E31" s="204"/>
      <c r="F31" s="286">
        <f t="shared" ref="F31:K31" si="7">F21+F27+F30</f>
        <v>50188862</v>
      </c>
      <c r="G31" s="286">
        <f t="shared" si="7"/>
        <v>1046828</v>
      </c>
      <c r="H31" s="286">
        <f t="shared" si="7"/>
        <v>519571</v>
      </c>
      <c r="I31" s="286">
        <f t="shared" si="7"/>
        <v>1466822</v>
      </c>
      <c r="J31" s="286">
        <f t="shared" si="7"/>
        <v>109724</v>
      </c>
      <c r="K31" s="287">
        <f t="shared" si="7"/>
        <v>47045917</v>
      </c>
      <c r="L31" s="84" t="e">
        <v>#REF!</v>
      </c>
      <c r="M31" s="84" t="e">
        <v>#REF!</v>
      </c>
      <c r="N31" s="84" t="e">
        <v>#REF!</v>
      </c>
      <c r="Q31" s="87" t="e">
        <v>#REF!</v>
      </c>
      <c r="T31" s="286">
        <v>50189598</v>
      </c>
      <c r="U31" s="286">
        <v>1046828</v>
      </c>
      <c r="V31" s="286">
        <v>519571</v>
      </c>
      <c r="W31" s="286">
        <v>1470958</v>
      </c>
      <c r="X31" s="286">
        <v>109724</v>
      </c>
      <c r="Y31" s="287">
        <v>47042517</v>
      </c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</row>
    <row r="32" spans="2:83" ht="14.25" customHeight="1">
      <c r="B32" s="211"/>
      <c r="C32" s="297" t="s">
        <v>93</v>
      </c>
      <c r="D32" s="241"/>
      <c r="E32" s="186" t="s">
        <v>94</v>
      </c>
      <c r="F32" s="277">
        <v>27642877</v>
      </c>
      <c r="G32" s="271">
        <v>109928</v>
      </c>
      <c r="H32" s="271">
        <v>171849</v>
      </c>
      <c r="I32" s="271">
        <v>730652</v>
      </c>
      <c r="J32" s="271">
        <v>87380</v>
      </c>
      <c r="K32" s="116">
        <f t="shared" si="0"/>
        <v>26543068</v>
      </c>
      <c r="L32" s="84">
        <v>1060117</v>
      </c>
      <c r="M32" s="84">
        <v>25406980</v>
      </c>
      <c r="N32" s="84" t="e">
        <v>#REF!</v>
      </c>
      <c r="Q32" s="86">
        <v>182357</v>
      </c>
      <c r="T32" s="277">
        <v>26467097</v>
      </c>
      <c r="U32" s="271">
        <v>99433</v>
      </c>
      <c r="V32" s="271">
        <v>161802</v>
      </c>
      <c r="W32" s="271">
        <v>723740</v>
      </c>
      <c r="X32" s="271">
        <v>75142</v>
      </c>
      <c r="Y32" s="116">
        <v>25406980</v>
      </c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2:83" ht="14.25" customHeight="1" thickBot="1">
      <c r="B33" s="296"/>
      <c r="C33" s="232" t="s">
        <v>334</v>
      </c>
      <c r="D33" s="850" t="s">
        <v>83</v>
      </c>
      <c r="E33" s="839"/>
      <c r="F33" s="274">
        <f>F32</f>
        <v>27642877</v>
      </c>
      <c r="G33" s="274">
        <f t="shared" ref="G33:K33" si="8">G32</f>
        <v>109928</v>
      </c>
      <c r="H33" s="274">
        <f t="shared" si="8"/>
        <v>171849</v>
      </c>
      <c r="I33" s="274">
        <f t="shared" si="8"/>
        <v>730652</v>
      </c>
      <c r="J33" s="274">
        <f t="shared" si="8"/>
        <v>87380</v>
      </c>
      <c r="K33" s="285">
        <f t="shared" si="8"/>
        <v>26543068</v>
      </c>
      <c r="L33" s="84">
        <v>1060117</v>
      </c>
      <c r="M33" s="84">
        <v>25406980</v>
      </c>
      <c r="N33" s="84" t="e">
        <v>#REF!</v>
      </c>
      <c r="Q33" s="276">
        <v>182357</v>
      </c>
      <c r="T33" s="274">
        <v>26467097</v>
      </c>
      <c r="U33" s="274">
        <v>99433</v>
      </c>
      <c r="V33" s="274">
        <v>161802</v>
      </c>
      <c r="W33" s="274">
        <v>723740</v>
      </c>
      <c r="X33" s="274">
        <v>75142</v>
      </c>
      <c r="Y33" s="285">
        <v>25406980</v>
      </c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2:83" ht="14.25" customHeight="1">
      <c r="B34" s="234" t="s">
        <v>95</v>
      </c>
      <c r="C34" s="235"/>
      <c r="D34" s="214" t="s">
        <v>96</v>
      </c>
      <c r="E34" s="242" t="s">
        <v>97</v>
      </c>
      <c r="F34" s="277">
        <v>3682067</v>
      </c>
      <c r="G34" s="271"/>
      <c r="H34" s="271">
        <v>35978</v>
      </c>
      <c r="I34" s="271">
        <v>31184</v>
      </c>
      <c r="J34" s="271">
        <v>11596</v>
      </c>
      <c r="K34" s="116">
        <f t="shared" si="0"/>
        <v>3603309</v>
      </c>
      <c r="L34" s="84">
        <v>81690</v>
      </c>
      <c r="M34" s="84">
        <v>3600377</v>
      </c>
      <c r="N34" s="84" t="e">
        <v>#REF!</v>
      </c>
      <c r="Q34" s="86">
        <v>18189</v>
      </c>
      <c r="T34" s="277">
        <v>3682067</v>
      </c>
      <c r="U34" s="271">
        <v>0</v>
      </c>
      <c r="V34" s="271">
        <v>35978</v>
      </c>
      <c r="W34" s="271">
        <v>34116</v>
      </c>
      <c r="X34" s="271">
        <v>11596</v>
      </c>
      <c r="Y34" s="116">
        <v>3600377</v>
      </c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</row>
    <row r="35" spans="2:83" ht="14.25" customHeight="1">
      <c r="B35" s="234" t="s">
        <v>98</v>
      </c>
      <c r="C35" s="235"/>
      <c r="D35" s="170"/>
      <c r="E35" s="185" t="s">
        <v>80</v>
      </c>
      <c r="F35" s="272">
        <f>F32+F34</f>
        <v>31324944</v>
      </c>
      <c r="G35" s="272">
        <f t="shared" ref="G35:K35" si="9">G32+G34</f>
        <v>109928</v>
      </c>
      <c r="H35" s="272">
        <f t="shared" si="9"/>
        <v>207827</v>
      </c>
      <c r="I35" s="272">
        <f t="shared" si="9"/>
        <v>761836</v>
      </c>
      <c r="J35" s="272">
        <f t="shared" si="9"/>
        <v>98976</v>
      </c>
      <c r="K35" s="278">
        <f t="shared" si="9"/>
        <v>30146377</v>
      </c>
      <c r="L35" s="84">
        <v>1141807</v>
      </c>
      <c r="M35" s="84">
        <v>29007357</v>
      </c>
      <c r="N35" s="84" t="e">
        <v>#REF!</v>
      </c>
      <c r="Q35" s="264">
        <v>200546</v>
      </c>
      <c r="T35" s="272">
        <v>30149164</v>
      </c>
      <c r="U35" s="272">
        <v>99433</v>
      </c>
      <c r="V35" s="272">
        <v>197780</v>
      </c>
      <c r="W35" s="272">
        <v>757856</v>
      </c>
      <c r="X35" s="272">
        <v>86738</v>
      </c>
      <c r="Y35" s="278">
        <v>29007357</v>
      </c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</row>
    <row r="36" spans="2:83" ht="14.25" customHeight="1">
      <c r="B36" s="234"/>
      <c r="C36" s="235" t="s">
        <v>99</v>
      </c>
      <c r="D36" s="149"/>
      <c r="E36" s="188" t="s">
        <v>124</v>
      </c>
      <c r="F36" s="272">
        <v>1376297</v>
      </c>
      <c r="G36" s="271">
        <v>13324</v>
      </c>
      <c r="H36" s="271"/>
      <c r="I36" s="271">
        <v>60338</v>
      </c>
      <c r="J36" s="271">
        <v>1685</v>
      </c>
      <c r="K36" s="116">
        <f t="shared" si="0"/>
        <v>1300950</v>
      </c>
      <c r="L36" s="84">
        <v>76614</v>
      </c>
      <c r="M36" s="84">
        <v>1305855</v>
      </c>
      <c r="N36" s="84" t="e">
        <v>#REF!</v>
      </c>
      <c r="Q36" s="264">
        <v>1685</v>
      </c>
      <c r="T36" s="272">
        <v>1379314</v>
      </c>
      <c r="U36" s="271">
        <v>13324</v>
      </c>
      <c r="V36" s="271">
        <v>0</v>
      </c>
      <c r="W36" s="271">
        <v>60338</v>
      </c>
      <c r="X36" s="271">
        <v>1685</v>
      </c>
      <c r="Y36" s="116">
        <v>1303967</v>
      </c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</row>
    <row r="37" spans="2:83" ht="14.25" customHeight="1">
      <c r="B37" s="234" t="s">
        <v>137</v>
      </c>
      <c r="C37" s="235" t="s">
        <v>137</v>
      </c>
      <c r="D37" s="168" t="s">
        <v>101</v>
      </c>
      <c r="E37" s="188" t="s">
        <v>102</v>
      </c>
      <c r="F37" s="272">
        <v>3191429</v>
      </c>
      <c r="G37" s="271">
        <v>10818</v>
      </c>
      <c r="H37" s="271">
        <v>53692</v>
      </c>
      <c r="I37" s="271">
        <v>203365</v>
      </c>
      <c r="J37" s="271">
        <v>2968</v>
      </c>
      <c r="K37" s="116">
        <f t="shared" si="0"/>
        <v>2920586</v>
      </c>
      <c r="L37" s="84">
        <v>273522</v>
      </c>
      <c r="M37" s="84">
        <v>2914755</v>
      </c>
      <c r="N37" s="84" t="e">
        <v>#REF!</v>
      </c>
      <c r="Q37" s="264">
        <v>2968</v>
      </c>
      <c r="T37" s="272">
        <v>3191429</v>
      </c>
      <c r="U37" s="271">
        <v>10818</v>
      </c>
      <c r="V37" s="271">
        <v>53692</v>
      </c>
      <c r="W37" s="271">
        <v>203365</v>
      </c>
      <c r="X37" s="271">
        <v>2968</v>
      </c>
      <c r="Y37" s="116">
        <v>2920586</v>
      </c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</row>
    <row r="38" spans="2:83" ht="14.25" customHeight="1">
      <c r="B38" s="239"/>
      <c r="C38" s="235"/>
      <c r="D38" s="295"/>
      <c r="E38" s="188" t="s">
        <v>227</v>
      </c>
      <c r="F38" s="272">
        <v>10778843</v>
      </c>
      <c r="G38" s="271">
        <v>199035</v>
      </c>
      <c r="H38" s="271">
        <v>169243</v>
      </c>
      <c r="I38" s="271">
        <v>438971</v>
      </c>
      <c r="J38" s="271">
        <v>6020</v>
      </c>
      <c r="K38" s="116">
        <f t="shared" si="0"/>
        <v>9965574</v>
      </c>
      <c r="L38" s="84">
        <v>816633</v>
      </c>
      <c r="M38" s="84">
        <v>9962215</v>
      </c>
      <c r="N38" s="84" t="e">
        <v>#REF!</v>
      </c>
      <c r="Q38" s="264">
        <v>6020</v>
      </c>
      <c r="T38" s="272">
        <v>10778848</v>
      </c>
      <c r="U38" s="271">
        <v>199035</v>
      </c>
      <c r="V38" s="271">
        <v>169243</v>
      </c>
      <c r="W38" s="271">
        <v>438971</v>
      </c>
      <c r="X38" s="271">
        <v>6020</v>
      </c>
      <c r="Y38" s="116">
        <v>9965579</v>
      </c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</row>
    <row r="39" spans="2:83" ht="14.25" customHeight="1">
      <c r="B39" s="239"/>
      <c r="C39" s="235"/>
      <c r="D39" s="170"/>
      <c r="E39" s="185" t="s">
        <v>80</v>
      </c>
      <c r="F39" s="272">
        <f>F36+F37+F38</f>
        <v>15346569</v>
      </c>
      <c r="G39" s="272">
        <f t="shared" ref="G39:K39" si="10">G36+G37+G38</f>
        <v>223177</v>
      </c>
      <c r="H39" s="272">
        <f t="shared" si="10"/>
        <v>222935</v>
      </c>
      <c r="I39" s="272">
        <f t="shared" si="10"/>
        <v>702674</v>
      </c>
      <c r="J39" s="272">
        <f t="shared" si="10"/>
        <v>10673</v>
      </c>
      <c r="K39" s="278">
        <f t="shared" si="10"/>
        <v>14187110</v>
      </c>
      <c r="L39" s="84">
        <v>1166769</v>
      </c>
      <c r="M39" s="84">
        <v>14182825</v>
      </c>
      <c r="N39" s="84" t="e">
        <v>#REF!</v>
      </c>
      <c r="Q39" s="264">
        <v>10673</v>
      </c>
      <c r="T39" s="272">
        <v>15349591</v>
      </c>
      <c r="U39" s="272">
        <v>223177</v>
      </c>
      <c r="V39" s="272">
        <v>222935</v>
      </c>
      <c r="W39" s="272">
        <v>702674</v>
      </c>
      <c r="X39" s="272">
        <v>10673</v>
      </c>
      <c r="Y39" s="278">
        <v>14190132</v>
      </c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</row>
    <row r="40" spans="2:83" ht="14.25" customHeight="1" thickBot="1">
      <c r="B40" s="234"/>
      <c r="C40" s="236"/>
      <c r="D40" s="189" t="s">
        <v>83</v>
      </c>
      <c r="E40" s="190"/>
      <c r="F40" s="279">
        <f>F34+F39</f>
        <v>19028636</v>
      </c>
      <c r="G40" s="279">
        <f t="shared" ref="G40:K40" si="11">G34+G39</f>
        <v>223177</v>
      </c>
      <c r="H40" s="279">
        <f t="shared" si="11"/>
        <v>258913</v>
      </c>
      <c r="I40" s="279">
        <f t="shared" si="11"/>
        <v>733858</v>
      </c>
      <c r="J40" s="279">
        <f t="shared" si="11"/>
        <v>22269</v>
      </c>
      <c r="K40" s="280">
        <f t="shared" si="11"/>
        <v>17790419</v>
      </c>
      <c r="L40" s="84">
        <v>1248459</v>
      </c>
      <c r="M40" s="84">
        <v>17783202</v>
      </c>
      <c r="N40" s="84" t="e">
        <v>#REF!</v>
      </c>
      <c r="Q40" s="283">
        <v>28862</v>
      </c>
      <c r="T40" s="279">
        <v>19031658</v>
      </c>
      <c r="U40" s="279">
        <v>223177</v>
      </c>
      <c r="V40" s="279">
        <v>258913</v>
      </c>
      <c r="W40" s="279">
        <v>736790</v>
      </c>
      <c r="X40" s="279">
        <v>22269</v>
      </c>
      <c r="Y40" s="280">
        <v>17790509</v>
      </c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</row>
    <row r="41" spans="2:83" ht="14.25" customHeight="1" thickBot="1">
      <c r="B41" s="151"/>
      <c r="C41" s="202" t="s">
        <v>92</v>
      </c>
      <c r="D41" s="203"/>
      <c r="E41" s="204"/>
      <c r="F41" s="288">
        <f>F33+F40</f>
        <v>46671513</v>
      </c>
      <c r="G41" s="288">
        <f t="shared" ref="G41:K41" si="12">G33+G40</f>
        <v>333105</v>
      </c>
      <c r="H41" s="288">
        <f t="shared" si="12"/>
        <v>430762</v>
      </c>
      <c r="I41" s="288">
        <f t="shared" si="12"/>
        <v>1464510</v>
      </c>
      <c r="J41" s="288">
        <f t="shared" si="12"/>
        <v>109649</v>
      </c>
      <c r="K41" s="289">
        <f t="shared" si="12"/>
        <v>44333487</v>
      </c>
      <c r="L41" s="84">
        <v>2308576</v>
      </c>
      <c r="M41" s="84">
        <v>43190182</v>
      </c>
      <c r="N41" s="84" t="e">
        <v>#REF!</v>
      </c>
      <c r="Q41" s="290">
        <v>211219</v>
      </c>
      <c r="T41" s="288">
        <v>45498755</v>
      </c>
      <c r="U41" s="288">
        <v>322610</v>
      </c>
      <c r="V41" s="288">
        <v>420715</v>
      </c>
      <c r="W41" s="288">
        <v>1460530</v>
      </c>
      <c r="X41" s="288">
        <v>97411</v>
      </c>
      <c r="Y41" s="289">
        <v>43197489</v>
      </c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</row>
    <row r="42" spans="2:83" ht="14.25" customHeight="1" thickBot="1">
      <c r="B42" s="851" t="s">
        <v>104</v>
      </c>
      <c r="C42" s="852"/>
      <c r="D42" s="852"/>
      <c r="E42" s="853"/>
      <c r="F42" s="286">
        <f>F31+F41</f>
        <v>96860375</v>
      </c>
      <c r="G42" s="286">
        <f t="shared" ref="G42:K42" si="13">G31+G41</f>
        <v>1379933</v>
      </c>
      <c r="H42" s="291">
        <f t="shared" si="13"/>
        <v>950333</v>
      </c>
      <c r="I42" s="286">
        <f t="shared" si="13"/>
        <v>2931332</v>
      </c>
      <c r="J42" s="286">
        <f t="shared" si="13"/>
        <v>219373</v>
      </c>
      <c r="K42" s="287">
        <f t="shared" si="13"/>
        <v>91379404</v>
      </c>
      <c r="L42" s="84" t="e">
        <v>#REF!</v>
      </c>
      <c r="M42" s="84" t="e">
        <v>#REF!</v>
      </c>
      <c r="N42" s="84" t="e">
        <v>#REF!</v>
      </c>
      <c r="Q42" s="87" t="e">
        <v>#REF!</v>
      </c>
      <c r="T42" s="286">
        <v>95688353</v>
      </c>
      <c r="U42" s="286">
        <v>1369438</v>
      </c>
      <c r="V42" s="291">
        <v>940286</v>
      </c>
      <c r="W42" s="286">
        <v>2931488</v>
      </c>
      <c r="X42" s="286">
        <v>207135</v>
      </c>
      <c r="Y42" s="287">
        <v>90240006</v>
      </c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</row>
    <row r="43" spans="2:83" ht="14.85" customHeight="1">
      <c r="B43" s="80"/>
      <c r="C43" s="80"/>
      <c r="D43" s="80"/>
      <c r="E43" s="80"/>
      <c r="F43" s="90"/>
      <c r="G43" s="90"/>
      <c r="H43" s="90"/>
      <c r="I43" s="90"/>
      <c r="J43" s="90"/>
      <c r="K43" s="90"/>
      <c r="L43" s="84"/>
      <c r="M43" s="84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2:83" ht="12" customHeight="1">
      <c r="B44" s="88"/>
      <c r="C44" s="88"/>
      <c r="L44" s="84"/>
      <c r="M44" s="84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</row>
    <row r="45" spans="2:83" ht="12" customHeight="1"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</row>
    <row r="46" spans="2:83" ht="12" customHeight="1"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</row>
    <row r="47" spans="2:83" ht="12" customHeight="1"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</row>
  </sheetData>
  <mergeCells count="13">
    <mergeCell ref="D22:D23"/>
    <mergeCell ref="D33:E33"/>
    <mergeCell ref="B42:E42"/>
    <mergeCell ref="I4:I5"/>
    <mergeCell ref="J4:J5"/>
    <mergeCell ref="K4:K5"/>
    <mergeCell ref="D21:E21"/>
    <mergeCell ref="G4:G5"/>
    <mergeCell ref="H4:H5"/>
    <mergeCell ref="B4:B5"/>
    <mergeCell ref="C4:C5"/>
    <mergeCell ref="E4:E5"/>
    <mergeCell ref="F4:F5"/>
  </mergeCells>
  <phoneticPr fontId="5"/>
  <pageMargins left="0.59055118110236227" right="0.51181102362204722" top="0.51181102362204722" bottom="0.51181102362204722" header="0.31496062992125984" footer="0.31496062992125984"/>
  <pageSetup paperSize="9" scale="97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E48"/>
  <sheetViews>
    <sheetView view="pageBreakPreview" zoomScaleNormal="100" zoomScaleSheetLayoutView="100" workbookViewId="0">
      <pane ySplit="6" topLeftCell="A7" activePane="bottomLeft" state="frozen"/>
      <selection activeCell="L14" sqref="L14"/>
      <selection pane="bottomLeft" activeCell="I12" sqref="I12"/>
    </sheetView>
  </sheetViews>
  <sheetFormatPr defaultColWidth="13.25" defaultRowHeight="11.25"/>
  <cols>
    <col min="1" max="1" width="1.125" style="9" customWidth="1"/>
    <col min="2" max="4" width="6.625" style="9" customWidth="1"/>
    <col min="5" max="5" width="8.625" style="9" customWidth="1"/>
    <col min="6" max="6" width="8.25" style="9" bestFit="1" customWidth="1"/>
    <col min="7" max="7" width="7.125" style="575" customWidth="1"/>
    <col min="8" max="15" width="7.125" style="9" customWidth="1"/>
    <col min="16" max="20" width="6.75" style="9" customWidth="1"/>
    <col min="21" max="21" width="1" style="9" customWidth="1"/>
    <col min="22" max="22" width="8.125" style="50" bestFit="1" customWidth="1"/>
    <col min="23" max="23" width="8.125" style="9" hidden="1" customWidth="1"/>
    <col min="24" max="25" width="6.5" style="9" hidden="1" customWidth="1"/>
    <col min="26" max="26" width="7.75" style="9" hidden="1" customWidth="1"/>
    <col min="27" max="31" width="6.5" style="9" hidden="1" customWidth="1"/>
    <col min="32" max="32" width="8.125" style="66" hidden="1" customWidth="1"/>
    <col min="33" max="38" width="0" style="9" hidden="1" customWidth="1"/>
    <col min="39" max="39" width="13.25" style="9"/>
    <col min="40" max="67" width="0" style="9" hidden="1" customWidth="1"/>
    <col min="68" max="16384" width="13.25" style="9"/>
  </cols>
  <sheetData>
    <row r="1" spans="2:38" ht="9" customHeight="1">
      <c r="D1" s="48"/>
      <c r="AF1" s="9"/>
    </row>
    <row r="2" spans="2:38" ht="15" customHeight="1">
      <c r="B2" s="49" t="s">
        <v>157</v>
      </c>
      <c r="AF2" s="9"/>
    </row>
    <row r="3" spans="2:38" ht="12" customHeight="1" thickBot="1">
      <c r="B3" s="50"/>
      <c r="C3" s="50"/>
      <c r="D3" s="50"/>
      <c r="E3" s="50"/>
      <c r="F3" s="50"/>
      <c r="G3" s="576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/>
      <c r="T3" s="51" t="s">
        <v>54</v>
      </c>
      <c r="AF3" s="9"/>
    </row>
    <row r="4" spans="2:38" ht="12" customHeight="1">
      <c r="B4" s="381" t="s">
        <v>55</v>
      </c>
      <c r="C4" s="382" t="s">
        <v>55</v>
      </c>
      <c r="D4" s="382" t="s">
        <v>56</v>
      </c>
      <c r="E4" s="382"/>
      <c r="F4" s="382" t="s">
        <v>158</v>
      </c>
      <c r="G4" s="577" t="s">
        <v>159</v>
      </c>
      <c r="H4" s="383"/>
      <c r="I4" s="383"/>
      <c r="J4" s="383"/>
      <c r="K4" s="383"/>
      <c r="L4" s="383"/>
      <c r="M4" s="383"/>
      <c r="N4" s="383"/>
      <c r="O4" s="384"/>
      <c r="P4" s="382"/>
      <c r="Q4" s="60" t="s">
        <v>160</v>
      </c>
      <c r="R4" s="383"/>
      <c r="S4" s="384"/>
      <c r="T4" s="385" t="s">
        <v>161</v>
      </c>
      <c r="U4" s="50"/>
      <c r="W4" s="382"/>
      <c r="X4" s="382" t="s">
        <v>158</v>
      </c>
      <c r="Y4" s="60" t="s">
        <v>159</v>
      </c>
      <c r="Z4" s="383"/>
      <c r="AA4" s="383"/>
      <c r="AB4" s="383"/>
      <c r="AC4" s="383"/>
      <c r="AD4" s="383"/>
      <c r="AE4" s="383"/>
      <c r="AF4" s="383"/>
      <c r="AG4" s="384"/>
      <c r="AH4" s="382"/>
      <c r="AI4" s="60" t="s">
        <v>160</v>
      </c>
      <c r="AJ4" s="383"/>
      <c r="AK4" s="384"/>
      <c r="AL4" s="385" t="s">
        <v>161</v>
      </c>
    </row>
    <row r="5" spans="2:38" ht="12" customHeight="1">
      <c r="B5" s="54"/>
      <c r="C5" s="61"/>
      <c r="D5" s="55"/>
      <c r="E5" s="55" t="s">
        <v>126</v>
      </c>
      <c r="F5" s="55" t="s">
        <v>162</v>
      </c>
      <c r="G5" s="386" t="s">
        <v>150</v>
      </c>
      <c r="H5" s="387"/>
      <c r="I5" s="388"/>
      <c r="J5" s="389" t="s">
        <v>151</v>
      </c>
      <c r="K5" s="387"/>
      <c r="L5" s="388"/>
      <c r="M5" s="389" t="s">
        <v>163</v>
      </c>
      <c r="N5" s="387"/>
      <c r="O5" s="388"/>
      <c r="P5" s="62" t="s">
        <v>164</v>
      </c>
      <c r="Q5" s="390" t="s">
        <v>165</v>
      </c>
      <c r="R5" s="391" t="s">
        <v>166</v>
      </c>
      <c r="S5" s="390" t="s">
        <v>167</v>
      </c>
      <c r="T5" s="144" t="s">
        <v>168</v>
      </c>
      <c r="U5" s="50"/>
      <c r="W5" s="55" t="s">
        <v>126</v>
      </c>
      <c r="X5" s="55" t="s">
        <v>162</v>
      </c>
      <c r="Y5" s="386" t="s">
        <v>150</v>
      </c>
      <c r="Z5" s="387"/>
      <c r="AA5" s="388"/>
      <c r="AB5" s="389" t="s">
        <v>151</v>
      </c>
      <c r="AC5" s="387"/>
      <c r="AD5" s="388"/>
      <c r="AE5" s="389" t="s">
        <v>163</v>
      </c>
      <c r="AF5" s="387"/>
      <c r="AG5" s="388"/>
      <c r="AH5" s="62" t="s">
        <v>164</v>
      </c>
      <c r="AI5" s="390" t="s">
        <v>165</v>
      </c>
      <c r="AJ5" s="391" t="s">
        <v>166</v>
      </c>
      <c r="AK5" s="390" t="s">
        <v>167</v>
      </c>
      <c r="AL5" s="144" t="s">
        <v>168</v>
      </c>
    </row>
    <row r="6" spans="2:38" ht="12" customHeight="1" thickBot="1">
      <c r="B6" s="5" t="s">
        <v>59</v>
      </c>
      <c r="C6" s="6" t="s">
        <v>60</v>
      </c>
      <c r="D6" s="56" t="s">
        <v>61</v>
      </c>
      <c r="E6" s="56"/>
      <c r="F6" s="63"/>
      <c r="G6" s="392" t="s">
        <v>169</v>
      </c>
      <c r="H6" s="392" t="s">
        <v>170</v>
      </c>
      <c r="I6" s="392" t="s">
        <v>171</v>
      </c>
      <c r="J6" s="392" t="s">
        <v>169</v>
      </c>
      <c r="K6" s="392" t="s">
        <v>170</v>
      </c>
      <c r="L6" s="392" t="s">
        <v>171</v>
      </c>
      <c r="M6" s="392" t="s">
        <v>169</v>
      </c>
      <c r="N6" s="392" t="s">
        <v>170</v>
      </c>
      <c r="O6" s="392" t="s">
        <v>171</v>
      </c>
      <c r="P6" s="56"/>
      <c r="Q6" s="56"/>
      <c r="R6" s="63" t="s">
        <v>172</v>
      </c>
      <c r="S6" s="56" t="s">
        <v>173</v>
      </c>
      <c r="T6" s="229"/>
      <c r="U6" s="50"/>
      <c r="W6" s="56"/>
      <c r="X6" s="63"/>
      <c r="Y6" s="392" t="s">
        <v>169</v>
      </c>
      <c r="Z6" s="392" t="s">
        <v>170</v>
      </c>
      <c r="AA6" s="392" t="s">
        <v>171</v>
      </c>
      <c r="AB6" s="392" t="s">
        <v>169</v>
      </c>
      <c r="AC6" s="392" t="s">
        <v>170</v>
      </c>
      <c r="AD6" s="392" t="s">
        <v>171</v>
      </c>
      <c r="AE6" s="392" t="s">
        <v>169</v>
      </c>
      <c r="AF6" s="392" t="s">
        <v>170</v>
      </c>
      <c r="AG6" s="392" t="s">
        <v>171</v>
      </c>
      <c r="AH6" s="56"/>
      <c r="AI6" s="56"/>
      <c r="AJ6" s="63" t="s">
        <v>172</v>
      </c>
      <c r="AK6" s="56" t="s">
        <v>173</v>
      </c>
      <c r="AL6" s="145"/>
    </row>
    <row r="7" spans="2:38" ht="13.5" customHeight="1">
      <c r="B7" s="305"/>
      <c r="C7" s="302"/>
      <c r="D7" s="302"/>
      <c r="E7" s="152" t="s">
        <v>64</v>
      </c>
      <c r="F7" s="704">
        <v>5017.66</v>
      </c>
      <c r="G7" s="704">
        <v>4764.3599999999997</v>
      </c>
      <c r="H7" s="704">
        <v>1503.36</v>
      </c>
      <c r="I7" s="704">
        <v>3260.9999999999995</v>
      </c>
      <c r="J7" s="704">
        <v>999.44999999999993</v>
      </c>
      <c r="K7" s="704">
        <v>983.56</v>
      </c>
      <c r="L7" s="704">
        <v>15.889999999999999</v>
      </c>
      <c r="M7" s="704">
        <v>3764.91</v>
      </c>
      <c r="N7" s="704">
        <v>519.79999999999995</v>
      </c>
      <c r="O7" s="704">
        <v>3245.1099999999997</v>
      </c>
      <c r="P7" s="704">
        <v>188.45</v>
      </c>
      <c r="Q7" s="704">
        <v>64.849999999999994</v>
      </c>
      <c r="R7" s="704">
        <v>0.75</v>
      </c>
      <c r="S7" s="738">
        <v>64.099999999999994</v>
      </c>
      <c r="T7" s="228">
        <v>0</v>
      </c>
      <c r="U7" s="28"/>
      <c r="V7" s="64"/>
      <c r="W7" s="394" t="s">
        <v>64</v>
      </c>
      <c r="X7" s="393">
        <v>5021.2</v>
      </c>
      <c r="Y7" s="393">
        <v>4764.3599999999997</v>
      </c>
      <c r="Z7" s="393">
        <v>1503.36</v>
      </c>
      <c r="AA7" s="393">
        <v>3260.9999999999995</v>
      </c>
      <c r="AB7" s="393">
        <v>999.44999999999993</v>
      </c>
      <c r="AC7" s="393">
        <v>983.56</v>
      </c>
      <c r="AD7" s="393">
        <v>15.889999999999999</v>
      </c>
      <c r="AE7" s="393">
        <v>3764.91</v>
      </c>
      <c r="AF7" s="393">
        <v>519.79999999999995</v>
      </c>
      <c r="AG7" s="393">
        <v>3245.1099999999997</v>
      </c>
      <c r="AH7" s="393">
        <v>188.45</v>
      </c>
      <c r="AI7" s="393">
        <v>68.39</v>
      </c>
      <c r="AJ7" s="393">
        <v>0.75</v>
      </c>
      <c r="AK7" s="393">
        <v>67.64</v>
      </c>
      <c r="AL7" s="261">
        <v>0</v>
      </c>
    </row>
    <row r="8" spans="2:38" ht="13.5" customHeight="1">
      <c r="B8" s="305"/>
      <c r="C8" s="302"/>
      <c r="D8" s="302"/>
      <c r="E8" s="161" t="s">
        <v>65</v>
      </c>
      <c r="F8" s="704">
        <v>7058.13</v>
      </c>
      <c r="G8" s="704">
        <v>6867.57</v>
      </c>
      <c r="H8" s="704">
        <v>1322.79</v>
      </c>
      <c r="I8" s="704">
        <v>5544.78</v>
      </c>
      <c r="J8" s="704">
        <v>847.80000000000007</v>
      </c>
      <c r="K8" s="704">
        <v>716.93000000000006</v>
      </c>
      <c r="L8" s="704">
        <v>130.87</v>
      </c>
      <c r="M8" s="704">
        <v>6019.7699999999995</v>
      </c>
      <c r="N8" s="704">
        <v>605.86</v>
      </c>
      <c r="O8" s="704">
        <v>5413.91</v>
      </c>
      <c r="P8" s="704">
        <v>61.47</v>
      </c>
      <c r="Q8" s="704">
        <v>126.85</v>
      </c>
      <c r="R8" s="704">
        <v>0</v>
      </c>
      <c r="S8" s="738">
        <v>126.85</v>
      </c>
      <c r="T8" s="739">
        <v>2.2400000000000002</v>
      </c>
      <c r="U8" s="28"/>
      <c r="V8" s="64"/>
      <c r="W8" s="395" t="s">
        <v>65</v>
      </c>
      <c r="X8" s="393">
        <v>7058.13</v>
      </c>
      <c r="Y8" s="393">
        <v>6867.57</v>
      </c>
      <c r="Z8" s="393">
        <v>1322.79</v>
      </c>
      <c r="AA8" s="393">
        <v>5544.78</v>
      </c>
      <c r="AB8" s="393">
        <v>847.80000000000007</v>
      </c>
      <c r="AC8" s="393">
        <v>716.93000000000006</v>
      </c>
      <c r="AD8" s="393">
        <v>130.87</v>
      </c>
      <c r="AE8" s="393">
        <v>6019.7699999999995</v>
      </c>
      <c r="AF8" s="393">
        <v>605.86</v>
      </c>
      <c r="AG8" s="393">
        <v>5413.91</v>
      </c>
      <c r="AH8" s="393">
        <v>61.47</v>
      </c>
      <c r="AI8" s="393">
        <v>126.85</v>
      </c>
      <c r="AJ8" s="393">
        <v>0</v>
      </c>
      <c r="AK8" s="393">
        <v>126.85</v>
      </c>
      <c r="AL8" s="261">
        <v>2.2400000000000002</v>
      </c>
    </row>
    <row r="9" spans="2:38" ht="13.5" customHeight="1">
      <c r="B9" s="305"/>
      <c r="C9" s="302"/>
      <c r="D9" s="302"/>
      <c r="E9" s="166" t="s">
        <v>52</v>
      </c>
      <c r="F9" s="704">
        <v>652.74</v>
      </c>
      <c r="G9" s="704">
        <v>400.59000000000003</v>
      </c>
      <c r="H9" s="704">
        <v>62.519999999999996</v>
      </c>
      <c r="I9" s="704">
        <v>338.07000000000005</v>
      </c>
      <c r="J9" s="704">
        <v>50.059999999999995</v>
      </c>
      <c r="K9" s="704">
        <v>50.059999999999995</v>
      </c>
      <c r="L9" s="704">
        <v>0</v>
      </c>
      <c r="M9" s="704">
        <v>350.53000000000003</v>
      </c>
      <c r="N9" s="704">
        <v>12.46</v>
      </c>
      <c r="O9" s="704">
        <v>338.07000000000005</v>
      </c>
      <c r="P9" s="704">
        <v>248.2</v>
      </c>
      <c r="Q9" s="749">
        <v>3.19</v>
      </c>
      <c r="R9" s="704">
        <v>0</v>
      </c>
      <c r="S9" s="738">
        <v>3.19</v>
      </c>
      <c r="T9" s="739">
        <v>0.76</v>
      </c>
      <c r="U9" s="28"/>
      <c r="V9" s="64"/>
      <c r="W9" s="396" t="s">
        <v>52</v>
      </c>
      <c r="X9" s="393">
        <v>653.45999999999992</v>
      </c>
      <c r="Y9" s="393">
        <v>400.59000000000003</v>
      </c>
      <c r="Z9" s="393">
        <v>62.519999999999996</v>
      </c>
      <c r="AA9" s="393">
        <v>338.07000000000005</v>
      </c>
      <c r="AB9" s="393">
        <v>50.059999999999995</v>
      </c>
      <c r="AC9" s="393">
        <v>50.059999999999995</v>
      </c>
      <c r="AD9" s="393">
        <v>0</v>
      </c>
      <c r="AE9" s="393">
        <v>350.53000000000003</v>
      </c>
      <c r="AF9" s="393">
        <v>12.46</v>
      </c>
      <c r="AG9" s="393">
        <v>338.07000000000005</v>
      </c>
      <c r="AH9" s="393">
        <v>248.2</v>
      </c>
      <c r="AI9" s="393">
        <v>3.91</v>
      </c>
      <c r="AJ9" s="393">
        <v>0</v>
      </c>
      <c r="AK9" s="393">
        <v>3.91</v>
      </c>
      <c r="AL9" s="261">
        <v>0.76</v>
      </c>
    </row>
    <row r="10" spans="2:38" ht="13.5" customHeight="1">
      <c r="B10" s="305"/>
      <c r="C10" s="302"/>
      <c r="D10" s="302"/>
      <c r="E10" s="161" t="s">
        <v>66</v>
      </c>
      <c r="F10" s="704">
        <v>4724.8099999999995</v>
      </c>
      <c r="G10" s="704">
        <v>4657.03</v>
      </c>
      <c r="H10" s="704">
        <v>3582.19</v>
      </c>
      <c r="I10" s="704">
        <v>1074.8399999999999</v>
      </c>
      <c r="J10" s="704">
        <v>3351.63</v>
      </c>
      <c r="K10" s="704">
        <v>3331.57</v>
      </c>
      <c r="L10" s="704">
        <v>20.059999999999999</v>
      </c>
      <c r="M10" s="704">
        <v>1305.4000000000001</v>
      </c>
      <c r="N10" s="704">
        <v>250.62</v>
      </c>
      <c r="O10" s="704">
        <v>1054.78</v>
      </c>
      <c r="P10" s="704">
        <v>11.66</v>
      </c>
      <c r="Q10" s="704">
        <v>56.120000000000005</v>
      </c>
      <c r="R10" s="704">
        <v>7.2700000000000005</v>
      </c>
      <c r="S10" s="738">
        <v>48.85</v>
      </c>
      <c r="T10" s="739">
        <v>0</v>
      </c>
      <c r="U10" s="28"/>
      <c r="V10" s="64"/>
      <c r="W10" s="395" t="s">
        <v>66</v>
      </c>
      <c r="X10" s="393">
        <v>4724</v>
      </c>
      <c r="Y10" s="393">
        <v>4656.17</v>
      </c>
      <c r="Z10" s="393">
        <v>3581.3</v>
      </c>
      <c r="AA10" s="393">
        <v>1074.8700000000001</v>
      </c>
      <c r="AB10" s="393">
        <v>3350.7400000000002</v>
      </c>
      <c r="AC10" s="393">
        <v>3330.6800000000003</v>
      </c>
      <c r="AD10" s="393">
        <v>20.059999999999999</v>
      </c>
      <c r="AE10" s="393">
        <v>1305.4300000000003</v>
      </c>
      <c r="AF10" s="393">
        <v>250.62</v>
      </c>
      <c r="AG10" s="393">
        <v>1054.8100000000002</v>
      </c>
      <c r="AH10" s="393">
        <v>11.66</v>
      </c>
      <c r="AI10" s="393">
        <v>56.17</v>
      </c>
      <c r="AJ10" s="393">
        <v>7.2700000000000005</v>
      </c>
      <c r="AK10" s="393">
        <v>48.9</v>
      </c>
      <c r="AL10" s="261">
        <v>0</v>
      </c>
    </row>
    <row r="11" spans="2:38" ht="13.5" customHeight="1">
      <c r="B11" s="305"/>
      <c r="C11" s="302"/>
      <c r="D11" s="302"/>
      <c r="E11" s="161" t="s">
        <v>67</v>
      </c>
      <c r="F11" s="704">
        <v>9689.2699999999986</v>
      </c>
      <c r="G11" s="704">
        <v>9554.69</v>
      </c>
      <c r="H11" s="704">
        <v>7757.93</v>
      </c>
      <c r="I11" s="704">
        <v>1796.7600000000002</v>
      </c>
      <c r="J11" s="704">
        <v>7730.26</v>
      </c>
      <c r="K11" s="704">
        <v>7636.08</v>
      </c>
      <c r="L11" s="704">
        <v>94.18</v>
      </c>
      <c r="M11" s="704">
        <v>1824.43</v>
      </c>
      <c r="N11" s="704">
        <v>121.85000000000001</v>
      </c>
      <c r="O11" s="704">
        <v>1702.5800000000002</v>
      </c>
      <c r="P11" s="704">
        <v>30.48</v>
      </c>
      <c r="Q11" s="704">
        <v>102.19</v>
      </c>
      <c r="R11" s="704">
        <v>81.37</v>
      </c>
      <c r="S11" s="738">
        <v>20.82</v>
      </c>
      <c r="T11" s="739">
        <v>1.91</v>
      </c>
      <c r="U11" s="28"/>
      <c r="V11" s="64"/>
      <c r="W11" s="395" t="s">
        <v>67</v>
      </c>
      <c r="X11" s="393">
        <v>9689.2699999999986</v>
      </c>
      <c r="Y11" s="393">
        <v>9554.69</v>
      </c>
      <c r="Z11" s="393">
        <v>7757.93</v>
      </c>
      <c r="AA11" s="393">
        <v>1796.7600000000002</v>
      </c>
      <c r="AB11" s="393">
        <v>7730.26</v>
      </c>
      <c r="AC11" s="393">
        <v>7636.08</v>
      </c>
      <c r="AD11" s="393">
        <v>94.18</v>
      </c>
      <c r="AE11" s="393">
        <v>1824.43</v>
      </c>
      <c r="AF11" s="393">
        <v>121.85000000000001</v>
      </c>
      <c r="AG11" s="393">
        <v>1702.5800000000002</v>
      </c>
      <c r="AH11" s="393">
        <v>30.48</v>
      </c>
      <c r="AI11" s="393">
        <v>102.19</v>
      </c>
      <c r="AJ11" s="393">
        <v>81.37</v>
      </c>
      <c r="AK11" s="393">
        <v>20.82</v>
      </c>
      <c r="AL11" s="261">
        <v>1.91</v>
      </c>
    </row>
    <row r="12" spans="2:38" ht="13.5" customHeight="1">
      <c r="B12" s="305"/>
      <c r="C12" s="302"/>
      <c r="D12" s="302"/>
      <c r="E12" s="166" t="s">
        <v>53</v>
      </c>
      <c r="F12" s="704">
        <v>2891.9999999999995</v>
      </c>
      <c r="G12" s="704">
        <v>2844.66</v>
      </c>
      <c r="H12" s="704">
        <v>1067.8900000000001</v>
      </c>
      <c r="I12" s="704">
        <v>1776.77</v>
      </c>
      <c r="J12" s="704">
        <v>863.25</v>
      </c>
      <c r="K12" s="704">
        <v>852.72</v>
      </c>
      <c r="L12" s="704">
        <v>10.53</v>
      </c>
      <c r="M12" s="704">
        <v>1981.41</v>
      </c>
      <c r="N12" s="704">
        <v>215.17</v>
      </c>
      <c r="O12" s="704">
        <v>1766.24</v>
      </c>
      <c r="P12" s="704">
        <v>6.67</v>
      </c>
      <c r="Q12" s="704">
        <v>39.950000000000003</v>
      </c>
      <c r="R12" s="704">
        <v>5.39</v>
      </c>
      <c r="S12" s="738">
        <v>34.56</v>
      </c>
      <c r="T12" s="739">
        <v>0.72</v>
      </c>
      <c r="U12" s="28"/>
      <c r="V12" s="64"/>
      <c r="W12" s="396" t="s">
        <v>53</v>
      </c>
      <c r="X12" s="393">
        <v>2891.9999999999995</v>
      </c>
      <c r="Y12" s="393">
        <v>2844.66</v>
      </c>
      <c r="Z12" s="393">
        <v>1067.8900000000001</v>
      </c>
      <c r="AA12" s="393">
        <v>1776.77</v>
      </c>
      <c r="AB12" s="393">
        <v>863.25</v>
      </c>
      <c r="AC12" s="393">
        <v>852.72</v>
      </c>
      <c r="AD12" s="393">
        <v>10.53</v>
      </c>
      <c r="AE12" s="393">
        <v>1981.41</v>
      </c>
      <c r="AF12" s="393">
        <v>215.17</v>
      </c>
      <c r="AG12" s="393">
        <v>1766.24</v>
      </c>
      <c r="AH12" s="393">
        <v>6.67</v>
      </c>
      <c r="AI12" s="393">
        <v>39.950000000000003</v>
      </c>
      <c r="AJ12" s="393">
        <v>5.39</v>
      </c>
      <c r="AK12" s="393">
        <v>34.56</v>
      </c>
      <c r="AL12" s="261">
        <v>0.72</v>
      </c>
    </row>
    <row r="13" spans="2:38" ht="13.5" customHeight="1">
      <c r="B13" s="305"/>
      <c r="C13" s="302"/>
      <c r="D13" s="302"/>
      <c r="E13" s="161" t="s">
        <v>68</v>
      </c>
      <c r="F13" s="704">
        <v>310.79999999999995</v>
      </c>
      <c r="G13" s="704">
        <v>285.51</v>
      </c>
      <c r="H13" s="704">
        <v>69.52000000000001</v>
      </c>
      <c r="I13" s="704">
        <v>215.98999999999998</v>
      </c>
      <c r="J13" s="704">
        <v>18.07</v>
      </c>
      <c r="K13" s="704">
        <v>17.93</v>
      </c>
      <c r="L13" s="704">
        <v>0.14000000000000001</v>
      </c>
      <c r="M13" s="704">
        <v>267.44</v>
      </c>
      <c r="N13" s="704">
        <v>51.59</v>
      </c>
      <c r="O13" s="704">
        <v>215.85</v>
      </c>
      <c r="P13" s="704">
        <v>20.64</v>
      </c>
      <c r="Q13" s="704">
        <v>4.6500000000000004</v>
      </c>
      <c r="R13" s="704">
        <v>0</v>
      </c>
      <c r="S13" s="738">
        <v>4.6500000000000004</v>
      </c>
      <c r="T13" s="739">
        <v>0</v>
      </c>
      <c r="U13" s="28"/>
      <c r="V13" s="64"/>
      <c r="W13" s="395" t="s">
        <v>68</v>
      </c>
      <c r="X13" s="393">
        <v>310.79999999999995</v>
      </c>
      <c r="Y13" s="393">
        <v>285.51</v>
      </c>
      <c r="Z13" s="393">
        <v>69.52000000000001</v>
      </c>
      <c r="AA13" s="393">
        <v>215.98999999999998</v>
      </c>
      <c r="AB13" s="393">
        <v>18.07</v>
      </c>
      <c r="AC13" s="393">
        <v>17.93</v>
      </c>
      <c r="AD13" s="393">
        <v>0.14000000000000001</v>
      </c>
      <c r="AE13" s="393">
        <v>267.44</v>
      </c>
      <c r="AF13" s="393">
        <v>51.59</v>
      </c>
      <c r="AG13" s="393">
        <v>215.85</v>
      </c>
      <c r="AH13" s="393">
        <v>20.64</v>
      </c>
      <c r="AI13" s="393">
        <v>4.6500000000000004</v>
      </c>
      <c r="AJ13" s="393">
        <v>0</v>
      </c>
      <c r="AK13" s="393">
        <v>4.6500000000000004</v>
      </c>
      <c r="AL13" s="261">
        <v>0</v>
      </c>
    </row>
    <row r="14" spans="2:38" ht="13.5" customHeight="1">
      <c r="B14" s="305"/>
      <c r="C14" s="302" t="s">
        <v>69</v>
      </c>
      <c r="D14" s="168" t="s">
        <v>70</v>
      </c>
      <c r="E14" s="161" t="s">
        <v>71</v>
      </c>
      <c r="F14" s="704">
        <v>14468.829999999998</v>
      </c>
      <c r="G14" s="704">
        <v>14204.719999999998</v>
      </c>
      <c r="H14" s="704">
        <v>11284.149999999998</v>
      </c>
      <c r="I14" s="704">
        <v>2920.5699999999997</v>
      </c>
      <c r="J14" s="704">
        <v>10235.139999999998</v>
      </c>
      <c r="K14" s="704">
        <v>10186.999999999998</v>
      </c>
      <c r="L14" s="704">
        <v>48.14</v>
      </c>
      <c r="M14" s="704">
        <v>3969.58</v>
      </c>
      <c r="N14" s="704">
        <v>1097.1499999999999</v>
      </c>
      <c r="O14" s="704">
        <v>2872.43</v>
      </c>
      <c r="P14" s="704">
        <v>107.72</v>
      </c>
      <c r="Q14" s="704">
        <v>153.13999999999999</v>
      </c>
      <c r="R14" s="704">
        <v>7.73</v>
      </c>
      <c r="S14" s="738">
        <v>145.41</v>
      </c>
      <c r="T14" s="739">
        <v>3.25</v>
      </c>
      <c r="U14" s="28"/>
      <c r="V14" s="64"/>
      <c r="W14" s="395" t="s">
        <v>71</v>
      </c>
      <c r="X14" s="393">
        <v>14468.829999999998</v>
      </c>
      <c r="Y14" s="393">
        <v>14204.719999999998</v>
      </c>
      <c r="Z14" s="393">
        <v>11284.149999999998</v>
      </c>
      <c r="AA14" s="393">
        <v>2920.5699999999997</v>
      </c>
      <c r="AB14" s="393">
        <v>10235.139999999998</v>
      </c>
      <c r="AC14" s="393">
        <v>10186.999999999998</v>
      </c>
      <c r="AD14" s="393">
        <v>48.14</v>
      </c>
      <c r="AE14" s="393">
        <v>3969.58</v>
      </c>
      <c r="AF14" s="393">
        <v>1097.1499999999999</v>
      </c>
      <c r="AG14" s="393">
        <v>2872.43</v>
      </c>
      <c r="AH14" s="393">
        <v>107.72</v>
      </c>
      <c r="AI14" s="393">
        <v>153.13999999999999</v>
      </c>
      <c r="AJ14" s="393">
        <v>7.73</v>
      </c>
      <c r="AK14" s="393">
        <v>145.41</v>
      </c>
      <c r="AL14" s="261">
        <v>3.25</v>
      </c>
    </row>
    <row r="15" spans="2:38" ht="13.5" customHeight="1">
      <c r="B15" s="305"/>
      <c r="C15" s="302" t="s">
        <v>72</v>
      </c>
      <c r="D15" s="302" t="s">
        <v>73</v>
      </c>
      <c r="E15" s="161" t="s">
        <v>74</v>
      </c>
      <c r="F15" s="704">
        <v>3.1999999999999997</v>
      </c>
      <c r="G15" s="704">
        <v>3.1999999999999997</v>
      </c>
      <c r="H15" s="704">
        <v>2.88</v>
      </c>
      <c r="I15" s="704">
        <v>0.32</v>
      </c>
      <c r="J15" s="704">
        <v>2.88</v>
      </c>
      <c r="K15" s="704">
        <v>2.88</v>
      </c>
      <c r="L15" s="704">
        <v>0</v>
      </c>
      <c r="M15" s="704">
        <v>0.32</v>
      </c>
      <c r="N15" s="704">
        <v>0</v>
      </c>
      <c r="O15" s="704">
        <v>0.32</v>
      </c>
      <c r="P15" s="704">
        <v>0</v>
      </c>
      <c r="Q15" s="704">
        <v>0</v>
      </c>
      <c r="R15" s="704">
        <v>0</v>
      </c>
      <c r="S15" s="738">
        <v>0</v>
      </c>
      <c r="T15" s="739">
        <v>0</v>
      </c>
      <c r="U15" s="28"/>
      <c r="V15" s="64"/>
      <c r="W15" s="395" t="s">
        <v>74</v>
      </c>
      <c r="X15" s="393">
        <v>3.1999999999999997</v>
      </c>
      <c r="Y15" s="393">
        <v>3.1999999999999997</v>
      </c>
      <c r="Z15" s="393">
        <v>2.88</v>
      </c>
      <c r="AA15" s="393">
        <v>0.32</v>
      </c>
      <c r="AB15" s="393">
        <v>2.88</v>
      </c>
      <c r="AC15" s="393">
        <v>2.88</v>
      </c>
      <c r="AD15" s="393">
        <v>0</v>
      </c>
      <c r="AE15" s="393">
        <v>0.32</v>
      </c>
      <c r="AF15" s="393">
        <v>0</v>
      </c>
      <c r="AG15" s="393">
        <v>0.32</v>
      </c>
      <c r="AH15" s="393">
        <v>0</v>
      </c>
      <c r="AI15" s="393">
        <v>0</v>
      </c>
      <c r="AJ15" s="393">
        <v>0</v>
      </c>
      <c r="AK15" s="393">
        <v>0</v>
      </c>
      <c r="AL15" s="261">
        <v>0</v>
      </c>
    </row>
    <row r="16" spans="2:38" ht="13.5" customHeight="1">
      <c r="B16" s="305"/>
      <c r="C16" s="303" t="s">
        <v>285</v>
      </c>
      <c r="D16" s="302"/>
      <c r="E16" s="161" t="s">
        <v>76</v>
      </c>
      <c r="F16" s="704"/>
      <c r="G16" s="704">
        <v>0</v>
      </c>
      <c r="H16" s="704">
        <v>0</v>
      </c>
      <c r="I16" s="704">
        <v>0</v>
      </c>
      <c r="J16" s="704">
        <v>0</v>
      </c>
      <c r="K16" s="704">
        <v>0</v>
      </c>
      <c r="L16" s="704">
        <v>0</v>
      </c>
      <c r="M16" s="704">
        <v>0</v>
      </c>
      <c r="N16" s="704">
        <v>0</v>
      </c>
      <c r="O16" s="704">
        <v>0</v>
      </c>
      <c r="P16" s="704"/>
      <c r="Q16" s="704">
        <v>0</v>
      </c>
      <c r="R16" s="704"/>
      <c r="S16" s="738"/>
      <c r="T16" s="739">
        <v>0</v>
      </c>
      <c r="U16" s="28"/>
      <c r="V16" s="64"/>
      <c r="W16" s="395" t="s">
        <v>76</v>
      </c>
      <c r="X16" s="393">
        <v>0</v>
      </c>
      <c r="Y16" s="393"/>
      <c r="Z16" s="393"/>
      <c r="AA16" s="393"/>
      <c r="AB16" s="393">
        <v>0</v>
      </c>
      <c r="AC16" s="393"/>
      <c r="AD16" s="393">
        <v>0</v>
      </c>
      <c r="AE16" s="393">
        <v>0</v>
      </c>
      <c r="AF16" s="393"/>
      <c r="AG16" s="393">
        <v>0</v>
      </c>
      <c r="AH16" s="393"/>
      <c r="AI16" s="393"/>
      <c r="AJ16" s="393"/>
      <c r="AK16" s="393"/>
      <c r="AL16" s="261"/>
    </row>
    <row r="17" spans="2:83" ht="13.5" customHeight="1">
      <c r="B17" s="305" t="s">
        <v>75</v>
      </c>
      <c r="C17" s="302"/>
      <c r="D17" s="302"/>
      <c r="E17" s="161" t="s">
        <v>77</v>
      </c>
      <c r="F17" s="704"/>
      <c r="G17" s="704">
        <v>0</v>
      </c>
      <c r="H17" s="704">
        <v>0</v>
      </c>
      <c r="I17" s="704">
        <v>0</v>
      </c>
      <c r="J17" s="704">
        <v>0</v>
      </c>
      <c r="K17" s="704">
        <v>0</v>
      </c>
      <c r="L17" s="704">
        <v>0</v>
      </c>
      <c r="M17" s="704">
        <v>0</v>
      </c>
      <c r="N17" s="704">
        <v>0</v>
      </c>
      <c r="O17" s="704">
        <v>0</v>
      </c>
      <c r="P17" s="704"/>
      <c r="Q17" s="704">
        <v>0</v>
      </c>
      <c r="R17" s="704"/>
      <c r="S17" s="738"/>
      <c r="T17" s="739">
        <v>0</v>
      </c>
      <c r="U17" s="28"/>
      <c r="V17" s="64"/>
      <c r="W17" s="395" t="s">
        <v>77</v>
      </c>
      <c r="X17" s="393">
        <v>0</v>
      </c>
      <c r="Y17" s="393"/>
      <c r="Z17" s="393"/>
      <c r="AA17" s="393"/>
      <c r="AB17" s="393">
        <v>0</v>
      </c>
      <c r="AC17" s="393">
        <v>0</v>
      </c>
      <c r="AD17" s="393">
        <v>0</v>
      </c>
      <c r="AE17" s="393">
        <v>0</v>
      </c>
      <c r="AF17" s="393">
        <v>0</v>
      </c>
      <c r="AG17" s="393">
        <v>0</v>
      </c>
      <c r="AH17" s="393"/>
      <c r="AI17" s="393"/>
      <c r="AJ17" s="393"/>
      <c r="AK17" s="393"/>
      <c r="AL17" s="261"/>
    </row>
    <row r="18" spans="2:83" ht="13.5" customHeight="1">
      <c r="B18" s="305"/>
      <c r="C18" s="302"/>
      <c r="D18" s="302"/>
      <c r="E18" s="161" t="s">
        <v>78</v>
      </c>
      <c r="F18" s="704">
        <v>1659</v>
      </c>
      <c r="G18" s="704">
        <v>1592.97</v>
      </c>
      <c r="H18" s="704">
        <v>285</v>
      </c>
      <c r="I18" s="704">
        <v>1307.97</v>
      </c>
      <c r="J18" s="704">
        <v>212.76</v>
      </c>
      <c r="K18" s="704">
        <v>178.79999999999998</v>
      </c>
      <c r="L18" s="704">
        <v>33.96</v>
      </c>
      <c r="M18" s="704">
        <v>1380.21</v>
      </c>
      <c r="N18" s="704">
        <v>106.2</v>
      </c>
      <c r="O18" s="704">
        <v>1274.01</v>
      </c>
      <c r="P18" s="704">
        <v>21.19</v>
      </c>
      <c r="Q18" s="704">
        <v>43.21</v>
      </c>
      <c r="R18" s="704">
        <v>0.82</v>
      </c>
      <c r="S18" s="738">
        <v>42.39</v>
      </c>
      <c r="T18" s="739">
        <v>1.63</v>
      </c>
      <c r="U18" s="28"/>
      <c r="V18" s="64"/>
      <c r="W18" s="395" t="s">
        <v>78</v>
      </c>
      <c r="X18" s="393">
        <v>1659</v>
      </c>
      <c r="Y18" s="393">
        <v>1592.97</v>
      </c>
      <c r="Z18" s="393">
        <v>285</v>
      </c>
      <c r="AA18" s="393">
        <v>1307.97</v>
      </c>
      <c r="AB18" s="393">
        <v>212.76</v>
      </c>
      <c r="AC18" s="393">
        <v>178.79999999999998</v>
      </c>
      <c r="AD18" s="393">
        <v>33.96</v>
      </c>
      <c r="AE18" s="393">
        <v>1380.21</v>
      </c>
      <c r="AF18" s="393">
        <v>106.2</v>
      </c>
      <c r="AG18" s="393">
        <v>1274.01</v>
      </c>
      <c r="AH18" s="393">
        <v>21.19</v>
      </c>
      <c r="AI18" s="393">
        <v>43.21</v>
      </c>
      <c r="AJ18" s="393">
        <v>0.82</v>
      </c>
      <c r="AK18" s="393">
        <v>42.39</v>
      </c>
      <c r="AL18" s="261">
        <v>1.63</v>
      </c>
    </row>
    <row r="19" spans="2:83" ht="13.5" customHeight="1">
      <c r="B19" s="169" t="s">
        <v>330</v>
      </c>
      <c r="C19" s="302"/>
      <c r="D19" s="302"/>
      <c r="E19" s="161" t="s">
        <v>79</v>
      </c>
      <c r="F19" s="704">
        <v>1211.3899999999999</v>
      </c>
      <c r="G19" s="704">
        <v>1166.1399999999999</v>
      </c>
      <c r="H19" s="704">
        <v>197.24</v>
      </c>
      <c r="I19" s="704">
        <v>968.9</v>
      </c>
      <c r="J19" s="704">
        <v>136.01</v>
      </c>
      <c r="K19" s="704">
        <v>135.13</v>
      </c>
      <c r="L19" s="704">
        <v>0.88</v>
      </c>
      <c r="M19" s="704">
        <v>1030.1299999999999</v>
      </c>
      <c r="N19" s="704">
        <v>62.11</v>
      </c>
      <c r="O19" s="704">
        <v>968.02</v>
      </c>
      <c r="P19" s="704">
        <v>18.2</v>
      </c>
      <c r="Q19" s="704">
        <v>23.78</v>
      </c>
      <c r="R19" s="704">
        <v>18.010000000000002</v>
      </c>
      <c r="S19" s="738">
        <v>5.77</v>
      </c>
      <c r="T19" s="739">
        <v>3.27</v>
      </c>
      <c r="U19" s="28"/>
      <c r="V19" s="64"/>
      <c r="W19" s="395" t="s">
        <v>79</v>
      </c>
      <c r="X19" s="393">
        <v>1211.3899999999999</v>
      </c>
      <c r="Y19" s="393">
        <v>1166.1399999999999</v>
      </c>
      <c r="Z19" s="393">
        <v>197.24</v>
      </c>
      <c r="AA19" s="393">
        <v>968.9</v>
      </c>
      <c r="AB19" s="393">
        <v>136.01</v>
      </c>
      <c r="AC19" s="393">
        <v>135.13</v>
      </c>
      <c r="AD19" s="393">
        <v>0.88</v>
      </c>
      <c r="AE19" s="393">
        <v>1030.1299999999999</v>
      </c>
      <c r="AF19" s="393">
        <v>62.11</v>
      </c>
      <c r="AG19" s="393">
        <v>968.02</v>
      </c>
      <c r="AH19" s="393">
        <v>18.2</v>
      </c>
      <c r="AI19" s="393">
        <v>23.78</v>
      </c>
      <c r="AJ19" s="393">
        <v>18.010000000000002</v>
      </c>
      <c r="AK19" s="393">
        <v>5.77</v>
      </c>
      <c r="AL19" s="261">
        <v>3.27</v>
      </c>
    </row>
    <row r="20" spans="2:83" ht="13.5" customHeight="1">
      <c r="B20" s="305"/>
      <c r="C20" s="304"/>
      <c r="D20" s="238"/>
      <c r="E20" s="251" t="s">
        <v>80</v>
      </c>
      <c r="F20" s="704">
        <v>47687.829999999994</v>
      </c>
      <c r="G20" s="704">
        <v>46341.439999999988</v>
      </c>
      <c r="H20" s="704">
        <v>27135.47</v>
      </c>
      <c r="I20" s="704">
        <v>19205.97</v>
      </c>
      <c r="J20" s="704">
        <v>24447.309999999994</v>
      </c>
      <c r="K20" s="704">
        <v>24092.66</v>
      </c>
      <c r="L20" s="704">
        <v>354.64999999999992</v>
      </c>
      <c r="M20" s="704">
        <v>21894.13</v>
      </c>
      <c r="N20" s="704">
        <v>3042.8099999999995</v>
      </c>
      <c r="O20" s="704">
        <v>18851.32</v>
      </c>
      <c r="P20" s="704">
        <v>714.68000000000006</v>
      </c>
      <c r="Q20" s="704">
        <v>617.92999999999995</v>
      </c>
      <c r="R20" s="704">
        <v>121.34</v>
      </c>
      <c r="S20" s="704">
        <v>496.58999999999992</v>
      </c>
      <c r="T20" s="738">
        <v>13.779999999999998</v>
      </c>
      <c r="U20" s="397"/>
      <c r="V20" s="64"/>
      <c r="W20" s="398" t="s">
        <v>80</v>
      </c>
      <c r="X20" s="393">
        <v>47691.279999999992</v>
      </c>
      <c r="Y20" s="393">
        <v>46340.58</v>
      </c>
      <c r="Z20" s="393">
        <v>27134.58</v>
      </c>
      <c r="AA20" s="393">
        <v>19206</v>
      </c>
      <c r="AB20" s="393">
        <v>24446.419999999995</v>
      </c>
      <c r="AC20" s="393">
        <v>24091.77</v>
      </c>
      <c r="AD20" s="393">
        <v>354.64999999999992</v>
      </c>
      <c r="AE20" s="393">
        <v>21894.16</v>
      </c>
      <c r="AF20" s="393">
        <v>3042.8099999999995</v>
      </c>
      <c r="AG20" s="393">
        <v>18851.349999999999</v>
      </c>
      <c r="AH20" s="393">
        <v>714.68000000000006</v>
      </c>
      <c r="AI20" s="393">
        <v>622.24</v>
      </c>
      <c r="AJ20" s="393">
        <v>121.34</v>
      </c>
      <c r="AK20" s="393">
        <v>500.9</v>
      </c>
      <c r="AL20" s="393">
        <v>13.779999999999998</v>
      </c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</row>
    <row r="21" spans="2:83" ht="13.5" customHeight="1">
      <c r="B21" s="305"/>
      <c r="C21" s="304"/>
      <c r="D21" s="244" t="s">
        <v>81</v>
      </c>
      <c r="E21" s="252" t="s">
        <v>82</v>
      </c>
      <c r="F21" s="704">
        <v>9895.4499999999989</v>
      </c>
      <c r="G21" s="704">
        <v>9721.58</v>
      </c>
      <c r="H21" s="704">
        <v>4835.54</v>
      </c>
      <c r="I21" s="704">
        <v>4886.04</v>
      </c>
      <c r="J21" s="704">
        <v>4151.1799999999994</v>
      </c>
      <c r="K21" s="704">
        <v>4081.9199999999996</v>
      </c>
      <c r="L21" s="704">
        <v>69.260000000000005</v>
      </c>
      <c r="M21" s="704">
        <v>5570.4</v>
      </c>
      <c r="N21" s="704">
        <v>753.62</v>
      </c>
      <c r="O21" s="704">
        <v>4816.78</v>
      </c>
      <c r="P21" s="704">
        <v>55.64</v>
      </c>
      <c r="Q21" s="704">
        <v>105.64</v>
      </c>
      <c r="R21" s="704">
        <v>39.28</v>
      </c>
      <c r="S21" s="738">
        <v>66.36</v>
      </c>
      <c r="T21" s="739">
        <v>12.59</v>
      </c>
      <c r="U21" s="28"/>
      <c r="V21" s="64"/>
      <c r="W21" s="400" t="s">
        <v>82</v>
      </c>
      <c r="X21" s="399">
        <v>9900.1799999999985</v>
      </c>
      <c r="Y21" s="399">
        <v>9726.31</v>
      </c>
      <c r="Z21" s="399">
        <v>4837.53</v>
      </c>
      <c r="AA21" s="399">
        <v>4888.78</v>
      </c>
      <c r="AB21" s="399">
        <v>4153.17</v>
      </c>
      <c r="AC21" s="399">
        <v>4083.91</v>
      </c>
      <c r="AD21" s="399">
        <v>69.260000000000005</v>
      </c>
      <c r="AE21" s="399">
        <v>5573.1399999999994</v>
      </c>
      <c r="AF21" s="399">
        <v>753.62</v>
      </c>
      <c r="AG21" s="399">
        <v>4819.5199999999995</v>
      </c>
      <c r="AH21" s="399">
        <v>55.64</v>
      </c>
      <c r="AI21" s="399">
        <v>105.64</v>
      </c>
      <c r="AJ21" s="399">
        <v>39.28</v>
      </c>
      <c r="AK21" s="399">
        <v>66.36</v>
      </c>
      <c r="AL21" s="401">
        <v>12.59</v>
      </c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</row>
    <row r="22" spans="2:83" ht="13.5" customHeight="1" thickBot="1">
      <c r="B22" s="305"/>
      <c r="C22" s="304"/>
      <c r="D22" s="838" t="s">
        <v>83</v>
      </c>
      <c r="E22" s="839"/>
      <c r="F22" s="740">
        <v>57583.279999999992</v>
      </c>
      <c r="G22" s="740">
        <v>56063.01999999999</v>
      </c>
      <c r="H22" s="740">
        <v>31971.010000000002</v>
      </c>
      <c r="I22" s="740">
        <v>24092.010000000002</v>
      </c>
      <c r="J22" s="740">
        <v>28598.489999999994</v>
      </c>
      <c r="K22" s="740">
        <v>28174.579999999998</v>
      </c>
      <c r="L22" s="740">
        <v>423.90999999999991</v>
      </c>
      <c r="M22" s="740">
        <v>27464.53</v>
      </c>
      <c r="N22" s="740">
        <v>3796.4299999999994</v>
      </c>
      <c r="O22" s="740">
        <v>23668.1</v>
      </c>
      <c r="P22" s="740">
        <v>770.32</v>
      </c>
      <c r="Q22" s="740">
        <v>723.56999999999994</v>
      </c>
      <c r="R22" s="740">
        <v>160.62</v>
      </c>
      <c r="S22" s="740">
        <v>562.94999999999993</v>
      </c>
      <c r="T22" s="741">
        <v>26.369999999999997</v>
      </c>
      <c r="U22" s="28"/>
      <c r="V22" s="64"/>
      <c r="W22" s="402"/>
      <c r="X22" s="403">
        <v>57591.459999999992</v>
      </c>
      <c r="Y22" s="403">
        <v>56066.89</v>
      </c>
      <c r="Z22" s="403">
        <v>31972.11</v>
      </c>
      <c r="AA22" s="403">
        <v>24094.78</v>
      </c>
      <c r="AB22" s="403">
        <v>28599.589999999997</v>
      </c>
      <c r="AC22" s="403">
        <v>28175.68</v>
      </c>
      <c r="AD22" s="403">
        <v>423.90999999999991</v>
      </c>
      <c r="AE22" s="403">
        <v>27467.3</v>
      </c>
      <c r="AF22" s="403">
        <v>3796.4299999999994</v>
      </c>
      <c r="AG22" s="403">
        <v>23670.87</v>
      </c>
      <c r="AH22" s="403">
        <v>770.32</v>
      </c>
      <c r="AI22" s="403">
        <v>727.88</v>
      </c>
      <c r="AJ22" s="403">
        <v>160.62</v>
      </c>
      <c r="AK22" s="403">
        <v>567.26</v>
      </c>
      <c r="AL22" s="403">
        <v>26.369999999999997</v>
      </c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</row>
    <row r="23" spans="2:83" ht="13.5" customHeight="1">
      <c r="B23" s="305"/>
      <c r="C23" s="312"/>
      <c r="D23" s="848"/>
      <c r="E23" s="179" t="s">
        <v>226</v>
      </c>
      <c r="F23" s="742">
        <v>8134.1500000000005</v>
      </c>
      <c r="G23" s="704">
        <v>7990.630000000001</v>
      </c>
      <c r="H23" s="704">
        <v>5593.93</v>
      </c>
      <c r="I23" s="704">
        <v>2396.6999999999998</v>
      </c>
      <c r="J23" s="704">
        <v>4397.5600000000004</v>
      </c>
      <c r="K23" s="704">
        <v>4262.6400000000003</v>
      </c>
      <c r="L23" s="704">
        <v>134.91999999999999</v>
      </c>
      <c r="M23" s="704">
        <v>3593.0699999999997</v>
      </c>
      <c r="N23" s="704">
        <v>1331.29</v>
      </c>
      <c r="O23" s="704">
        <v>2261.7799999999997</v>
      </c>
      <c r="P23" s="704">
        <v>111.26</v>
      </c>
      <c r="Q23" s="704">
        <v>27.9</v>
      </c>
      <c r="R23" s="704">
        <v>9.7899999999999991</v>
      </c>
      <c r="S23" s="738">
        <v>18.11</v>
      </c>
      <c r="T23" s="739">
        <v>4.3600000000000003</v>
      </c>
      <c r="U23" s="28"/>
      <c r="V23" s="64"/>
      <c r="W23" s="245" t="s">
        <v>136</v>
      </c>
      <c r="X23" s="399">
        <v>8139.06</v>
      </c>
      <c r="Y23" s="399">
        <v>7992.27</v>
      </c>
      <c r="Z23" s="399">
        <v>5595</v>
      </c>
      <c r="AA23" s="399">
        <v>2397.27</v>
      </c>
      <c r="AB23" s="399">
        <v>4398.5199999999995</v>
      </c>
      <c r="AC23" s="399">
        <v>4263.5999999999995</v>
      </c>
      <c r="AD23" s="399">
        <v>134.91999999999999</v>
      </c>
      <c r="AE23" s="399">
        <v>3593.75</v>
      </c>
      <c r="AF23" s="399">
        <v>1331.4</v>
      </c>
      <c r="AG23" s="399">
        <v>2262.35</v>
      </c>
      <c r="AH23" s="399">
        <v>111.26</v>
      </c>
      <c r="AI23" s="399">
        <v>31.169999999999998</v>
      </c>
      <c r="AJ23" s="399">
        <v>9.7899999999999991</v>
      </c>
      <c r="AK23" s="399">
        <v>21.38</v>
      </c>
      <c r="AL23" s="401">
        <v>4.3600000000000003</v>
      </c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</row>
    <row r="24" spans="2:83" ht="13.5" customHeight="1">
      <c r="B24" s="169"/>
      <c r="C24" s="302"/>
      <c r="D24" s="849"/>
      <c r="E24" s="185" t="s">
        <v>80</v>
      </c>
      <c r="F24" s="743">
        <v>18029.599999999999</v>
      </c>
      <c r="G24" s="743">
        <v>17712.21</v>
      </c>
      <c r="H24" s="743">
        <v>10429.470000000001</v>
      </c>
      <c r="I24" s="743">
        <v>7282.74</v>
      </c>
      <c r="J24" s="743">
        <v>8548.74</v>
      </c>
      <c r="K24" s="743">
        <v>8344.56</v>
      </c>
      <c r="L24" s="743">
        <v>204.18</v>
      </c>
      <c r="M24" s="743">
        <v>9163.4699999999993</v>
      </c>
      <c r="N24" s="743">
        <v>2084.91</v>
      </c>
      <c r="O24" s="743">
        <v>7078.5599999999995</v>
      </c>
      <c r="P24" s="743">
        <v>166.9</v>
      </c>
      <c r="Q24" s="743">
        <v>133.54</v>
      </c>
      <c r="R24" s="743">
        <v>49.07</v>
      </c>
      <c r="S24" s="743">
        <v>84.47</v>
      </c>
      <c r="T24" s="744">
        <v>16.95</v>
      </c>
      <c r="U24" s="28"/>
      <c r="V24" s="64"/>
      <c r="W24" s="406" t="s">
        <v>80</v>
      </c>
      <c r="X24" s="405">
        <v>18039.239999999998</v>
      </c>
      <c r="Y24" s="405">
        <v>17718.580000000002</v>
      </c>
      <c r="Z24" s="405">
        <v>10432.529999999999</v>
      </c>
      <c r="AA24" s="405">
        <v>7286.0499999999993</v>
      </c>
      <c r="AB24" s="405">
        <v>8551.6899999999987</v>
      </c>
      <c r="AC24" s="405">
        <v>8347.5099999999984</v>
      </c>
      <c r="AD24" s="405">
        <v>204.18</v>
      </c>
      <c r="AE24" s="405">
        <v>9166.89</v>
      </c>
      <c r="AF24" s="405">
        <v>2085.02</v>
      </c>
      <c r="AG24" s="405">
        <v>7081.869999999999</v>
      </c>
      <c r="AH24" s="405">
        <v>166.9</v>
      </c>
      <c r="AI24" s="405">
        <v>136.81</v>
      </c>
      <c r="AJ24" s="405">
        <v>49.07</v>
      </c>
      <c r="AK24" s="405">
        <v>87.74</v>
      </c>
      <c r="AL24" s="405">
        <v>16.95</v>
      </c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</row>
    <row r="25" spans="2:83" ht="13.5" customHeight="1">
      <c r="B25" s="305"/>
      <c r="C25" s="302" t="s">
        <v>85</v>
      </c>
      <c r="D25" s="243"/>
      <c r="E25" s="186" t="s">
        <v>86</v>
      </c>
      <c r="F25" s="704">
        <v>28288.410000000003</v>
      </c>
      <c r="G25" s="704">
        <v>27520.15</v>
      </c>
      <c r="H25" s="704">
        <v>16703.079999999998</v>
      </c>
      <c r="I25" s="704">
        <v>10817.07</v>
      </c>
      <c r="J25" s="704">
        <v>15530.439999999999</v>
      </c>
      <c r="K25" s="704">
        <v>15157.05</v>
      </c>
      <c r="L25" s="704">
        <v>373.39</v>
      </c>
      <c r="M25" s="704">
        <v>11989.710000000001</v>
      </c>
      <c r="N25" s="704">
        <v>1546.03</v>
      </c>
      <c r="O25" s="704">
        <v>10443.68</v>
      </c>
      <c r="P25" s="704">
        <v>502.65</v>
      </c>
      <c r="Q25" s="704">
        <v>210.64999999999998</v>
      </c>
      <c r="R25" s="704">
        <v>87.85</v>
      </c>
      <c r="S25" s="738">
        <v>122.8</v>
      </c>
      <c r="T25" s="739">
        <v>54.96</v>
      </c>
      <c r="U25" s="28"/>
      <c r="V25" s="64"/>
      <c r="W25" s="57" t="s">
        <v>86</v>
      </c>
      <c r="X25" s="407">
        <v>28292.21</v>
      </c>
      <c r="Y25" s="399">
        <v>27521.179999999997</v>
      </c>
      <c r="Z25" s="399">
        <v>16703.169999999998</v>
      </c>
      <c r="AA25" s="399">
        <v>10818.009999999998</v>
      </c>
      <c r="AB25" s="399">
        <v>15530.509999999998</v>
      </c>
      <c r="AC25" s="399">
        <v>15157.119999999999</v>
      </c>
      <c r="AD25" s="399">
        <v>373.39</v>
      </c>
      <c r="AE25" s="399">
        <v>11990.669999999998</v>
      </c>
      <c r="AF25" s="399">
        <v>1546.05</v>
      </c>
      <c r="AG25" s="399">
        <v>10444.619999999999</v>
      </c>
      <c r="AH25" s="399">
        <v>502.73</v>
      </c>
      <c r="AI25" s="399">
        <v>213.34</v>
      </c>
      <c r="AJ25" s="399">
        <v>87.92</v>
      </c>
      <c r="AK25" s="399">
        <v>125.42</v>
      </c>
      <c r="AL25" s="401">
        <v>54.96</v>
      </c>
      <c r="AR25" s="5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</row>
    <row r="26" spans="2:83" ht="13.5" customHeight="1">
      <c r="B26" s="305"/>
      <c r="C26" s="302" t="s">
        <v>315</v>
      </c>
      <c r="D26" s="240" t="s">
        <v>87</v>
      </c>
      <c r="E26" s="188" t="s">
        <v>88</v>
      </c>
      <c r="F26" s="704">
        <v>14968.62</v>
      </c>
      <c r="G26" s="704">
        <v>14716.760000000002</v>
      </c>
      <c r="H26" s="704">
        <v>9728.2800000000007</v>
      </c>
      <c r="I26" s="704">
        <v>4988.4799999999996</v>
      </c>
      <c r="J26" s="704">
        <v>9530.4000000000015</v>
      </c>
      <c r="K26" s="704">
        <v>9420.11</v>
      </c>
      <c r="L26" s="704">
        <v>110.28999999999999</v>
      </c>
      <c r="M26" s="704">
        <v>5186.3599999999997</v>
      </c>
      <c r="N26" s="704">
        <v>308.17</v>
      </c>
      <c r="O26" s="704">
        <v>4878.1899999999996</v>
      </c>
      <c r="P26" s="704">
        <v>197.05</v>
      </c>
      <c r="Q26" s="704">
        <v>45.34</v>
      </c>
      <c r="R26" s="704">
        <v>23.380000000000003</v>
      </c>
      <c r="S26" s="738">
        <v>21.96</v>
      </c>
      <c r="T26" s="739">
        <v>9.4700000000000006</v>
      </c>
      <c r="U26" s="28"/>
      <c r="V26" s="64"/>
      <c r="W26" s="408" t="s">
        <v>88</v>
      </c>
      <c r="X26" s="399">
        <v>14968.62</v>
      </c>
      <c r="Y26" s="399">
        <v>14716.76</v>
      </c>
      <c r="Z26" s="399">
        <v>9728.2800000000007</v>
      </c>
      <c r="AA26" s="399">
        <v>4988.4799999999996</v>
      </c>
      <c r="AB26" s="399">
        <v>9530.4000000000015</v>
      </c>
      <c r="AC26" s="399">
        <v>9420.11</v>
      </c>
      <c r="AD26" s="399">
        <v>110.28999999999999</v>
      </c>
      <c r="AE26" s="399">
        <v>5186.3599999999997</v>
      </c>
      <c r="AF26" s="399">
        <v>308.17</v>
      </c>
      <c r="AG26" s="399">
        <v>4878.1899999999996</v>
      </c>
      <c r="AH26" s="399">
        <v>197.05</v>
      </c>
      <c r="AI26" s="399">
        <v>45.34</v>
      </c>
      <c r="AJ26" s="399">
        <v>23.380000000000003</v>
      </c>
      <c r="AK26" s="399">
        <v>21.96</v>
      </c>
      <c r="AL26" s="401">
        <v>9.4700000000000006</v>
      </c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</row>
    <row r="27" spans="2:83" ht="13.5" customHeight="1">
      <c r="B27" s="305"/>
      <c r="C27" s="302"/>
      <c r="D27" s="302"/>
      <c r="E27" s="185" t="s">
        <v>80</v>
      </c>
      <c r="F27" s="704">
        <v>43257.030000000006</v>
      </c>
      <c r="G27" s="704">
        <v>42236.91</v>
      </c>
      <c r="H27" s="704">
        <v>26431.360000000001</v>
      </c>
      <c r="I27" s="704">
        <v>15805.55</v>
      </c>
      <c r="J27" s="704">
        <v>25060.84</v>
      </c>
      <c r="K27" s="704">
        <v>24577.16</v>
      </c>
      <c r="L27" s="704">
        <v>483.67999999999995</v>
      </c>
      <c r="M27" s="704">
        <v>17176.07</v>
      </c>
      <c r="N27" s="704">
        <v>1854.2</v>
      </c>
      <c r="O27" s="704">
        <v>15321.869999999999</v>
      </c>
      <c r="P27" s="704">
        <v>699.7</v>
      </c>
      <c r="Q27" s="704">
        <v>255.98999999999998</v>
      </c>
      <c r="R27" s="704">
        <v>111.22999999999999</v>
      </c>
      <c r="S27" s="704">
        <v>144.76</v>
      </c>
      <c r="T27" s="705">
        <v>64.430000000000007</v>
      </c>
      <c r="U27" s="28"/>
      <c r="V27" s="64"/>
      <c r="W27" s="406" t="s">
        <v>80</v>
      </c>
      <c r="X27" s="399">
        <v>43260.83</v>
      </c>
      <c r="Y27" s="399">
        <v>42237.939999999995</v>
      </c>
      <c r="Z27" s="399">
        <v>26431.449999999997</v>
      </c>
      <c r="AA27" s="399">
        <v>15806.489999999998</v>
      </c>
      <c r="AB27" s="399">
        <v>25060.91</v>
      </c>
      <c r="AC27" s="399">
        <v>24577.23</v>
      </c>
      <c r="AD27" s="399">
        <v>483.67999999999995</v>
      </c>
      <c r="AE27" s="399">
        <v>17177.03</v>
      </c>
      <c r="AF27" s="399">
        <v>1854.22</v>
      </c>
      <c r="AG27" s="399">
        <v>15322.809999999998</v>
      </c>
      <c r="AH27" s="399">
        <v>699.78</v>
      </c>
      <c r="AI27" s="399">
        <v>258.68</v>
      </c>
      <c r="AJ27" s="399">
        <v>111.30000000000001</v>
      </c>
      <c r="AK27" s="399">
        <v>147.38</v>
      </c>
      <c r="AL27" s="399">
        <v>64.430000000000007</v>
      </c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</row>
    <row r="28" spans="2:83" ht="13.5" customHeight="1" thickBot="1">
      <c r="B28" s="305"/>
      <c r="C28" s="149"/>
      <c r="D28" s="189" t="s">
        <v>83</v>
      </c>
      <c r="E28" s="190"/>
      <c r="F28" s="745">
        <v>51391.180000000008</v>
      </c>
      <c r="G28" s="745">
        <v>50227.540000000008</v>
      </c>
      <c r="H28" s="745">
        <v>32025.29</v>
      </c>
      <c r="I28" s="745">
        <v>18202.25</v>
      </c>
      <c r="J28" s="745">
        <v>29458.400000000001</v>
      </c>
      <c r="K28" s="745">
        <v>28839.8</v>
      </c>
      <c r="L28" s="745">
        <v>618.59999999999991</v>
      </c>
      <c r="M28" s="745">
        <v>20769.14</v>
      </c>
      <c r="N28" s="745">
        <v>3185.49</v>
      </c>
      <c r="O28" s="745">
        <v>17583.649999999998</v>
      </c>
      <c r="P28" s="745">
        <v>810.96</v>
      </c>
      <c r="Q28" s="745">
        <v>283.89</v>
      </c>
      <c r="R28" s="745">
        <v>121.01999999999998</v>
      </c>
      <c r="S28" s="745">
        <v>162.87</v>
      </c>
      <c r="T28" s="746">
        <v>68.790000000000006</v>
      </c>
      <c r="U28" s="28"/>
      <c r="V28" s="64"/>
      <c r="W28" s="411"/>
      <c r="X28" s="410">
        <v>51399.89</v>
      </c>
      <c r="Y28" s="410">
        <v>50230.209999999992</v>
      </c>
      <c r="Z28" s="410">
        <v>32026.449999999997</v>
      </c>
      <c r="AA28" s="410">
        <v>18203.759999999998</v>
      </c>
      <c r="AB28" s="410">
        <v>29459.43</v>
      </c>
      <c r="AC28" s="410">
        <v>28840.829999999998</v>
      </c>
      <c r="AD28" s="410">
        <v>618.59999999999991</v>
      </c>
      <c r="AE28" s="410">
        <v>20770.78</v>
      </c>
      <c r="AF28" s="410">
        <v>3185.62</v>
      </c>
      <c r="AG28" s="410">
        <v>17585.159999999996</v>
      </c>
      <c r="AH28" s="410">
        <v>811.04</v>
      </c>
      <c r="AI28" s="410">
        <v>289.85000000000002</v>
      </c>
      <c r="AJ28" s="410">
        <v>121.09</v>
      </c>
      <c r="AK28" s="410">
        <v>168.76</v>
      </c>
      <c r="AL28" s="410">
        <v>68.790000000000006</v>
      </c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</row>
    <row r="29" spans="2:83" ht="13.5" customHeight="1">
      <c r="B29" s="305"/>
      <c r="C29" s="193" t="s">
        <v>316</v>
      </c>
      <c r="D29" s="194" t="s">
        <v>89</v>
      </c>
      <c r="E29" s="179" t="s">
        <v>90</v>
      </c>
      <c r="F29" s="704">
        <v>55133.659999999989</v>
      </c>
      <c r="G29" s="704">
        <v>53873.819999999992</v>
      </c>
      <c r="H29" s="704">
        <v>33264.229999999996</v>
      </c>
      <c r="I29" s="704">
        <v>20609.590000000004</v>
      </c>
      <c r="J29" s="704">
        <v>33846.569999999992</v>
      </c>
      <c r="K29" s="704">
        <v>32412.439999999995</v>
      </c>
      <c r="L29" s="704">
        <v>1434.1299999999999</v>
      </c>
      <c r="M29" s="704">
        <v>20027.250000000004</v>
      </c>
      <c r="N29" s="704">
        <v>851.79</v>
      </c>
      <c r="O29" s="704">
        <v>19175.460000000003</v>
      </c>
      <c r="P29" s="704">
        <v>502.71</v>
      </c>
      <c r="Q29" s="704">
        <v>408.09000000000003</v>
      </c>
      <c r="R29" s="704">
        <v>327.81</v>
      </c>
      <c r="S29" s="738">
        <v>80.28</v>
      </c>
      <c r="T29" s="739">
        <v>349.04</v>
      </c>
      <c r="U29" s="28"/>
      <c r="V29" s="64"/>
      <c r="W29" s="57" t="s">
        <v>90</v>
      </c>
      <c r="X29" s="407">
        <v>55133.659999999989</v>
      </c>
      <c r="Y29" s="399">
        <v>53873.82</v>
      </c>
      <c r="Z29" s="399">
        <v>33264.229999999996</v>
      </c>
      <c r="AA29" s="399">
        <v>20609.590000000004</v>
      </c>
      <c r="AB29" s="399">
        <v>33846.569999999992</v>
      </c>
      <c r="AC29" s="399">
        <v>32412.439999999995</v>
      </c>
      <c r="AD29" s="399">
        <v>1434.1299999999999</v>
      </c>
      <c r="AE29" s="399">
        <v>20027.250000000004</v>
      </c>
      <c r="AF29" s="399">
        <v>851.79</v>
      </c>
      <c r="AG29" s="399">
        <v>19175.460000000003</v>
      </c>
      <c r="AH29" s="399">
        <v>502.71</v>
      </c>
      <c r="AI29" s="399">
        <v>408.09000000000003</v>
      </c>
      <c r="AJ29" s="399">
        <v>327.81</v>
      </c>
      <c r="AK29" s="399">
        <v>80.28</v>
      </c>
      <c r="AL29" s="401">
        <v>349.04</v>
      </c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</row>
    <row r="30" spans="2:83" ht="13.5" customHeight="1">
      <c r="B30" s="305"/>
      <c r="C30" s="302" t="s">
        <v>330</v>
      </c>
      <c r="D30" s="302"/>
      <c r="E30" s="188" t="s">
        <v>91</v>
      </c>
      <c r="F30" s="704">
        <v>9577.02</v>
      </c>
      <c r="G30" s="704">
        <v>9428.76</v>
      </c>
      <c r="H30" s="704">
        <v>5439.3200000000006</v>
      </c>
      <c r="I30" s="704">
        <v>3989.44</v>
      </c>
      <c r="J30" s="704">
        <v>5269.81</v>
      </c>
      <c r="K30" s="704">
        <v>5047.4000000000005</v>
      </c>
      <c r="L30" s="704">
        <v>222.41</v>
      </c>
      <c r="M30" s="704">
        <v>4158.95</v>
      </c>
      <c r="N30" s="704">
        <v>391.92</v>
      </c>
      <c r="O30" s="704">
        <v>3767.03</v>
      </c>
      <c r="P30" s="704">
        <v>105.91</v>
      </c>
      <c r="Q30" s="704">
        <v>41.019999999999996</v>
      </c>
      <c r="R30" s="704">
        <v>28.63</v>
      </c>
      <c r="S30" s="738">
        <v>12.39</v>
      </c>
      <c r="T30" s="739">
        <v>1.33</v>
      </c>
      <c r="U30" s="28"/>
      <c r="V30" s="64"/>
      <c r="W30" s="408" t="s">
        <v>91</v>
      </c>
      <c r="X30" s="407">
        <v>9577.02</v>
      </c>
      <c r="Y30" s="399">
        <v>9428.76</v>
      </c>
      <c r="Z30" s="399">
        <v>5439.3200000000006</v>
      </c>
      <c r="AA30" s="399">
        <v>3989.44</v>
      </c>
      <c r="AB30" s="399">
        <v>5269.81</v>
      </c>
      <c r="AC30" s="399">
        <v>5047.4000000000005</v>
      </c>
      <c r="AD30" s="399">
        <v>222.41</v>
      </c>
      <c r="AE30" s="399">
        <v>4158.95</v>
      </c>
      <c r="AF30" s="399">
        <v>391.92</v>
      </c>
      <c r="AG30" s="399">
        <v>3767.03</v>
      </c>
      <c r="AH30" s="399">
        <v>105.91</v>
      </c>
      <c r="AI30" s="399">
        <v>41.019999999999996</v>
      </c>
      <c r="AJ30" s="399">
        <v>28.63</v>
      </c>
      <c r="AK30" s="399">
        <v>12.39</v>
      </c>
      <c r="AL30" s="401">
        <v>1.33</v>
      </c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</row>
    <row r="31" spans="2:83" ht="13.5" customHeight="1" thickBot="1">
      <c r="B31" s="305"/>
      <c r="C31" s="173"/>
      <c r="D31" s="197" t="s">
        <v>83</v>
      </c>
      <c r="E31" s="198"/>
      <c r="F31" s="745">
        <v>64710.679999999993</v>
      </c>
      <c r="G31" s="745">
        <v>63302.579999999994</v>
      </c>
      <c r="H31" s="745">
        <v>38703.549999999996</v>
      </c>
      <c r="I31" s="745">
        <v>24599.030000000002</v>
      </c>
      <c r="J31" s="745">
        <v>39116.37999999999</v>
      </c>
      <c r="K31" s="745">
        <v>37459.839999999997</v>
      </c>
      <c r="L31" s="745">
        <v>1656.54</v>
      </c>
      <c r="M31" s="745">
        <v>24186.200000000004</v>
      </c>
      <c r="N31" s="745">
        <v>1243.71</v>
      </c>
      <c r="O31" s="745">
        <v>22942.49</v>
      </c>
      <c r="P31" s="745">
        <v>608.62</v>
      </c>
      <c r="Q31" s="745">
        <v>449.11</v>
      </c>
      <c r="R31" s="745">
        <v>356.44</v>
      </c>
      <c r="S31" s="745">
        <v>92.67</v>
      </c>
      <c r="T31" s="746">
        <v>350.37</v>
      </c>
      <c r="U31" s="28"/>
      <c r="V31" s="64"/>
      <c r="W31" s="402"/>
      <c r="X31" s="410">
        <v>64710.679999999993</v>
      </c>
      <c r="Y31" s="410">
        <v>63302.58</v>
      </c>
      <c r="Z31" s="410">
        <v>38703.549999999996</v>
      </c>
      <c r="AA31" s="410">
        <v>24599.030000000002</v>
      </c>
      <c r="AB31" s="410">
        <v>39116.37999999999</v>
      </c>
      <c r="AC31" s="410">
        <v>37459.839999999997</v>
      </c>
      <c r="AD31" s="410">
        <v>1656.54</v>
      </c>
      <c r="AE31" s="410">
        <v>24186.200000000004</v>
      </c>
      <c r="AF31" s="410">
        <v>1243.71</v>
      </c>
      <c r="AG31" s="410">
        <v>22942.49</v>
      </c>
      <c r="AH31" s="410">
        <v>608.62</v>
      </c>
      <c r="AI31" s="410">
        <v>449.11</v>
      </c>
      <c r="AJ31" s="410">
        <v>356.44</v>
      </c>
      <c r="AK31" s="410">
        <v>92.67</v>
      </c>
      <c r="AL31" s="410">
        <v>350.37</v>
      </c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</row>
    <row r="32" spans="2:83" ht="13.5" customHeight="1" thickBot="1">
      <c r="B32" s="305"/>
      <c r="C32" s="202" t="s">
        <v>92</v>
      </c>
      <c r="D32" s="203"/>
      <c r="E32" s="204"/>
      <c r="F32" s="745">
        <v>173685.13999999998</v>
      </c>
      <c r="G32" s="745">
        <v>169593.13999999998</v>
      </c>
      <c r="H32" s="745">
        <v>102699.85</v>
      </c>
      <c r="I32" s="745">
        <v>66893.290000000008</v>
      </c>
      <c r="J32" s="745">
        <v>97173.26999999999</v>
      </c>
      <c r="K32" s="745">
        <v>94474.22</v>
      </c>
      <c r="L32" s="745">
        <v>2699.0499999999997</v>
      </c>
      <c r="M32" s="745">
        <v>72419.87</v>
      </c>
      <c r="N32" s="745">
        <v>8225.6299999999992</v>
      </c>
      <c r="O32" s="745">
        <v>64194.240000000005</v>
      </c>
      <c r="P32" s="745">
        <v>2189.9</v>
      </c>
      <c r="Q32" s="745">
        <v>1456.57</v>
      </c>
      <c r="R32" s="745">
        <v>638.07999999999993</v>
      </c>
      <c r="S32" s="745">
        <v>818.4899999999999</v>
      </c>
      <c r="T32" s="746">
        <v>445.53</v>
      </c>
      <c r="U32" s="28"/>
      <c r="V32" s="64"/>
      <c r="W32" s="416"/>
      <c r="X32" s="410">
        <v>173702.02999999997</v>
      </c>
      <c r="Y32" s="410">
        <v>169599.68</v>
      </c>
      <c r="Z32" s="410">
        <v>102702.10999999999</v>
      </c>
      <c r="AA32" s="410">
        <v>66897.569999999992</v>
      </c>
      <c r="AB32" s="410">
        <v>97175.4</v>
      </c>
      <c r="AC32" s="410">
        <v>94476.349999999991</v>
      </c>
      <c r="AD32" s="410">
        <v>2699.0499999999997</v>
      </c>
      <c r="AE32" s="410">
        <v>72424.28</v>
      </c>
      <c r="AF32" s="410">
        <v>8225.7599999999984</v>
      </c>
      <c r="AG32" s="410">
        <v>64198.520000000004</v>
      </c>
      <c r="AH32" s="410">
        <v>2189.98</v>
      </c>
      <c r="AI32" s="410">
        <v>1466.8400000000001</v>
      </c>
      <c r="AJ32" s="410">
        <v>638.15000000000009</v>
      </c>
      <c r="AK32" s="410">
        <v>828.68999999999994</v>
      </c>
      <c r="AL32" s="410">
        <v>445.53</v>
      </c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</row>
    <row r="33" spans="2:83" ht="13.5" customHeight="1">
      <c r="B33" s="211"/>
      <c r="C33" s="306" t="s">
        <v>93</v>
      </c>
      <c r="D33" s="241"/>
      <c r="E33" s="186" t="s">
        <v>94</v>
      </c>
      <c r="F33" s="704">
        <v>61544.93</v>
      </c>
      <c r="G33" s="704">
        <v>60619.29</v>
      </c>
      <c r="H33" s="704">
        <v>47151.889999999992</v>
      </c>
      <c r="I33" s="704">
        <v>13467.400000000001</v>
      </c>
      <c r="J33" s="704">
        <v>47131.079999999994</v>
      </c>
      <c r="K33" s="704">
        <v>46714.969999999994</v>
      </c>
      <c r="L33" s="256">
        <v>416.11</v>
      </c>
      <c r="M33" s="256">
        <v>13488.210000000001</v>
      </c>
      <c r="N33" s="256">
        <v>436.92</v>
      </c>
      <c r="O33" s="704">
        <v>13051.29</v>
      </c>
      <c r="P33" s="704">
        <v>69.02</v>
      </c>
      <c r="Q33" s="704">
        <v>663.61</v>
      </c>
      <c r="R33" s="704">
        <v>567.15</v>
      </c>
      <c r="S33" s="738">
        <v>96.46</v>
      </c>
      <c r="T33" s="739">
        <v>193.01</v>
      </c>
      <c r="U33" s="28"/>
      <c r="V33" s="64"/>
      <c r="W33" s="65" t="s">
        <v>94</v>
      </c>
      <c r="X33" s="399">
        <v>61545.049999999988</v>
      </c>
      <c r="Y33" s="399">
        <v>60391.850000000006</v>
      </c>
      <c r="Z33" s="399">
        <v>46766.810000000005</v>
      </c>
      <c r="AA33" s="399">
        <v>13625.039999999999</v>
      </c>
      <c r="AB33" s="399">
        <v>46710.64</v>
      </c>
      <c r="AC33" s="399">
        <v>46380.01</v>
      </c>
      <c r="AD33" s="399">
        <v>330.63</v>
      </c>
      <c r="AE33" s="399">
        <v>13681.21</v>
      </c>
      <c r="AF33" s="399">
        <v>386.79999999999995</v>
      </c>
      <c r="AG33" s="399">
        <v>13294.41</v>
      </c>
      <c r="AH33" s="399">
        <v>38.619999999999997</v>
      </c>
      <c r="AI33" s="399">
        <v>917.02</v>
      </c>
      <c r="AJ33" s="399">
        <v>609.84999999999991</v>
      </c>
      <c r="AK33" s="399">
        <v>307.17</v>
      </c>
      <c r="AL33" s="401">
        <v>197.56</v>
      </c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2:83" ht="13.5" customHeight="1" thickBot="1">
      <c r="B34" s="305"/>
      <c r="C34" s="232" t="s">
        <v>334</v>
      </c>
      <c r="D34" s="850" t="s">
        <v>83</v>
      </c>
      <c r="E34" s="839"/>
      <c r="F34" s="747">
        <v>61544.93</v>
      </c>
      <c r="G34" s="747">
        <v>60619.29</v>
      </c>
      <c r="H34" s="747">
        <v>47151.889999999992</v>
      </c>
      <c r="I34" s="747">
        <v>13467.400000000001</v>
      </c>
      <c r="J34" s="747">
        <v>47131.079999999994</v>
      </c>
      <c r="K34" s="747">
        <v>46714.969999999994</v>
      </c>
      <c r="L34" s="747">
        <v>416.11</v>
      </c>
      <c r="M34" s="747">
        <v>13488.210000000001</v>
      </c>
      <c r="N34" s="747">
        <v>436.92</v>
      </c>
      <c r="O34" s="747">
        <v>13051.29</v>
      </c>
      <c r="P34" s="747">
        <v>69.02</v>
      </c>
      <c r="Q34" s="747">
        <v>663.61</v>
      </c>
      <c r="R34" s="747">
        <v>567.15</v>
      </c>
      <c r="S34" s="747">
        <v>96.46</v>
      </c>
      <c r="T34" s="748">
        <v>193.01</v>
      </c>
      <c r="U34" s="28"/>
      <c r="V34" s="64"/>
      <c r="W34" s="402"/>
      <c r="X34" s="419">
        <v>61545.049999999988</v>
      </c>
      <c r="Y34" s="419">
        <v>60391.850000000006</v>
      </c>
      <c r="Z34" s="419">
        <v>46766.810000000005</v>
      </c>
      <c r="AA34" s="419">
        <v>13625.039999999999</v>
      </c>
      <c r="AB34" s="419">
        <v>46710.64</v>
      </c>
      <c r="AC34" s="419">
        <v>46380.01</v>
      </c>
      <c r="AD34" s="419">
        <v>330.63</v>
      </c>
      <c r="AE34" s="419">
        <v>13681.21</v>
      </c>
      <c r="AF34" s="419">
        <v>386.79999999999995</v>
      </c>
      <c r="AG34" s="419">
        <v>13294.41</v>
      </c>
      <c r="AH34" s="419">
        <v>38.619999999999997</v>
      </c>
      <c r="AI34" s="419">
        <v>917.02</v>
      </c>
      <c r="AJ34" s="419">
        <v>609.84999999999991</v>
      </c>
      <c r="AK34" s="419">
        <v>307.17</v>
      </c>
      <c r="AL34" s="419">
        <v>197.56</v>
      </c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</row>
    <row r="35" spans="2:83" ht="13.5" customHeight="1">
      <c r="B35" s="234" t="s">
        <v>95</v>
      </c>
      <c r="C35" s="235"/>
      <c r="D35" s="214" t="s">
        <v>96</v>
      </c>
      <c r="E35" s="242" t="s">
        <v>97</v>
      </c>
      <c r="F35" s="91">
        <v>14951.66</v>
      </c>
      <c r="G35" s="91">
        <v>13294.72</v>
      </c>
      <c r="H35" s="91">
        <v>7484.41</v>
      </c>
      <c r="I35" s="91">
        <v>5810.3099999999995</v>
      </c>
      <c r="J35" s="91">
        <v>7094.9199999999992</v>
      </c>
      <c r="K35" s="91">
        <v>7073.2699999999995</v>
      </c>
      <c r="L35" s="91">
        <v>21.65</v>
      </c>
      <c r="M35" s="91">
        <v>6199.8</v>
      </c>
      <c r="N35" s="91">
        <v>411.14</v>
      </c>
      <c r="O35" s="91">
        <v>5788.66</v>
      </c>
      <c r="P35" s="91">
        <v>1606.1</v>
      </c>
      <c r="Q35" s="91">
        <v>50.839999999999996</v>
      </c>
      <c r="R35" s="91">
        <v>13.040000000000001</v>
      </c>
      <c r="S35" s="257">
        <v>37.799999999999997</v>
      </c>
      <c r="T35" s="228">
        <v>0</v>
      </c>
      <c r="U35" s="28"/>
      <c r="V35" s="64"/>
      <c r="W35" s="394" t="s">
        <v>97</v>
      </c>
      <c r="X35" s="399">
        <v>14947.55</v>
      </c>
      <c r="Y35" s="399">
        <v>13294.72</v>
      </c>
      <c r="Z35" s="399">
        <v>7484.41</v>
      </c>
      <c r="AA35" s="399">
        <v>5810.3099999999995</v>
      </c>
      <c r="AB35" s="399">
        <v>7094.9199999999992</v>
      </c>
      <c r="AC35" s="399">
        <v>7073.2699999999995</v>
      </c>
      <c r="AD35" s="399">
        <v>21.65</v>
      </c>
      <c r="AE35" s="399">
        <v>6199.8</v>
      </c>
      <c r="AF35" s="399">
        <v>411.14</v>
      </c>
      <c r="AG35" s="399">
        <v>5788.66</v>
      </c>
      <c r="AH35" s="399">
        <v>1605.93</v>
      </c>
      <c r="AI35" s="399">
        <v>46.9</v>
      </c>
      <c r="AJ35" s="399">
        <v>13.040000000000001</v>
      </c>
      <c r="AK35" s="399">
        <v>33.86</v>
      </c>
      <c r="AL35" s="401">
        <v>0</v>
      </c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</row>
    <row r="36" spans="2:83" ht="13.5" customHeight="1">
      <c r="B36" s="234" t="s">
        <v>98</v>
      </c>
      <c r="C36" s="235"/>
      <c r="D36" s="170"/>
      <c r="E36" s="185" t="s">
        <v>80</v>
      </c>
      <c r="F36" s="704">
        <v>76496.59</v>
      </c>
      <c r="G36" s="704">
        <v>73914.009999999995</v>
      </c>
      <c r="H36" s="704">
        <v>54636.299999999988</v>
      </c>
      <c r="I36" s="704">
        <v>19277.71</v>
      </c>
      <c r="J36" s="704">
        <v>54225.999999999993</v>
      </c>
      <c r="K36" s="704">
        <v>53788.239999999991</v>
      </c>
      <c r="L36" s="704">
        <v>437.76</v>
      </c>
      <c r="M36" s="704">
        <v>19688.010000000002</v>
      </c>
      <c r="N36" s="704">
        <v>848.06</v>
      </c>
      <c r="O36" s="704">
        <v>18839.95</v>
      </c>
      <c r="P36" s="704">
        <v>1675.12</v>
      </c>
      <c r="Q36" s="704">
        <v>714.45</v>
      </c>
      <c r="R36" s="704">
        <v>580.18999999999994</v>
      </c>
      <c r="S36" s="704">
        <v>134.26</v>
      </c>
      <c r="T36" s="705">
        <v>193.01</v>
      </c>
      <c r="U36" s="28"/>
      <c r="V36" s="64"/>
      <c r="W36" s="406" t="s">
        <v>80</v>
      </c>
      <c r="X36" s="399">
        <v>76492.599999999991</v>
      </c>
      <c r="Y36" s="399">
        <v>73686.570000000007</v>
      </c>
      <c r="Z36" s="399">
        <v>54251.22</v>
      </c>
      <c r="AA36" s="399">
        <v>19435.349999999999</v>
      </c>
      <c r="AB36" s="399">
        <v>53805.56</v>
      </c>
      <c r="AC36" s="399">
        <v>53453.279999999999</v>
      </c>
      <c r="AD36" s="399">
        <v>352.28</v>
      </c>
      <c r="AE36" s="399">
        <v>19881.009999999998</v>
      </c>
      <c r="AF36" s="399">
        <v>797.93999999999994</v>
      </c>
      <c r="AG36" s="399">
        <v>19083.07</v>
      </c>
      <c r="AH36" s="399">
        <v>1644.55</v>
      </c>
      <c r="AI36" s="399">
        <v>963.92</v>
      </c>
      <c r="AJ36" s="399">
        <v>622.88999999999987</v>
      </c>
      <c r="AK36" s="399">
        <v>341.03000000000003</v>
      </c>
      <c r="AL36" s="399">
        <v>197.56</v>
      </c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</row>
    <row r="37" spans="2:83" ht="13.5" customHeight="1">
      <c r="B37" s="234"/>
      <c r="C37" s="235" t="s">
        <v>99</v>
      </c>
      <c r="D37" s="149"/>
      <c r="E37" s="188" t="s">
        <v>124</v>
      </c>
      <c r="F37" s="704">
        <v>4892.2</v>
      </c>
      <c r="G37" s="704">
        <v>4868.6000000000004</v>
      </c>
      <c r="H37" s="704">
        <v>3054.17</v>
      </c>
      <c r="I37" s="704">
        <v>1814.43</v>
      </c>
      <c r="J37" s="704">
        <v>3047.2599999999998</v>
      </c>
      <c r="K37" s="704">
        <v>3044.04</v>
      </c>
      <c r="L37" s="704">
        <v>3.2199999999999998</v>
      </c>
      <c r="M37" s="704">
        <v>1821.3400000000001</v>
      </c>
      <c r="N37" s="704">
        <v>10.130000000000001</v>
      </c>
      <c r="O37" s="704">
        <v>1811.21</v>
      </c>
      <c r="P37" s="704">
        <v>13.82</v>
      </c>
      <c r="Q37" s="704">
        <v>9.7799999999999994</v>
      </c>
      <c r="R37" s="704">
        <v>7.4399999999999995</v>
      </c>
      <c r="S37" s="738">
        <v>2.34</v>
      </c>
      <c r="T37" s="739">
        <v>0</v>
      </c>
      <c r="U37" s="28"/>
      <c r="V37" s="64"/>
      <c r="W37" s="408" t="s">
        <v>124</v>
      </c>
      <c r="X37" s="407">
        <v>4899.0999999999995</v>
      </c>
      <c r="Y37" s="399">
        <v>4875.5</v>
      </c>
      <c r="Z37" s="399">
        <v>3060.27</v>
      </c>
      <c r="AA37" s="399">
        <v>1815.23</v>
      </c>
      <c r="AB37" s="399">
        <v>3053.72</v>
      </c>
      <c r="AC37" s="399">
        <v>3050.14</v>
      </c>
      <c r="AD37" s="399">
        <v>3.58</v>
      </c>
      <c r="AE37" s="399">
        <v>1821.7800000000002</v>
      </c>
      <c r="AF37" s="399">
        <v>10.130000000000001</v>
      </c>
      <c r="AG37" s="399">
        <v>1811.65</v>
      </c>
      <c r="AH37" s="399">
        <v>13.82</v>
      </c>
      <c r="AI37" s="399">
        <v>9.7799999999999994</v>
      </c>
      <c r="AJ37" s="399">
        <v>7.4399999999999995</v>
      </c>
      <c r="AK37" s="399">
        <v>2.34</v>
      </c>
      <c r="AL37" s="401">
        <v>0</v>
      </c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</row>
    <row r="38" spans="2:83" ht="13.5" customHeight="1">
      <c r="B38" s="234" t="s">
        <v>137</v>
      </c>
      <c r="C38" s="235" t="s">
        <v>137</v>
      </c>
      <c r="D38" s="168" t="s">
        <v>101</v>
      </c>
      <c r="E38" s="188" t="s">
        <v>102</v>
      </c>
      <c r="F38" s="704">
        <v>12364.019999999999</v>
      </c>
      <c r="G38" s="704">
        <v>12215.619999999999</v>
      </c>
      <c r="H38" s="704">
        <v>6916.76</v>
      </c>
      <c r="I38" s="704">
        <v>5298.86</v>
      </c>
      <c r="J38" s="704">
        <v>6884.21</v>
      </c>
      <c r="K38" s="704">
        <v>6855.38</v>
      </c>
      <c r="L38" s="704">
        <v>28.83</v>
      </c>
      <c r="M38" s="704">
        <v>5331.41</v>
      </c>
      <c r="N38" s="704">
        <v>61.379999999999995</v>
      </c>
      <c r="O38" s="704">
        <v>5270.03</v>
      </c>
      <c r="P38" s="704">
        <v>98.39</v>
      </c>
      <c r="Q38" s="704">
        <v>49.6</v>
      </c>
      <c r="R38" s="704">
        <v>32.64</v>
      </c>
      <c r="S38" s="738">
        <v>16.96</v>
      </c>
      <c r="T38" s="739">
        <v>0.41</v>
      </c>
      <c r="U38" s="28"/>
      <c r="V38" s="64"/>
      <c r="W38" s="422" t="s">
        <v>156</v>
      </c>
      <c r="X38" s="407">
        <v>12364.019999999999</v>
      </c>
      <c r="Y38" s="399">
        <v>12215.619999999999</v>
      </c>
      <c r="Z38" s="399">
        <v>6916.76</v>
      </c>
      <c r="AA38" s="399">
        <v>5298.86</v>
      </c>
      <c r="AB38" s="399">
        <v>6884.21</v>
      </c>
      <c r="AC38" s="399">
        <v>6855.38</v>
      </c>
      <c r="AD38" s="399">
        <v>28.83</v>
      </c>
      <c r="AE38" s="399">
        <v>5331.41</v>
      </c>
      <c r="AF38" s="399">
        <v>61.379999999999995</v>
      </c>
      <c r="AG38" s="399">
        <v>5270.03</v>
      </c>
      <c r="AH38" s="399">
        <v>98.39</v>
      </c>
      <c r="AI38" s="399">
        <v>49.6</v>
      </c>
      <c r="AJ38" s="399">
        <v>32.64</v>
      </c>
      <c r="AK38" s="399">
        <v>16.96</v>
      </c>
      <c r="AL38" s="401">
        <v>0.41</v>
      </c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0"/>
      <c r="CE38" s="300"/>
    </row>
    <row r="39" spans="2:83" ht="13.5" customHeight="1">
      <c r="B39" s="239"/>
      <c r="C39" s="235"/>
      <c r="D39" s="302"/>
      <c r="E39" s="188" t="s">
        <v>227</v>
      </c>
      <c r="F39" s="704">
        <v>28761.100000000006</v>
      </c>
      <c r="G39" s="704">
        <v>28507.590000000004</v>
      </c>
      <c r="H39" s="704">
        <v>21736.9</v>
      </c>
      <c r="I39" s="704">
        <v>6770.6900000000005</v>
      </c>
      <c r="J39" s="704">
        <v>21664.74</v>
      </c>
      <c r="K39" s="704">
        <v>21619.65</v>
      </c>
      <c r="L39" s="704">
        <v>45.09</v>
      </c>
      <c r="M39" s="704">
        <v>6842.85</v>
      </c>
      <c r="N39" s="704">
        <v>117.25</v>
      </c>
      <c r="O39" s="704">
        <v>6725.6</v>
      </c>
      <c r="P39" s="704">
        <v>24.15</v>
      </c>
      <c r="Q39" s="704">
        <v>214.07</v>
      </c>
      <c r="R39" s="704">
        <v>182.56</v>
      </c>
      <c r="S39" s="738">
        <v>31.51</v>
      </c>
      <c r="T39" s="739">
        <v>15.29</v>
      </c>
      <c r="U39" s="28"/>
      <c r="V39" s="64"/>
      <c r="W39" s="408" t="s">
        <v>103</v>
      </c>
      <c r="X39" s="407">
        <v>28763.83</v>
      </c>
      <c r="Y39" s="399">
        <v>28507.64</v>
      </c>
      <c r="Z39" s="399">
        <v>21736.91</v>
      </c>
      <c r="AA39" s="399">
        <v>6770.7300000000005</v>
      </c>
      <c r="AB39" s="399">
        <v>21664.75</v>
      </c>
      <c r="AC39" s="399">
        <v>21619.66</v>
      </c>
      <c r="AD39" s="399">
        <v>45.09</v>
      </c>
      <c r="AE39" s="399">
        <v>6842.89</v>
      </c>
      <c r="AF39" s="399">
        <v>117.25</v>
      </c>
      <c r="AG39" s="399">
        <v>6725.64</v>
      </c>
      <c r="AH39" s="399">
        <v>24.15</v>
      </c>
      <c r="AI39" s="399">
        <v>216.75</v>
      </c>
      <c r="AJ39" s="399">
        <v>182.56</v>
      </c>
      <c r="AK39" s="399">
        <v>34.19</v>
      </c>
      <c r="AL39" s="401">
        <v>15.29</v>
      </c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</row>
    <row r="40" spans="2:83" ht="13.5" customHeight="1">
      <c r="B40" s="239"/>
      <c r="C40" s="235"/>
      <c r="D40" s="170"/>
      <c r="E40" s="185" t="s">
        <v>80</v>
      </c>
      <c r="F40" s="704">
        <v>46017.320000000007</v>
      </c>
      <c r="G40" s="704">
        <v>45591.810000000005</v>
      </c>
      <c r="H40" s="704">
        <v>31707.83</v>
      </c>
      <c r="I40" s="704">
        <v>13883.98</v>
      </c>
      <c r="J40" s="704">
        <v>31596.21</v>
      </c>
      <c r="K40" s="704">
        <v>31519.07</v>
      </c>
      <c r="L40" s="704">
        <v>77.14</v>
      </c>
      <c r="M40" s="704">
        <v>13995.6</v>
      </c>
      <c r="N40" s="704">
        <v>188.76</v>
      </c>
      <c r="O40" s="704">
        <v>13806.84</v>
      </c>
      <c r="P40" s="704">
        <v>136.36000000000001</v>
      </c>
      <c r="Q40" s="704">
        <v>273.45</v>
      </c>
      <c r="R40" s="704">
        <v>222.64</v>
      </c>
      <c r="S40" s="704">
        <v>50.81</v>
      </c>
      <c r="T40" s="705">
        <v>15.7</v>
      </c>
      <c r="U40" s="28"/>
      <c r="V40" s="64"/>
      <c r="W40" s="406" t="s">
        <v>80</v>
      </c>
      <c r="X40" s="399">
        <v>46026.95</v>
      </c>
      <c r="Y40" s="399">
        <v>45598.759999999995</v>
      </c>
      <c r="Z40" s="399">
        <v>31713.940000000002</v>
      </c>
      <c r="AA40" s="399">
        <v>13884.82</v>
      </c>
      <c r="AB40" s="399">
        <v>31602.68</v>
      </c>
      <c r="AC40" s="399">
        <v>31525.18</v>
      </c>
      <c r="AD40" s="399">
        <v>77.5</v>
      </c>
      <c r="AE40" s="399">
        <v>13996.080000000002</v>
      </c>
      <c r="AF40" s="399">
        <v>188.76</v>
      </c>
      <c r="AG40" s="399">
        <v>13807.32</v>
      </c>
      <c r="AH40" s="399">
        <v>136.36000000000001</v>
      </c>
      <c r="AI40" s="399">
        <v>276.13</v>
      </c>
      <c r="AJ40" s="399">
        <v>222.64</v>
      </c>
      <c r="AK40" s="399">
        <v>53.489999999999995</v>
      </c>
      <c r="AL40" s="399">
        <v>15.7</v>
      </c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</row>
    <row r="41" spans="2:83" ht="13.5" customHeight="1" thickBot="1">
      <c r="B41" s="234"/>
      <c r="C41" s="236"/>
      <c r="D41" s="189" t="s">
        <v>83</v>
      </c>
      <c r="E41" s="190"/>
      <c r="F41" s="745">
        <v>60968.98000000001</v>
      </c>
      <c r="G41" s="745">
        <v>58886.530000000006</v>
      </c>
      <c r="H41" s="745">
        <v>39192.240000000005</v>
      </c>
      <c r="I41" s="745">
        <v>19694.29</v>
      </c>
      <c r="J41" s="745">
        <v>38691.129999999997</v>
      </c>
      <c r="K41" s="745">
        <v>38592.339999999997</v>
      </c>
      <c r="L41" s="745">
        <v>98.789999999999992</v>
      </c>
      <c r="M41" s="745">
        <v>20195.400000000001</v>
      </c>
      <c r="N41" s="745">
        <v>599.9</v>
      </c>
      <c r="O41" s="745">
        <v>19595.5</v>
      </c>
      <c r="P41" s="745">
        <v>1742.46</v>
      </c>
      <c r="Q41" s="745">
        <v>324.28999999999996</v>
      </c>
      <c r="R41" s="745">
        <v>235.67999999999998</v>
      </c>
      <c r="S41" s="745">
        <v>88.61</v>
      </c>
      <c r="T41" s="746">
        <v>15.7</v>
      </c>
      <c r="U41" s="28"/>
      <c r="V41" s="64"/>
      <c r="W41" s="402"/>
      <c r="X41" s="410">
        <v>60974.5</v>
      </c>
      <c r="Y41" s="410">
        <v>58893.479999999996</v>
      </c>
      <c r="Z41" s="410">
        <v>39198.350000000006</v>
      </c>
      <c r="AA41" s="410">
        <v>19695.129999999997</v>
      </c>
      <c r="AB41" s="410">
        <v>38697.599999999999</v>
      </c>
      <c r="AC41" s="410">
        <v>38598.449999999997</v>
      </c>
      <c r="AD41" s="410">
        <v>99.15</v>
      </c>
      <c r="AE41" s="410">
        <v>20195.88</v>
      </c>
      <c r="AF41" s="410">
        <v>599.9</v>
      </c>
      <c r="AG41" s="410">
        <v>19595.98</v>
      </c>
      <c r="AH41" s="410">
        <v>1742.29</v>
      </c>
      <c r="AI41" s="410">
        <v>323.02999999999997</v>
      </c>
      <c r="AJ41" s="410">
        <v>235.67999999999998</v>
      </c>
      <c r="AK41" s="410">
        <v>87.35</v>
      </c>
      <c r="AL41" s="410">
        <v>15.7</v>
      </c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</row>
    <row r="42" spans="2:83" ht="13.5" customHeight="1" thickBot="1">
      <c r="B42" s="151"/>
      <c r="C42" s="202" t="s">
        <v>92</v>
      </c>
      <c r="D42" s="203"/>
      <c r="E42" s="204"/>
      <c r="F42" s="92">
        <v>122513.91</v>
      </c>
      <c r="G42" s="92">
        <v>119505.82</v>
      </c>
      <c r="H42" s="92">
        <v>86344.13</v>
      </c>
      <c r="I42" s="92">
        <v>33161.69</v>
      </c>
      <c r="J42" s="92">
        <v>85822.209999999992</v>
      </c>
      <c r="K42" s="92">
        <v>85307.31</v>
      </c>
      <c r="L42" s="92">
        <v>514.9</v>
      </c>
      <c r="M42" s="92">
        <v>33683.61</v>
      </c>
      <c r="N42" s="92">
        <v>1036.82</v>
      </c>
      <c r="O42" s="92">
        <v>32646.79</v>
      </c>
      <c r="P42" s="92">
        <v>1811.48</v>
      </c>
      <c r="Q42" s="92">
        <v>987.9</v>
      </c>
      <c r="R42" s="92">
        <v>802.82999999999993</v>
      </c>
      <c r="S42" s="92">
        <v>185.07</v>
      </c>
      <c r="T42" s="93">
        <v>208.70999999999998</v>
      </c>
      <c r="U42" s="397"/>
      <c r="V42" s="64"/>
      <c r="W42" s="423"/>
      <c r="X42" s="92">
        <v>122519.54999999999</v>
      </c>
      <c r="Y42" s="92">
        <v>119285.33</v>
      </c>
      <c r="Z42" s="92">
        <v>85965.16</v>
      </c>
      <c r="AA42" s="92">
        <v>33320.17</v>
      </c>
      <c r="AB42" s="92">
        <v>85408.239999999991</v>
      </c>
      <c r="AC42" s="92">
        <v>84978.459999999992</v>
      </c>
      <c r="AD42" s="92">
        <v>429.78</v>
      </c>
      <c r="AE42" s="92">
        <v>33877.089999999997</v>
      </c>
      <c r="AF42" s="92">
        <v>986.69999999999993</v>
      </c>
      <c r="AG42" s="92">
        <v>32890.39</v>
      </c>
      <c r="AH42" s="92">
        <v>1780.9099999999999</v>
      </c>
      <c r="AI42" s="92">
        <v>1240.05</v>
      </c>
      <c r="AJ42" s="92">
        <v>845.52999999999986</v>
      </c>
      <c r="AK42" s="92">
        <v>394.52000000000004</v>
      </c>
      <c r="AL42" s="92">
        <v>213.26</v>
      </c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</row>
    <row r="43" spans="2:83" ht="13.5" customHeight="1" thickBot="1">
      <c r="B43" s="851" t="s">
        <v>104</v>
      </c>
      <c r="C43" s="852"/>
      <c r="D43" s="852"/>
      <c r="E43" s="853"/>
      <c r="F43" s="92">
        <v>296199.05</v>
      </c>
      <c r="G43" s="92">
        <v>289098.95999999996</v>
      </c>
      <c r="H43" s="92">
        <v>189043.98</v>
      </c>
      <c r="I43" s="92">
        <v>100054.98000000001</v>
      </c>
      <c r="J43" s="92">
        <v>182995.47999999998</v>
      </c>
      <c r="K43" s="92">
        <v>179781.53</v>
      </c>
      <c r="L43" s="92">
        <v>3213.95</v>
      </c>
      <c r="M43" s="92">
        <v>106103.48</v>
      </c>
      <c r="N43" s="92">
        <v>9262.4499999999989</v>
      </c>
      <c r="O43" s="92">
        <v>96841.03</v>
      </c>
      <c r="P43" s="92">
        <v>4001.38</v>
      </c>
      <c r="Q43" s="92">
        <v>2444.4699999999998</v>
      </c>
      <c r="R43" s="92">
        <v>1440.9099999999999</v>
      </c>
      <c r="S43" s="92">
        <v>1003.56</v>
      </c>
      <c r="T43" s="93">
        <v>654.24</v>
      </c>
      <c r="U43" s="28"/>
      <c r="V43" s="64"/>
      <c r="W43" s="247"/>
      <c r="X43" s="92">
        <v>296221.57999999996</v>
      </c>
      <c r="Y43" s="92">
        <v>288885.01</v>
      </c>
      <c r="Z43" s="92">
        <v>188667.27</v>
      </c>
      <c r="AA43" s="92">
        <v>100217.73999999999</v>
      </c>
      <c r="AB43" s="92">
        <v>182583.63999999998</v>
      </c>
      <c r="AC43" s="92">
        <v>179454.81</v>
      </c>
      <c r="AD43" s="92">
        <v>3128.83</v>
      </c>
      <c r="AE43" s="92">
        <v>106301.37</v>
      </c>
      <c r="AF43" s="92">
        <v>9212.4599999999991</v>
      </c>
      <c r="AG43" s="92">
        <v>97088.91</v>
      </c>
      <c r="AH43" s="92">
        <v>3970.89</v>
      </c>
      <c r="AI43" s="92">
        <v>2706.8900000000003</v>
      </c>
      <c r="AJ43" s="92">
        <v>1483.6799999999998</v>
      </c>
      <c r="AK43" s="92">
        <v>1223.21</v>
      </c>
      <c r="AL43" s="92">
        <v>658.79</v>
      </c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</row>
    <row r="44" spans="2:83" ht="13.5" customHeight="1">
      <c r="B44" s="50"/>
      <c r="C44" s="50"/>
      <c r="D44" s="50"/>
      <c r="E44" s="50"/>
      <c r="F44" s="50"/>
      <c r="G44" s="576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28"/>
      <c r="AF44" s="9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2:83" ht="13.5" customHeight="1"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</row>
    <row r="46" spans="2:83"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</row>
    <row r="47" spans="2:83"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</row>
    <row r="48" spans="2:83">
      <c r="BP48" s="300"/>
      <c r="BQ48" s="300"/>
      <c r="BR48" s="300"/>
      <c r="BS48" s="300"/>
      <c r="BT48" s="300"/>
      <c r="BU48" s="300"/>
      <c r="BV48" s="300"/>
      <c r="BW48" s="300"/>
      <c r="BX48" s="300"/>
      <c r="BY48" s="300"/>
      <c r="BZ48" s="300"/>
      <c r="CA48" s="300"/>
      <c r="CB48" s="300"/>
      <c r="CC48" s="300"/>
      <c r="CD48" s="300"/>
      <c r="CE48" s="300"/>
    </row>
  </sheetData>
  <mergeCells count="4">
    <mergeCell ref="D22:E22"/>
    <mergeCell ref="D23:D24"/>
    <mergeCell ref="D34:E34"/>
    <mergeCell ref="B43:E43"/>
  </mergeCells>
  <phoneticPr fontId="5"/>
  <pageMargins left="0.59055118110236227" right="0.51181102362204722" top="0.51181102362204722" bottom="0.5118110236220472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E47"/>
  <sheetViews>
    <sheetView view="pageBreakPreview" zoomScale="60" zoomScaleNormal="85" workbookViewId="0">
      <pane ySplit="6" topLeftCell="A7" activePane="bottomLeft" state="frozen"/>
      <selection activeCell="L14" sqref="L14"/>
      <selection pane="bottomLeft" activeCell="N45" sqref="N45"/>
    </sheetView>
  </sheetViews>
  <sheetFormatPr defaultColWidth="13.25" defaultRowHeight="15" customHeight="1"/>
  <cols>
    <col min="1" max="1" width="1.125" style="575" customWidth="1"/>
    <col min="2" max="4" width="6.625" style="575" customWidth="1"/>
    <col min="5" max="5" width="9.625" style="575" customWidth="1"/>
    <col min="6" max="14" width="12.125" style="575" customWidth="1"/>
    <col min="15" max="15" width="15.75" style="575" customWidth="1"/>
    <col min="16" max="25" width="0" style="575" hidden="1" customWidth="1"/>
    <col min="26" max="30" width="13.25" style="575"/>
    <col min="31" max="33" width="13.25" style="575" customWidth="1"/>
    <col min="34" max="16384" width="13.25" style="575"/>
  </cols>
  <sheetData>
    <row r="1" spans="1:25" ht="7.5" customHeight="1">
      <c r="C1" s="578"/>
    </row>
    <row r="2" spans="1:25" ht="15" customHeight="1">
      <c r="B2" s="49" t="s">
        <v>148</v>
      </c>
    </row>
    <row r="3" spans="1:25" ht="12" customHeight="1" thickBot="1"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9" t="s">
        <v>335</v>
      </c>
    </row>
    <row r="4" spans="1:25" ht="12" customHeight="1">
      <c r="A4" s="576"/>
      <c r="B4" s="580" t="s">
        <v>55</v>
      </c>
      <c r="C4" s="424" t="s">
        <v>55</v>
      </c>
      <c r="D4" s="424" t="s">
        <v>56</v>
      </c>
      <c r="E4" s="424"/>
      <c r="F4" s="258" t="s">
        <v>149</v>
      </c>
      <c r="G4" s="259"/>
      <c r="H4" s="259"/>
      <c r="I4" s="259"/>
      <c r="J4" s="259"/>
      <c r="K4" s="259"/>
      <c r="L4" s="259"/>
      <c r="M4" s="259"/>
      <c r="N4" s="260"/>
      <c r="O4" s="576"/>
      <c r="P4" s="424"/>
      <c r="Q4" s="52" t="s">
        <v>149</v>
      </c>
      <c r="R4" s="425"/>
      <c r="S4" s="425"/>
      <c r="T4" s="425"/>
      <c r="U4" s="425"/>
      <c r="V4" s="425"/>
      <c r="W4" s="425"/>
      <c r="X4" s="425"/>
      <c r="Y4" s="53"/>
    </row>
    <row r="5" spans="1:25" ht="12" customHeight="1">
      <c r="A5" s="576"/>
      <c r="B5" s="581"/>
      <c r="C5" s="55"/>
      <c r="D5" s="55"/>
      <c r="E5" s="55" t="s">
        <v>126</v>
      </c>
      <c r="F5" s="426" t="s">
        <v>150</v>
      </c>
      <c r="G5" s="427"/>
      <c r="H5" s="428"/>
      <c r="I5" s="429" t="s">
        <v>151</v>
      </c>
      <c r="J5" s="427"/>
      <c r="K5" s="428"/>
      <c r="L5" s="429" t="s">
        <v>152</v>
      </c>
      <c r="M5" s="427"/>
      <c r="N5" s="430"/>
      <c r="O5" s="576"/>
      <c r="P5" s="55" t="s">
        <v>126</v>
      </c>
      <c r="Q5" s="426" t="s">
        <v>150</v>
      </c>
      <c r="R5" s="427"/>
      <c r="S5" s="428"/>
      <c r="T5" s="429" t="s">
        <v>151</v>
      </c>
      <c r="U5" s="427"/>
      <c r="V5" s="428"/>
      <c r="W5" s="429" t="s">
        <v>152</v>
      </c>
      <c r="X5" s="427"/>
      <c r="Y5" s="430"/>
    </row>
    <row r="6" spans="1:25" ht="12" customHeight="1" thickBot="1">
      <c r="A6" s="576"/>
      <c r="B6" s="582" t="s">
        <v>59</v>
      </c>
      <c r="C6" s="56" t="s">
        <v>60</v>
      </c>
      <c r="D6" s="56" t="s">
        <v>61</v>
      </c>
      <c r="E6" s="56"/>
      <c r="F6" s="431" t="s">
        <v>153</v>
      </c>
      <c r="G6" s="431" t="s">
        <v>154</v>
      </c>
      <c r="H6" s="431" t="s">
        <v>155</v>
      </c>
      <c r="I6" s="431" t="s">
        <v>153</v>
      </c>
      <c r="J6" s="431" t="s">
        <v>154</v>
      </c>
      <c r="K6" s="431" t="s">
        <v>155</v>
      </c>
      <c r="L6" s="431" t="s">
        <v>153</v>
      </c>
      <c r="M6" s="431" t="s">
        <v>154</v>
      </c>
      <c r="N6" s="432" t="s">
        <v>155</v>
      </c>
      <c r="O6" s="576"/>
      <c r="P6" s="56"/>
      <c r="Q6" s="431" t="s">
        <v>153</v>
      </c>
      <c r="R6" s="431" t="s">
        <v>154</v>
      </c>
      <c r="S6" s="431" t="s">
        <v>155</v>
      </c>
      <c r="T6" s="431" t="s">
        <v>153</v>
      </c>
      <c r="U6" s="431" t="s">
        <v>154</v>
      </c>
      <c r="V6" s="431" t="s">
        <v>155</v>
      </c>
      <c r="W6" s="431" t="s">
        <v>153</v>
      </c>
      <c r="X6" s="431" t="s">
        <v>154</v>
      </c>
      <c r="Y6" s="432" t="s">
        <v>155</v>
      </c>
    </row>
    <row r="7" spans="1:25" ht="14.25" customHeight="1">
      <c r="A7" s="576"/>
      <c r="B7" s="305"/>
      <c r="C7" s="302"/>
      <c r="D7" s="302"/>
      <c r="E7" s="152" t="s">
        <v>64</v>
      </c>
      <c r="F7" s="399">
        <v>885940</v>
      </c>
      <c r="G7" s="399">
        <v>570515</v>
      </c>
      <c r="H7" s="399">
        <v>315425</v>
      </c>
      <c r="I7" s="399">
        <v>443737</v>
      </c>
      <c r="J7" s="399">
        <v>442599</v>
      </c>
      <c r="K7" s="399">
        <v>1138</v>
      </c>
      <c r="L7" s="399">
        <v>442203</v>
      </c>
      <c r="M7" s="399">
        <v>127916</v>
      </c>
      <c r="N7" s="409">
        <v>314287</v>
      </c>
      <c r="O7" s="576"/>
      <c r="P7" s="394" t="s">
        <v>64</v>
      </c>
      <c r="Q7" s="399">
        <v>885940</v>
      </c>
      <c r="R7" s="399">
        <v>570515</v>
      </c>
      <c r="S7" s="399">
        <v>315425</v>
      </c>
      <c r="T7" s="399">
        <v>443737</v>
      </c>
      <c r="U7" s="399">
        <v>442599</v>
      </c>
      <c r="V7" s="399">
        <v>1138</v>
      </c>
      <c r="W7" s="399">
        <v>442203</v>
      </c>
      <c r="X7" s="399">
        <v>127916</v>
      </c>
      <c r="Y7" s="409">
        <v>314287</v>
      </c>
    </row>
    <row r="8" spans="1:25" ht="14.25" customHeight="1">
      <c r="A8" s="576"/>
      <c r="B8" s="305"/>
      <c r="C8" s="302"/>
      <c r="D8" s="302"/>
      <c r="E8" s="161" t="s">
        <v>65</v>
      </c>
      <c r="F8" s="399">
        <v>666959</v>
      </c>
      <c r="G8" s="399">
        <v>260764</v>
      </c>
      <c r="H8" s="399">
        <v>406195</v>
      </c>
      <c r="I8" s="399">
        <v>147045</v>
      </c>
      <c r="J8" s="399">
        <v>137710</v>
      </c>
      <c r="K8" s="399">
        <v>9335</v>
      </c>
      <c r="L8" s="399">
        <v>519914</v>
      </c>
      <c r="M8" s="399">
        <v>123054</v>
      </c>
      <c r="N8" s="409">
        <v>396860</v>
      </c>
      <c r="O8" s="576"/>
      <c r="P8" s="400" t="s">
        <v>65</v>
      </c>
      <c r="Q8" s="399">
        <v>666959</v>
      </c>
      <c r="R8" s="399">
        <v>260764</v>
      </c>
      <c r="S8" s="399">
        <v>406195</v>
      </c>
      <c r="T8" s="399">
        <v>147045</v>
      </c>
      <c r="U8" s="399">
        <v>137710</v>
      </c>
      <c r="V8" s="399">
        <v>9335</v>
      </c>
      <c r="W8" s="399">
        <v>519914</v>
      </c>
      <c r="X8" s="399">
        <v>123054</v>
      </c>
      <c r="Y8" s="409">
        <v>396860</v>
      </c>
    </row>
    <row r="9" spans="1:25" ht="14.25" customHeight="1">
      <c r="A9" s="576"/>
      <c r="B9" s="305"/>
      <c r="C9" s="302"/>
      <c r="D9" s="302"/>
      <c r="E9" s="166" t="s">
        <v>52</v>
      </c>
      <c r="F9" s="399">
        <v>50954</v>
      </c>
      <c r="G9" s="399">
        <v>20907</v>
      </c>
      <c r="H9" s="399">
        <v>30047</v>
      </c>
      <c r="I9" s="399">
        <v>17738</v>
      </c>
      <c r="J9" s="399">
        <v>17738</v>
      </c>
      <c r="K9" s="399">
        <v>0</v>
      </c>
      <c r="L9" s="399">
        <v>33216</v>
      </c>
      <c r="M9" s="399">
        <v>3169</v>
      </c>
      <c r="N9" s="409">
        <v>30047</v>
      </c>
      <c r="O9" s="576"/>
      <c r="P9" s="422" t="s">
        <v>52</v>
      </c>
      <c r="Q9" s="399">
        <v>50954</v>
      </c>
      <c r="R9" s="399">
        <v>20907</v>
      </c>
      <c r="S9" s="399">
        <v>30047</v>
      </c>
      <c r="T9" s="399">
        <v>17738</v>
      </c>
      <c r="U9" s="399">
        <v>17738</v>
      </c>
      <c r="V9" s="399">
        <v>0</v>
      </c>
      <c r="W9" s="399">
        <v>33216</v>
      </c>
      <c r="X9" s="399">
        <v>3169</v>
      </c>
      <c r="Y9" s="409">
        <v>30047</v>
      </c>
    </row>
    <row r="10" spans="1:25" ht="14.25" customHeight="1">
      <c r="A10" s="576"/>
      <c r="B10" s="305"/>
      <c r="C10" s="302"/>
      <c r="D10" s="302"/>
      <c r="E10" s="161" t="s">
        <v>66</v>
      </c>
      <c r="F10" s="399">
        <v>1518997</v>
      </c>
      <c r="G10" s="399">
        <v>1430789</v>
      </c>
      <c r="H10" s="399">
        <v>88208</v>
      </c>
      <c r="I10" s="399">
        <v>1373406</v>
      </c>
      <c r="J10" s="399">
        <v>1372398</v>
      </c>
      <c r="K10" s="399">
        <v>1008</v>
      </c>
      <c r="L10" s="399">
        <v>145591</v>
      </c>
      <c r="M10" s="399">
        <v>58391</v>
      </c>
      <c r="N10" s="409">
        <v>87200</v>
      </c>
      <c r="O10" s="576"/>
      <c r="P10" s="400" t="s">
        <v>66</v>
      </c>
      <c r="Q10" s="399">
        <v>1518897</v>
      </c>
      <c r="R10" s="399">
        <v>1430687</v>
      </c>
      <c r="S10" s="399">
        <v>88210</v>
      </c>
      <c r="T10" s="399">
        <v>1373304</v>
      </c>
      <c r="U10" s="399">
        <v>1372296</v>
      </c>
      <c r="V10" s="399">
        <v>1008</v>
      </c>
      <c r="W10" s="399">
        <v>145593</v>
      </c>
      <c r="X10" s="399">
        <v>58391</v>
      </c>
      <c r="Y10" s="409">
        <v>87202</v>
      </c>
    </row>
    <row r="11" spans="1:25" ht="14.25" customHeight="1">
      <c r="A11" s="576"/>
      <c r="B11" s="305"/>
      <c r="C11" s="302"/>
      <c r="D11" s="302"/>
      <c r="E11" s="161" t="s">
        <v>67</v>
      </c>
      <c r="F11" s="399">
        <v>3832533</v>
      </c>
      <c r="G11" s="399">
        <v>3667418</v>
      </c>
      <c r="H11" s="399">
        <v>165115</v>
      </c>
      <c r="I11" s="399">
        <v>3641125</v>
      </c>
      <c r="J11" s="399">
        <v>3637288</v>
      </c>
      <c r="K11" s="399">
        <v>3837</v>
      </c>
      <c r="L11" s="399">
        <v>191408</v>
      </c>
      <c r="M11" s="399">
        <v>30130</v>
      </c>
      <c r="N11" s="409">
        <v>161278</v>
      </c>
      <c r="O11" s="576"/>
      <c r="P11" s="400" t="s">
        <v>67</v>
      </c>
      <c r="Q11" s="399">
        <v>3832533</v>
      </c>
      <c r="R11" s="399">
        <v>3667418</v>
      </c>
      <c r="S11" s="399">
        <v>165115</v>
      </c>
      <c r="T11" s="399">
        <v>3641125</v>
      </c>
      <c r="U11" s="399">
        <v>3637288</v>
      </c>
      <c r="V11" s="399">
        <v>3837</v>
      </c>
      <c r="W11" s="399">
        <v>191408</v>
      </c>
      <c r="X11" s="399">
        <v>30130</v>
      </c>
      <c r="Y11" s="409">
        <v>161278</v>
      </c>
    </row>
    <row r="12" spans="1:25" ht="14.25" customHeight="1">
      <c r="A12" s="576"/>
      <c r="B12" s="305"/>
      <c r="C12" s="302"/>
      <c r="D12" s="302"/>
      <c r="E12" s="166" t="s">
        <v>53</v>
      </c>
      <c r="F12" s="399">
        <v>677209</v>
      </c>
      <c r="G12" s="399">
        <v>477916</v>
      </c>
      <c r="H12" s="399">
        <v>199293</v>
      </c>
      <c r="I12" s="399">
        <v>417162</v>
      </c>
      <c r="J12" s="399">
        <v>416364</v>
      </c>
      <c r="K12" s="399">
        <v>798</v>
      </c>
      <c r="L12" s="399">
        <v>260047</v>
      </c>
      <c r="M12" s="399">
        <v>61552</v>
      </c>
      <c r="N12" s="409">
        <v>198495</v>
      </c>
      <c r="O12" s="576"/>
      <c r="P12" s="422" t="s">
        <v>53</v>
      </c>
      <c r="Q12" s="399">
        <v>677209</v>
      </c>
      <c r="R12" s="399">
        <v>477916</v>
      </c>
      <c r="S12" s="399">
        <v>199293</v>
      </c>
      <c r="T12" s="399">
        <v>417162</v>
      </c>
      <c r="U12" s="399">
        <v>416364</v>
      </c>
      <c r="V12" s="399">
        <v>798</v>
      </c>
      <c r="W12" s="399">
        <v>260047</v>
      </c>
      <c r="X12" s="399">
        <v>61552</v>
      </c>
      <c r="Y12" s="409">
        <v>198495</v>
      </c>
    </row>
    <row r="13" spans="1:25" ht="14.25" customHeight="1">
      <c r="A13" s="576"/>
      <c r="B13" s="305"/>
      <c r="C13" s="302"/>
      <c r="D13" s="302"/>
      <c r="E13" s="161" t="s">
        <v>68</v>
      </c>
      <c r="F13" s="399">
        <v>40886</v>
      </c>
      <c r="G13" s="399">
        <v>19437</v>
      </c>
      <c r="H13" s="399">
        <v>21449</v>
      </c>
      <c r="I13" s="399">
        <v>6165</v>
      </c>
      <c r="J13" s="399">
        <v>6155</v>
      </c>
      <c r="K13" s="399">
        <v>10</v>
      </c>
      <c r="L13" s="399">
        <v>34721</v>
      </c>
      <c r="M13" s="399">
        <v>13282</v>
      </c>
      <c r="N13" s="409">
        <v>21439</v>
      </c>
      <c r="O13" s="576"/>
      <c r="P13" s="400" t="s">
        <v>68</v>
      </c>
      <c r="Q13" s="399">
        <v>40886</v>
      </c>
      <c r="R13" s="399">
        <v>19437</v>
      </c>
      <c r="S13" s="399">
        <v>21449</v>
      </c>
      <c r="T13" s="399">
        <v>6165</v>
      </c>
      <c r="U13" s="399">
        <v>6155</v>
      </c>
      <c r="V13" s="399">
        <v>10</v>
      </c>
      <c r="W13" s="399">
        <v>34721</v>
      </c>
      <c r="X13" s="399">
        <v>13282</v>
      </c>
      <c r="Y13" s="409">
        <v>21439</v>
      </c>
    </row>
    <row r="14" spans="1:25" ht="14.25" customHeight="1">
      <c r="A14" s="576"/>
      <c r="B14" s="305"/>
      <c r="C14" s="302" t="s">
        <v>69</v>
      </c>
      <c r="D14" s="168" t="s">
        <v>70</v>
      </c>
      <c r="E14" s="161" t="s">
        <v>71</v>
      </c>
      <c r="F14" s="399">
        <v>5927355</v>
      </c>
      <c r="G14" s="399">
        <v>5625239</v>
      </c>
      <c r="H14" s="399">
        <v>302116</v>
      </c>
      <c r="I14" s="399">
        <v>5340894</v>
      </c>
      <c r="J14" s="399">
        <v>5337395</v>
      </c>
      <c r="K14" s="399">
        <v>3499</v>
      </c>
      <c r="L14" s="399">
        <v>586461</v>
      </c>
      <c r="M14" s="399">
        <v>287844</v>
      </c>
      <c r="N14" s="409">
        <v>298617</v>
      </c>
      <c r="O14" s="576"/>
      <c r="P14" s="400" t="s">
        <v>71</v>
      </c>
      <c r="Q14" s="399">
        <v>5927355</v>
      </c>
      <c r="R14" s="399">
        <v>5625239</v>
      </c>
      <c r="S14" s="399">
        <v>302116</v>
      </c>
      <c r="T14" s="399">
        <v>5340894</v>
      </c>
      <c r="U14" s="399">
        <v>5337395</v>
      </c>
      <c r="V14" s="399">
        <v>3499</v>
      </c>
      <c r="W14" s="399">
        <v>586461</v>
      </c>
      <c r="X14" s="399">
        <v>287844</v>
      </c>
      <c r="Y14" s="409">
        <v>298617</v>
      </c>
    </row>
    <row r="15" spans="1:25" ht="14.25" customHeight="1">
      <c r="A15" s="576"/>
      <c r="B15" s="305"/>
      <c r="C15" s="302" t="s">
        <v>72</v>
      </c>
      <c r="D15" s="302" t="s">
        <v>73</v>
      </c>
      <c r="E15" s="161" t="s">
        <v>74</v>
      </c>
      <c r="F15" s="399">
        <v>559</v>
      </c>
      <c r="G15" s="399">
        <v>536</v>
      </c>
      <c r="H15" s="399">
        <v>23</v>
      </c>
      <c r="I15" s="399">
        <v>536</v>
      </c>
      <c r="J15" s="399">
        <v>536</v>
      </c>
      <c r="K15" s="399">
        <v>0</v>
      </c>
      <c r="L15" s="399">
        <v>23</v>
      </c>
      <c r="M15" s="399">
        <v>0</v>
      </c>
      <c r="N15" s="409">
        <v>23</v>
      </c>
      <c r="O15" s="576"/>
      <c r="P15" s="400" t="s">
        <v>74</v>
      </c>
      <c r="Q15" s="399">
        <v>559</v>
      </c>
      <c r="R15" s="399">
        <v>536</v>
      </c>
      <c r="S15" s="399">
        <v>23</v>
      </c>
      <c r="T15" s="399">
        <v>536</v>
      </c>
      <c r="U15" s="399">
        <v>536</v>
      </c>
      <c r="V15" s="399">
        <v>0</v>
      </c>
      <c r="W15" s="399">
        <v>23</v>
      </c>
      <c r="X15" s="399">
        <v>0</v>
      </c>
      <c r="Y15" s="409">
        <v>23</v>
      </c>
    </row>
    <row r="16" spans="1:25" ht="14.25" customHeight="1">
      <c r="A16" s="576"/>
      <c r="B16" s="305"/>
      <c r="C16" s="303" t="s">
        <v>285</v>
      </c>
      <c r="D16" s="302"/>
      <c r="E16" s="161" t="s">
        <v>76</v>
      </c>
      <c r="F16" s="399">
        <v>0</v>
      </c>
      <c r="G16" s="399">
        <v>0</v>
      </c>
      <c r="H16" s="399">
        <v>0</v>
      </c>
      <c r="I16" s="399">
        <v>0</v>
      </c>
      <c r="J16" s="399"/>
      <c r="K16" s="399"/>
      <c r="L16" s="399">
        <v>0</v>
      </c>
      <c r="M16" s="399"/>
      <c r="N16" s="409"/>
      <c r="O16" s="576"/>
      <c r="P16" s="400" t="s">
        <v>76</v>
      </c>
      <c r="Q16" s="399"/>
      <c r="R16" s="399"/>
      <c r="S16" s="399"/>
      <c r="T16" s="399"/>
      <c r="U16" s="399"/>
      <c r="V16" s="399"/>
      <c r="W16" s="399"/>
      <c r="X16" s="399"/>
      <c r="Y16" s="409"/>
    </row>
    <row r="17" spans="1:83" ht="14.25" customHeight="1">
      <c r="A17" s="576"/>
      <c r="B17" s="305" t="s">
        <v>75</v>
      </c>
      <c r="C17" s="302"/>
      <c r="D17" s="302"/>
      <c r="E17" s="161" t="s">
        <v>77</v>
      </c>
      <c r="F17" s="399">
        <v>0</v>
      </c>
      <c r="G17" s="399">
        <v>0</v>
      </c>
      <c r="H17" s="399">
        <v>0</v>
      </c>
      <c r="I17" s="399">
        <v>0</v>
      </c>
      <c r="J17" s="399"/>
      <c r="K17" s="399"/>
      <c r="L17" s="399">
        <v>0</v>
      </c>
      <c r="M17" s="399"/>
      <c r="N17" s="409"/>
      <c r="O17" s="576"/>
      <c r="P17" s="400" t="s">
        <v>77</v>
      </c>
      <c r="Q17" s="399"/>
      <c r="R17" s="399"/>
      <c r="S17" s="399"/>
      <c r="T17" s="399"/>
      <c r="U17" s="399"/>
      <c r="V17" s="399"/>
      <c r="W17" s="399"/>
      <c r="X17" s="399"/>
      <c r="Y17" s="409"/>
    </row>
    <row r="18" spans="1:83" ht="14.25" customHeight="1">
      <c r="A18" s="576"/>
      <c r="B18" s="305"/>
      <c r="C18" s="302"/>
      <c r="D18" s="302"/>
      <c r="E18" s="161" t="s">
        <v>78</v>
      </c>
      <c r="F18" s="399">
        <v>134580</v>
      </c>
      <c r="G18" s="399">
        <v>50522</v>
      </c>
      <c r="H18" s="399">
        <v>84058</v>
      </c>
      <c r="I18" s="399">
        <v>30568</v>
      </c>
      <c r="J18" s="399">
        <v>29236</v>
      </c>
      <c r="K18" s="399">
        <v>1332</v>
      </c>
      <c r="L18" s="399">
        <v>104012</v>
      </c>
      <c r="M18" s="399">
        <v>21286</v>
      </c>
      <c r="N18" s="409">
        <v>82726</v>
      </c>
      <c r="O18" s="576"/>
      <c r="P18" s="400" t="s">
        <v>78</v>
      </c>
      <c r="Q18" s="399">
        <v>134580</v>
      </c>
      <c r="R18" s="399">
        <v>50522</v>
      </c>
      <c r="S18" s="399">
        <v>84058</v>
      </c>
      <c r="T18" s="399">
        <v>30568</v>
      </c>
      <c r="U18" s="399">
        <v>29236</v>
      </c>
      <c r="V18" s="399">
        <v>1332</v>
      </c>
      <c r="W18" s="399">
        <v>104012</v>
      </c>
      <c r="X18" s="399">
        <v>21286</v>
      </c>
      <c r="Y18" s="409">
        <v>82726</v>
      </c>
    </row>
    <row r="19" spans="1:83" ht="14.25" customHeight="1">
      <c r="A19" s="576"/>
      <c r="B19" s="169" t="s">
        <v>330</v>
      </c>
      <c r="C19" s="302"/>
      <c r="D19" s="302"/>
      <c r="E19" s="161" t="s">
        <v>79</v>
      </c>
      <c r="F19" s="399">
        <v>87223</v>
      </c>
      <c r="G19" s="399">
        <v>30922</v>
      </c>
      <c r="H19" s="399">
        <v>56301</v>
      </c>
      <c r="I19" s="399">
        <v>19933</v>
      </c>
      <c r="J19" s="399">
        <v>19892</v>
      </c>
      <c r="K19" s="399">
        <v>41</v>
      </c>
      <c r="L19" s="399">
        <v>67290</v>
      </c>
      <c r="M19" s="399">
        <v>11030</v>
      </c>
      <c r="N19" s="409">
        <v>56260</v>
      </c>
      <c r="O19" s="576"/>
      <c r="P19" s="400" t="s">
        <v>79</v>
      </c>
      <c r="Q19" s="399">
        <v>87223</v>
      </c>
      <c r="R19" s="399">
        <v>30922</v>
      </c>
      <c r="S19" s="399">
        <v>56301</v>
      </c>
      <c r="T19" s="399">
        <v>19933</v>
      </c>
      <c r="U19" s="399">
        <v>19892</v>
      </c>
      <c r="V19" s="399">
        <v>41</v>
      </c>
      <c r="W19" s="399">
        <v>67290</v>
      </c>
      <c r="X19" s="399">
        <v>11030</v>
      </c>
      <c r="Y19" s="409">
        <v>56260</v>
      </c>
    </row>
    <row r="20" spans="1:83" ht="14.25" customHeight="1">
      <c r="A20" s="576"/>
      <c r="B20" s="305"/>
      <c r="C20" s="304"/>
      <c r="D20" s="238"/>
      <c r="E20" s="251" t="s">
        <v>80</v>
      </c>
      <c r="F20" s="399">
        <v>13823195</v>
      </c>
      <c r="G20" s="399">
        <v>12154965</v>
      </c>
      <c r="H20" s="399">
        <v>1668230</v>
      </c>
      <c r="I20" s="399">
        <v>11438309</v>
      </c>
      <c r="J20" s="399">
        <v>11417311</v>
      </c>
      <c r="K20" s="399">
        <v>20998</v>
      </c>
      <c r="L20" s="399">
        <v>2384886</v>
      </c>
      <c r="M20" s="399">
        <v>737654</v>
      </c>
      <c r="N20" s="409">
        <v>1647232</v>
      </c>
      <c r="O20" s="576"/>
      <c r="P20" s="433" t="s">
        <v>80</v>
      </c>
      <c r="Q20" s="399">
        <v>13823095</v>
      </c>
      <c r="R20" s="399">
        <v>12154863</v>
      </c>
      <c r="S20" s="399">
        <v>1668232</v>
      </c>
      <c r="T20" s="399">
        <v>11438207</v>
      </c>
      <c r="U20" s="399">
        <v>11417209</v>
      </c>
      <c r="V20" s="399">
        <v>20998</v>
      </c>
      <c r="W20" s="399">
        <v>2384888</v>
      </c>
      <c r="X20" s="399">
        <v>737654</v>
      </c>
      <c r="Y20" s="399">
        <v>1647234</v>
      </c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</row>
    <row r="21" spans="1:83" ht="14.25" customHeight="1">
      <c r="A21" s="576"/>
      <c r="B21" s="305"/>
      <c r="C21" s="304"/>
      <c r="D21" s="244" t="s">
        <v>81</v>
      </c>
      <c r="E21" s="252" t="s">
        <v>82</v>
      </c>
      <c r="F21" s="434">
        <v>1326393</v>
      </c>
      <c r="G21" s="434">
        <v>959337</v>
      </c>
      <c r="H21" s="434">
        <v>367056</v>
      </c>
      <c r="I21" s="434">
        <v>821304</v>
      </c>
      <c r="J21" s="434">
        <v>818107</v>
      </c>
      <c r="K21" s="434">
        <v>3197</v>
      </c>
      <c r="L21" s="434">
        <v>505089</v>
      </c>
      <c r="M21" s="434">
        <v>141230</v>
      </c>
      <c r="N21" s="435">
        <v>363859</v>
      </c>
      <c r="O21" s="576"/>
      <c r="P21" s="436" t="s">
        <v>82</v>
      </c>
      <c r="Q21" s="434">
        <v>1326766</v>
      </c>
      <c r="R21" s="434">
        <v>959552</v>
      </c>
      <c r="S21" s="434">
        <v>367214</v>
      </c>
      <c r="T21" s="434">
        <v>821519</v>
      </c>
      <c r="U21" s="434">
        <v>818322</v>
      </c>
      <c r="V21" s="434">
        <v>3197</v>
      </c>
      <c r="W21" s="434">
        <v>505247</v>
      </c>
      <c r="X21" s="434">
        <v>141230</v>
      </c>
      <c r="Y21" s="435">
        <v>364017</v>
      </c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</row>
    <row r="22" spans="1:83" ht="14.25" customHeight="1" thickBot="1">
      <c r="A22" s="576"/>
      <c r="B22" s="305"/>
      <c r="C22" s="304"/>
      <c r="D22" s="838" t="s">
        <v>83</v>
      </c>
      <c r="E22" s="839"/>
      <c r="F22" s="437">
        <v>15149588</v>
      </c>
      <c r="G22" s="437">
        <v>13114302</v>
      </c>
      <c r="H22" s="437">
        <v>2035286</v>
      </c>
      <c r="I22" s="437">
        <v>12259613</v>
      </c>
      <c r="J22" s="437">
        <v>12235418</v>
      </c>
      <c r="K22" s="437">
        <v>24195</v>
      </c>
      <c r="L22" s="437">
        <v>2889975</v>
      </c>
      <c r="M22" s="437">
        <v>878884</v>
      </c>
      <c r="N22" s="440">
        <v>2011091</v>
      </c>
      <c r="O22" s="576"/>
      <c r="P22" s="438"/>
      <c r="Q22" s="439">
        <v>15149861</v>
      </c>
      <c r="R22" s="439">
        <v>13114415</v>
      </c>
      <c r="S22" s="439">
        <v>2035446</v>
      </c>
      <c r="T22" s="439">
        <v>12259726</v>
      </c>
      <c r="U22" s="439">
        <v>12235531</v>
      </c>
      <c r="V22" s="439">
        <v>24195</v>
      </c>
      <c r="W22" s="439">
        <v>2890135</v>
      </c>
      <c r="X22" s="439">
        <v>878884</v>
      </c>
      <c r="Y22" s="440">
        <v>2011251</v>
      </c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</row>
    <row r="23" spans="1:83" ht="14.25" customHeight="1">
      <c r="A23" s="576"/>
      <c r="B23" s="305"/>
      <c r="C23" s="312"/>
      <c r="D23" s="848"/>
      <c r="E23" s="179" t="s">
        <v>226</v>
      </c>
      <c r="F23" s="441">
        <v>2294974</v>
      </c>
      <c r="G23" s="434">
        <v>2018072</v>
      </c>
      <c r="H23" s="434">
        <v>276902</v>
      </c>
      <c r="I23" s="434">
        <v>1702731</v>
      </c>
      <c r="J23" s="434">
        <v>1686971</v>
      </c>
      <c r="K23" s="434">
        <v>15760</v>
      </c>
      <c r="L23" s="434">
        <v>592243</v>
      </c>
      <c r="M23" s="434">
        <v>331101</v>
      </c>
      <c r="N23" s="435">
        <v>261142</v>
      </c>
      <c r="O23" s="576"/>
      <c r="P23" s="245" t="s">
        <v>84</v>
      </c>
      <c r="Q23" s="434">
        <v>2295316</v>
      </c>
      <c r="R23" s="434">
        <v>2018337</v>
      </c>
      <c r="S23" s="434">
        <v>276979</v>
      </c>
      <c r="T23" s="434">
        <v>1702971</v>
      </c>
      <c r="U23" s="434">
        <v>1687211</v>
      </c>
      <c r="V23" s="434">
        <v>15760</v>
      </c>
      <c r="W23" s="434">
        <v>592345</v>
      </c>
      <c r="X23" s="434">
        <v>331126</v>
      </c>
      <c r="Y23" s="435">
        <v>261219</v>
      </c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</row>
    <row r="24" spans="1:83" ht="14.25" customHeight="1">
      <c r="A24" s="576"/>
      <c r="B24" s="169"/>
      <c r="C24" s="302"/>
      <c r="D24" s="849"/>
      <c r="E24" s="185" t="s">
        <v>80</v>
      </c>
      <c r="F24" s="434">
        <v>3621367</v>
      </c>
      <c r="G24" s="434">
        <v>2977409</v>
      </c>
      <c r="H24" s="434">
        <v>643958</v>
      </c>
      <c r="I24" s="434">
        <v>2524035</v>
      </c>
      <c r="J24" s="434">
        <v>2505078</v>
      </c>
      <c r="K24" s="434">
        <v>18957</v>
      </c>
      <c r="L24" s="434">
        <v>1097332</v>
      </c>
      <c r="M24" s="434">
        <v>472331</v>
      </c>
      <c r="N24" s="435">
        <v>625001</v>
      </c>
      <c r="O24" s="576"/>
      <c r="P24" s="442" t="s">
        <v>80</v>
      </c>
      <c r="Q24" s="434">
        <v>3622082</v>
      </c>
      <c r="R24" s="434">
        <v>2977889</v>
      </c>
      <c r="S24" s="434">
        <v>644193</v>
      </c>
      <c r="T24" s="434">
        <v>2524490</v>
      </c>
      <c r="U24" s="434">
        <v>2505533</v>
      </c>
      <c r="V24" s="434">
        <v>18957</v>
      </c>
      <c r="W24" s="434">
        <v>1097592</v>
      </c>
      <c r="X24" s="434">
        <v>472356</v>
      </c>
      <c r="Y24" s="435">
        <v>625236</v>
      </c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</row>
    <row r="25" spans="1:83" ht="14.25" customHeight="1">
      <c r="A25" s="576"/>
      <c r="B25" s="305"/>
      <c r="C25" s="302" t="s">
        <v>85</v>
      </c>
      <c r="D25" s="243"/>
      <c r="E25" s="186" t="s">
        <v>86</v>
      </c>
      <c r="F25" s="434">
        <v>8018284</v>
      </c>
      <c r="G25" s="434">
        <v>6710917</v>
      </c>
      <c r="H25" s="434">
        <v>1307367</v>
      </c>
      <c r="I25" s="434">
        <v>6403495</v>
      </c>
      <c r="J25" s="434">
        <v>6364192</v>
      </c>
      <c r="K25" s="434">
        <v>39303</v>
      </c>
      <c r="L25" s="434">
        <v>1614789</v>
      </c>
      <c r="M25" s="434">
        <v>346725</v>
      </c>
      <c r="N25" s="435">
        <v>1268064</v>
      </c>
      <c r="O25" s="576"/>
      <c r="P25" s="57" t="s">
        <v>86</v>
      </c>
      <c r="Q25" s="434">
        <v>8018405</v>
      </c>
      <c r="R25" s="434">
        <v>6710941</v>
      </c>
      <c r="S25" s="434">
        <v>1307464</v>
      </c>
      <c r="T25" s="434">
        <v>6403514</v>
      </c>
      <c r="U25" s="434">
        <v>6364211</v>
      </c>
      <c r="V25" s="434">
        <v>39303</v>
      </c>
      <c r="W25" s="434">
        <v>1614891</v>
      </c>
      <c r="X25" s="434">
        <v>346730</v>
      </c>
      <c r="Y25" s="435">
        <v>1268161</v>
      </c>
      <c r="AR25" s="576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</row>
    <row r="26" spans="1:83" ht="14.25" customHeight="1">
      <c r="A26" s="576"/>
      <c r="B26" s="305"/>
      <c r="C26" s="302" t="s">
        <v>315</v>
      </c>
      <c r="D26" s="240" t="s">
        <v>87</v>
      </c>
      <c r="E26" s="188" t="s">
        <v>88</v>
      </c>
      <c r="F26" s="434">
        <v>5190146</v>
      </c>
      <c r="G26" s="434">
        <v>4536122</v>
      </c>
      <c r="H26" s="434">
        <v>654024</v>
      </c>
      <c r="I26" s="434">
        <v>4472735</v>
      </c>
      <c r="J26" s="434">
        <v>4461549</v>
      </c>
      <c r="K26" s="434">
        <v>11186</v>
      </c>
      <c r="L26" s="434">
        <v>717411</v>
      </c>
      <c r="M26" s="434">
        <v>74573</v>
      </c>
      <c r="N26" s="435">
        <v>642838</v>
      </c>
      <c r="O26" s="576"/>
      <c r="P26" s="443" t="s">
        <v>88</v>
      </c>
      <c r="Q26" s="434">
        <v>5190146</v>
      </c>
      <c r="R26" s="434">
        <v>4536122</v>
      </c>
      <c r="S26" s="434">
        <v>654024</v>
      </c>
      <c r="T26" s="434">
        <v>4472735</v>
      </c>
      <c r="U26" s="434">
        <v>4461549</v>
      </c>
      <c r="V26" s="434">
        <v>11186</v>
      </c>
      <c r="W26" s="434">
        <v>717411</v>
      </c>
      <c r="X26" s="434">
        <v>74573</v>
      </c>
      <c r="Y26" s="435">
        <v>642838</v>
      </c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</row>
    <row r="27" spans="1:83" ht="14.25" customHeight="1">
      <c r="A27" s="576"/>
      <c r="B27" s="305"/>
      <c r="C27" s="302"/>
      <c r="D27" s="302"/>
      <c r="E27" s="185" t="s">
        <v>80</v>
      </c>
      <c r="F27" s="434">
        <v>13208430</v>
      </c>
      <c r="G27" s="434">
        <v>11247039</v>
      </c>
      <c r="H27" s="434">
        <v>1961391</v>
      </c>
      <c r="I27" s="434">
        <v>10876230</v>
      </c>
      <c r="J27" s="434">
        <v>10825741</v>
      </c>
      <c r="K27" s="434">
        <v>50489</v>
      </c>
      <c r="L27" s="434">
        <v>2332200</v>
      </c>
      <c r="M27" s="434">
        <v>421298</v>
      </c>
      <c r="N27" s="435">
        <v>1910902</v>
      </c>
      <c r="O27" s="576"/>
      <c r="P27" s="442" t="s">
        <v>80</v>
      </c>
      <c r="Q27" s="434">
        <v>13208551</v>
      </c>
      <c r="R27" s="434">
        <v>11247063</v>
      </c>
      <c r="S27" s="434">
        <v>1961488</v>
      </c>
      <c r="T27" s="434">
        <v>10876249</v>
      </c>
      <c r="U27" s="434">
        <v>10825760</v>
      </c>
      <c r="V27" s="434">
        <v>50489</v>
      </c>
      <c r="W27" s="434">
        <v>2332302</v>
      </c>
      <c r="X27" s="434">
        <v>421303</v>
      </c>
      <c r="Y27" s="435">
        <v>1910999</v>
      </c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</row>
    <row r="28" spans="1:83" ht="14.25" customHeight="1" thickBot="1">
      <c r="A28" s="576"/>
      <c r="B28" s="305"/>
      <c r="C28" s="149"/>
      <c r="D28" s="189" t="s">
        <v>83</v>
      </c>
      <c r="E28" s="190"/>
      <c r="F28" s="444">
        <v>15503404</v>
      </c>
      <c r="G28" s="444">
        <v>13265111</v>
      </c>
      <c r="H28" s="444">
        <v>2238293</v>
      </c>
      <c r="I28" s="444">
        <v>12578961</v>
      </c>
      <c r="J28" s="444">
        <v>12512712</v>
      </c>
      <c r="K28" s="444">
        <v>66249</v>
      </c>
      <c r="L28" s="444">
        <v>2924443</v>
      </c>
      <c r="M28" s="444">
        <v>752399</v>
      </c>
      <c r="N28" s="445">
        <v>2172044</v>
      </c>
      <c r="O28" s="576"/>
      <c r="P28" s="446"/>
      <c r="Q28" s="444">
        <v>15503867</v>
      </c>
      <c r="R28" s="444">
        <v>13265400</v>
      </c>
      <c r="S28" s="444">
        <v>2238467</v>
      </c>
      <c r="T28" s="444">
        <v>12579220</v>
      </c>
      <c r="U28" s="444">
        <v>12512971</v>
      </c>
      <c r="V28" s="444">
        <v>66249</v>
      </c>
      <c r="W28" s="444">
        <v>2924647</v>
      </c>
      <c r="X28" s="444">
        <v>752429</v>
      </c>
      <c r="Y28" s="445">
        <v>2172218</v>
      </c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</row>
    <row r="29" spans="1:83" ht="14.25" customHeight="1">
      <c r="A29" s="576"/>
      <c r="B29" s="305"/>
      <c r="C29" s="193" t="s">
        <v>316</v>
      </c>
      <c r="D29" s="194" t="s">
        <v>89</v>
      </c>
      <c r="E29" s="179" t="s">
        <v>90</v>
      </c>
      <c r="F29" s="434">
        <v>17277806</v>
      </c>
      <c r="G29" s="434">
        <v>14742944</v>
      </c>
      <c r="H29" s="434">
        <v>2534862</v>
      </c>
      <c r="I29" s="434">
        <v>14715552</v>
      </c>
      <c r="J29" s="434">
        <v>14549671</v>
      </c>
      <c r="K29" s="434">
        <v>165881</v>
      </c>
      <c r="L29" s="434">
        <v>2562254</v>
      </c>
      <c r="M29" s="434">
        <v>193273</v>
      </c>
      <c r="N29" s="435">
        <v>2368981</v>
      </c>
      <c r="O29" s="576"/>
      <c r="P29" s="58" t="s">
        <v>90</v>
      </c>
      <c r="Q29" s="434">
        <v>17277806</v>
      </c>
      <c r="R29" s="434">
        <v>14742944</v>
      </c>
      <c r="S29" s="434">
        <v>2534862</v>
      </c>
      <c r="T29" s="434">
        <v>14715552</v>
      </c>
      <c r="U29" s="434">
        <v>14549671</v>
      </c>
      <c r="V29" s="434">
        <v>165881</v>
      </c>
      <c r="W29" s="434">
        <v>2562254</v>
      </c>
      <c r="X29" s="434">
        <v>193273</v>
      </c>
      <c r="Y29" s="435">
        <v>2368981</v>
      </c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</row>
    <row r="30" spans="1:83" ht="14.25" customHeight="1">
      <c r="A30" s="576"/>
      <c r="B30" s="305"/>
      <c r="C30" s="302" t="s">
        <v>330</v>
      </c>
      <c r="D30" s="302"/>
      <c r="E30" s="188" t="s">
        <v>91</v>
      </c>
      <c r="F30" s="434">
        <v>2258064</v>
      </c>
      <c r="G30" s="434">
        <v>1807935</v>
      </c>
      <c r="H30" s="434">
        <v>450129</v>
      </c>
      <c r="I30" s="434">
        <v>1745880</v>
      </c>
      <c r="J30" s="434">
        <v>1722026</v>
      </c>
      <c r="K30" s="434">
        <v>23854</v>
      </c>
      <c r="L30" s="434">
        <v>512184</v>
      </c>
      <c r="M30" s="434">
        <v>85909</v>
      </c>
      <c r="N30" s="435">
        <v>426275</v>
      </c>
      <c r="O30" s="576"/>
      <c r="P30" s="443" t="s">
        <v>91</v>
      </c>
      <c r="Q30" s="434">
        <v>2258064</v>
      </c>
      <c r="R30" s="434">
        <v>1807935</v>
      </c>
      <c r="S30" s="434">
        <v>450129</v>
      </c>
      <c r="T30" s="434">
        <v>1745880</v>
      </c>
      <c r="U30" s="434">
        <v>1722026</v>
      </c>
      <c r="V30" s="434">
        <v>23854</v>
      </c>
      <c r="W30" s="434">
        <v>512184</v>
      </c>
      <c r="X30" s="434">
        <v>85909</v>
      </c>
      <c r="Y30" s="435">
        <v>426275</v>
      </c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</row>
    <row r="31" spans="1:83" ht="14.25" customHeight="1" thickBot="1">
      <c r="A31" s="576"/>
      <c r="B31" s="305"/>
      <c r="C31" s="173"/>
      <c r="D31" s="197" t="s">
        <v>83</v>
      </c>
      <c r="E31" s="198"/>
      <c r="F31" s="439">
        <v>19535870</v>
      </c>
      <c r="G31" s="439">
        <v>16550879</v>
      </c>
      <c r="H31" s="439">
        <v>2984991</v>
      </c>
      <c r="I31" s="439">
        <v>16461432</v>
      </c>
      <c r="J31" s="439">
        <v>16271697</v>
      </c>
      <c r="K31" s="439">
        <v>189735</v>
      </c>
      <c r="L31" s="439">
        <v>3074438</v>
      </c>
      <c r="M31" s="439">
        <v>279182</v>
      </c>
      <c r="N31" s="440">
        <v>2795256</v>
      </c>
      <c r="O31" s="576"/>
      <c r="P31" s="438"/>
      <c r="Q31" s="439">
        <v>19535870</v>
      </c>
      <c r="R31" s="439">
        <v>16550879</v>
      </c>
      <c r="S31" s="439">
        <v>2984991</v>
      </c>
      <c r="T31" s="439">
        <v>16461432</v>
      </c>
      <c r="U31" s="439">
        <v>16271697</v>
      </c>
      <c r="V31" s="439">
        <v>189735</v>
      </c>
      <c r="W31" s="439">
        <v>3074438</v>
      </c>
      <c r="X31" s="439">
        <v>279182</v>
      </c>
      <c r="Y31" s="440">
        <v>2795256</v>
      </c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</row>
    <row r="32" spans="1:83" ht="14.25" customHeight="1" thickBot="1">
      <c r="A32" s="576"/>
      <c r="B32" s="305"/>
      <c r="C32" s="202" t="s">
        <v>92</v>
      </c>
      <c r="D32" s="203"/>
      <c r="E32" s="204"/>
      <c r="F32" s="447">
        <v>50188862</v>
      </c>
      <c r="G32" s="447">
        <v>42930292</v>
      </c>
      <c r="H32" s="447">
        <v>7258570</v>
      </c>
      <c r="I32" s="447">
        <v>41300006</v>
      </c>
      <c r="J32" s="447">
        <v>41019827</v>
      </c>
      <c r="K32" s="447">
        <v>280179</v>
      </c>
      <c r="L32" s="447">
        <v>8888856</v>
      </c>
      <c r="M32" s="447">
        <v>1910465</v>
      </c>
      <c r="N32" s="448">
        <v>6978391</v>
      </c>
      <c r="O32" s="576"/>
      <c r="P32" s="423"/>
      <c r="Q32" s="447">
        <v>50189598</v>
      </c>
      <c r="R32" s="447">
        <v>42930694</v>
      </c>
      <c r="S32" s="447">
        <v>7258904</v>
      </c>
      <c r="T32" s="447">
        <v>41300378</v>
      </c>
      <c r="U32" s="447">
        <v>41020199</v>
      </c>
      <c r="V32" s="447">
        <v>280179</v>
      </c>
      <c r="W32" s="447">
        <v>8889220</v>
      </c>
      <c r="X32" s="447">
        <v>1910495</v>
      </c>
      <c r="Y32" s="448">
        <v>6978725</v>
      </c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</row>
    <row r="33" spans="1:83" ht="14.25" customHeight="1">
      <c r="A33" s="576"/>
      <c r="B33" s="211"/>
      <c r="C33" s="306" t="s">
        <v>93</v>
      </c>
      <c r="D33" s="241"/>
      <c r="E33" s="186" t="s">
        <v>94</v>
      </c>
      <c r="F33" s="434">
        <v>27642877</v>
      </c>
      <c r="G33" s="434">
        <v>25660178</v>
      </c>
      <c r="H33" s="434">
        <v>1982699</v>
      </c>
      <c r="I33" s="434">
        <v>25589961</v>
      </c>
      <c r="J33" s="434">
        <v>25553868</v>
      </c>
      <c r="K33" s="91">
        <v>36093</v>
      </c>
      <c r="L33" s="253">
        <v>2052916</v>
      </c>
      <c r="M33" s="253">
        <v>106310</v>
      </c>
      <c r="N33" s="254">
        <v>1946606</v>
      </c>
      <c r="O33" s="576"/>
      <c r="P33" s="245" t="s">
        <v>94</v>
      </c>
      <c r="Q33" s="434">
        <v>26467097</v>
      </c>
      <c r="R33" s="434">
        <v>24533395</v>
      </c>
      <c r="S33" s="434">
        <v>1933702</v>
      </c>
      <c r="T33" s="434">
        <v>24473897</v>
      </c>
      <c r="U33" s="434">
        <v>24440524</v>
      </c>
      <c r="V33" s="434">
        <v>33373</v>
      </c>
      <c r="W33" s="434">
        <v>1993200</v>
      </c>
      <c r="X33" s="434">
        <v>92871</v>
      </c>
      <c r="Y33" s="435">
        <v>1900329</v>
      </c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</row>
    <row r="34" spans="1:83" ht="14.25" customHeight="1" thickBot="1">
      <c r="A34" s="576"/>
      <c r="B34" s="305"/>
      <c r="C34" s="232" t="s">
        <v>334</v>
      </c>
      <c r="D34" s="850" t="s">
        <v>83</v>
      </c>
      <c r="E34" s="839"/>
      <c r="F34" s="439">
        <v>27642877</v>
      </c>
      <c r="G34" s="439">
        <v>25660178</v>
      </c>
      <c r="H34" s="439">
        <v>1982699</v>
      </c>
      <c r="I34" s="439">
        <v>25589961</v>
      </c>
      <c r="J34" s="439">
        <v>25553868</v>
      </c>
      <c r="K34" s="439">
        <v>36093</v>
      </c>
      <c r="L34" s="439">
        <v>2052916</v>
      </c>
      <c r="M34" s="439">
        <v>106310</v>
      </c>
      <c r="N34" s="440">
        <v>1946606</v>
      </c>
      <c r="O34" s="576"/>
      <c r="P34" s="438"/>
      <c r="Q34" s="439">
        <v>26467097</v>
      </c>
      <c r="R34" s="439">
        <v>24533395</v>
      </c>
      <c r="S34" s="439">
        <v>1933702</v>
      </c>
      <c r="T34" s="439">
        <v>24473897</v>
      </c>
      <c r="U34" s="439">
        <v>24440524</v>
      </c>
      <c r="V34" s="439">
        <v>33373</v>
      </c>
      <c r="W34" s="439">
        <v>1993200</v>
      </c>
      <c r="X34" s="439">
        <v>92871</v>
      </c>
      <c r="Y34" s="440">
        <v>1900329</v>
      </c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</row>
    <row r="35" spans="1:83" ht="14.25" customHeight="1">
      <c r="A35" s="576"/>
      <c r="B35" s="234" t="s">
        <v>95</v>
      </c>
      <c r="C35" s="235"/>
      <c r="D35" s="214" t="s">
        <v>96</v>
      </c>
      <c r="E35" s="242" t="s">
        <v>97</v>
      </c>
      <c r="F35" s="434">
        <v>3682067</v>
      </c>
      <c r="G35" s="434">
        <v>3202346</v>
      </c>
      <c r="H35" s="434">
        <v>479721</v>
      </c>
      <c r="I35" s="434">
        <v>3111020</v>
      </c>
      <c r="J35" s="434">
        <v>3109724</v>
      </c>
      <c r="K35" s="434">
        <v>1296</v>
      </c>
      <c r="L35" s="434">
        <v>571047</v>
      </c>
      <c r="M35" s="434">
        <v>92622</v>
      </c>
      <c r="N35" s="435">
        <v>478425</v>
      </c>
      <c r="O35" s="576"/>
      <c r="P35" s="394" t="s">
        <v>97</v>
      </c>
      <c r="Q35" s="434">
        <v>3682067</v>
      </c>
      <c r="R35" s="434">
        <v>3202346</v>
      </c>
      <c r="S35" s="434">
        <v>479721</v>
      </c>
      <c r="T35" s="434">
        <v>3111020</v>
      </c>
      <c r="U35" s="434">
        <v>3109724</v>
      </c>
      <c r="V35" s="434">
        <v>1296</v>
      </c>
      <c r="W35" s="434">
        <v>571047</v>
      </c>
      <c r="X35" s="434">
        <v>92622</v>
      </c>
      <c r="Y35" s="435">
        <v>478425</v>
      </c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</row>
    <row r="36" spans="1:83" ht="14.25" customHeight="1">
      <c r="A36" s="576"/>
      <c r="B36" s="234" t="s">
        <v>98</v>
      </c>
      <c r="C36" s="235"/>
      <c r="D36" s="170"/>
      <c r="E36" s="185" t="s">
        <v>80</v>
      </c>
      <c r="F36" s="434">
        <v>31324944</v>
      </c>
      <c r="G36" s="434">
        <v>28862524</v>
      </c>
      <c r="H36" s="434">
        <v>2462420</v>
      </c>
      <c r="I36" s="434">
        <v>28700981</v>
      </c>
      <c r="J36" s="434">
        <v>28663592</v>
      </c>
      <c r="K36" s="434">
        <v>37389</v>
      </c>
      <c r="L36" s="434">
        <v>2623963</v>
      </c>
      <c r="M36" s="434">
        <v>198932</v>
      </c>
      <c r="N36" s="435">
        <v>2425031</v>
      </c>
      <c r="O36" s="576"/>
      <c r="P36" s="442" t="s">
        <v>80</v>
      </c>
      <c r="Q36" s="434">
        <v>30149164</v>
      </c>
      <c r="R36" s="434">
        <v>27735741</v>
      </c>
      <c r="S36" s="434">
        <v>2413423</v>
      </c>
      <c r="T36" s="434">
        <v>27584917</v>
      </c>
      <c r="U36" s="434">
        <v>27550248</v>
      </c>
      <c r="V36" s="434">
        <v>34669</v>
      </c>
      <c r="W36" s="434">
        <v>2564247</v>
      </c>
      <c r="X36" s="434">
        <v>185493</v>
      </c>
      <c r="Y36" s="435">
        <v>2378754</v>
      </c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</row>
    <row r="37" spans="1:83" ht="14.25" customHeight="1">
      <c r="A37" s="576"/>
      <c r="B37" s="234"/>
      <c r="C37" s="235" t="s">
        <v>99</v>
      </c>
      <c r="D37" s="149"/>
      <c r="E37" s="188" t="s">
        <v>124</v>
      </c>
      <c r="F37" s="434">
        <v>1376297</v>
      </c>
      <c r="G37" s="434">
        <v>1235518</v>
      </c>
      <c r="H37" s="434">
        <v>140779</v>
      </c>
      <c r="I37" s="434">
        <v>1233259</v>
      </c>
      <c r="J37" s="434">
        <v>1233104</v>
      </c>
      <c r="K37" s="434">
        <v>155</v>
      </c>
      <c r="L37" s="434">
        <v>143038</v>
      </c>
      <c r="M37" s="434">
        <v>2414</v>
      </c>
      <c r="N37" s="435">
        <v>140624</v>
      </c>
      <c r="O37" s="576"/>
      <c r="P37" s="443" t="s">
        <v>100</v>
      </c>
      <c r="Q37" s="434">
        <v>1379314</v>
      </c>
      <c r="R37" s="434">
        <v>1238486</v>
      </c>
      <c r="S37" s="434">
        <v>140828</v>
      </c>
      <c r="T37" s="434">
        <v>1236237</v>
      </c>
      <c r="U37" s="434">
        <v>1236072</v>
      </c>
      <c r="V37" s="434">
        <v>165</v>
      </c>
      <c r="W37" s="434">
        <v>143077</v>
      </c>
      <c r="X37" s="434">
        <v>2414</v>
      </c>
      <c r="Y37" s="435">
        <v>140663</v>
      </c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</row>
    <row r="38" spans="1:83" ht="14.25" customHeight="1">
      <c r="A38" s="576"/>
      <c r="B38" s="234" t="s">
        <v>137</v>
      </c>
      <c r="C38" s="235" t="s">
        <v>137</v>
      </c>
      <c r="D38" s="168" t="s">
        <v>101</v>
      </c>
      <c r="E38" s="188" t="s">
        <v>102</v>
      </c>
      <c r="F38" s="434">
        <v>3191429</v>
      </c>
      <c r="G38" s="434">
        <v>2774632</v>
      </c>
      <c r="H38" s="434">
        <v>416797</v>
      </c>
      <c r="I38" s="434">
        <v>2760851</v>
      </c>
      <c r="J38" s="434">
        <v>2758816</v>
      </c>
      <c r="K38" s="434">
        <v>2035</v>
      </c>
      <c r="L38" s="434">
        <v>430578</v>
      </c>
      <c r="M38" s="434">
        <v>15816</v>
      </c>
      <c r="N38" s="435">
        <v>414762</v>
      </c>
      <c r="O38" s="576"/>
      <c r="P38" s="449" t="s">
        <v>156</v>
      </c>
      <c r="Q38" s="434">
        <v>3191429</v>
      </c>
      <c r="R38" s="434">
        <v>2774632</v>
      </c>
      <c r="S38" s="434">
        <v>416797</v>
      </c>
      <c r="T38" s="434">
        <v>2760851</v>
      </c>
      <c r="U38" s="434">
        <v>2758816</v>
      </c>
      <c r="V38" s="434">
        <v>2035</v>
      </c>
      <c r="W38" s="434">
        <v>430578</v>
      </c>
      <c r="X38" s="434">
        <v>15816</v>
      </c>
      <c r="Y38" s="435">
        <v>414762</v>
      </c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</row>
    <row r="39" spans="1:83" ht="14.25" customHeight="1">
      <c r="A39" s="576"/>
      <c r="B39" s="239"/>
      <c r="C39" s="235"/>
      <c r="D39" s="302"/>
      <c r="E39" s="188" t="s">
        <v>227</v>
      </c>
      <c r="F39" s="434">
        <v>10778843</v>
      </c>
      <c r="G39" s="434">
        <v>10194725</v>
      </c>
      <c r="H39" s="434">
        <v>584118</v>
      </c>
      <c r="I39" s="434">
        <v>10169559</v>
      </c>
      <c r="J39" s="434">
        <v>10166418</v>
      </c>
      <c r="K39" s="434">
        <v>3141</v>
      </c>
      <c r="L39" s="434">
        <v>609284</v>
      </c>
      <c r="M39" s="434">
        <v>28307</v>
      </c>
      <c r="N39" s="435">
        <v>580977</v>
      </c>
      <c r="O39" s="576"/>
      <c r="P39" s="443" t="s">
        <v>103</v>
      </c>
      <c r="Q39" s="434">
        <v>10778848</v>
      </c>
      <c r="R39" s="434">
        <v>10194727</v>
      </c>
      <c r="S39" s="434">
        <v>584121</v>
      </c>
      <c r="T39" s="434">
        <v>10169561</v>
      </c>
      <c r="U39" s="434">
        <v>10166420</v>
      </c>
      <c r="V39" s="434">
        <v>3141</v>
      </c>
      <c r="W39" s="434">
        <v>609287</v>
      </c>
      <c r="X39" s="434">
        <v>28307</v>
      </c>
      <c r="Y39" s="435">
        <v>580980</v>
      </c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</row>
    <row r="40" spans="1:83" ht="14.25" customHeight="1">
      <c r="A40" s="576"/>
      <c r="B40" s="239"/>
      <c r="C40" s="235"/>
      <c r="D40" s="170"/>
      <c r="E40" s="185" t="s">
        <v>80</v>
      </c>
      <c r="F40" s="434">
        <v>15346569</v>
      </c>
      <c r="G40" s="434">
        <v>14204875</v>
      </c>
      <c r="H40" s="434">
        <v>1141694</v>
      </c>
      <c r="I40" s="434">
        <v>14163669</v>
      </c>
      <c r="J40" s="434">
        <v>14158338</v>
      </c>
      <c r="K40" s="434">
        <v>5331</v>
      </c>
      <c r="L40" s="434">
        <v>1182900</v>
      </c>
      <c r="M40" s="434">
        <v>46537</v>
      </c>
      <c r="N40" s="435">
        <v>1136363</v>
      </c>
      <c r="O40" s="576"/>
      <c r="P40" s="442" t="s">
        <v>80</v>
      </c>
      <c r="Q40" s="434">
        <v>15349591</v>
      </c>
      <c r="R40" s="434">
        <v>14207845</v>
      </c>
      <c r="S40" s="434">
        <v>1141746</v>
      </c>
      <c r="T40" s="434">
        <v>14166649</v>
      </c>
      <c r="U40" s="434">
        <v>14161308</v>
      </c>
      <c r="V40" s="434">
        <v>5341</v>
      </c>
      <c r="W40" s="434">
        <v>1182942</v>
      </c>
      <c r="X40" s="434">
        <v>46537</v>
      </c>
      <c r="Y40" s="435">
        <v>1136405</v>
      </c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</row>
    <row r="41" spans="1:83" ht="14.25" customHeight="1" thickBot="1">
      <c r="A41" s="576"/>
      <c r="B41" s="234"/>
      <c r="C41" s="236"/>
      <c r="D41" s="189" t="s">
        <v>83</v>
      </c>
      <c r="E41" s="190"/>
      <c r="F41" s="439">
        <v>19028636</v>
      </c>
      <c r="G41" s="439">
        <v>17407221</v>
      </c>
      <c r="H41" s="439">
        <v>1621415</v>
      </c>
      <c r="I41" s="439">
        <v>17274689</v>
      </c>
      <c r="J41" s="439">
        <v>17268062</v>
      </c>
      <c r="K41" s="439">
        <v>6627</v>
      </c>
      <c r="L41" s="439">
        <v>1753947</v>
      </c>
      <c r="M41" s="439">
        <v>139159</v>
      </c>
      <c r="N41" s="440">
        <v>1614788</v>
      </c>
      <c r="O41" s="576"/>
      <c r="P41" s="438"/>
      <c r="Q41" s="439">
        <v>19031658</v>
      </c>
      <c r="R41" s="439">
        <v>17410191</v>
      </c>
      <c r="S41" s="439">
        <v>1621467</v>
      </c>
      <c r="T41" s="439">
        <v>17277669</v>
      </c>
      <c r="U41" s="439">
        <v>17271032</v>
      </c>
      <c r="V41" s="439">
        <v>6637</v>
      </c>
      <c r="W41" s="439">
        <v>1753989</v>
      </c>
      <c r="X41" s="439">
        <v>139159</v>
      </c>
      <c r="Y41" s="440">
        <v>1614830</v>
      </c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</row>
    <row r="42" spans="1:83" ht="14.25" customHeight="1" thickBot="1">
      <c r="A42" s="576"/>
      <c r="B42" s="151"/>
      <c r="C42" s="202" t="s">
        <v>92</v>
      </c>
      <c r="D42" s="203"/>
      <c r="E42" s="204"/>
      <c r="F42" s="450">
        <v>46671513</v>
      </c>
      <c r="G42" s="450">
        <v>43067399</v>
      </c>
      <c r="H42" s="450">
        <v>3604114</v>
      </c>
      <c r="I42" s="450">
        <v>42864650</v>
      </c>
      <c r="J42" s="450">
        <v>42821930</v>
      </c>
      <c r="K42" s="450">
        <v>42720</v>
      </c>
      <c r="L42" s="450">
        <v>3806863</v>
      </c>
      <c r="M42" s="450">
        <v>245469</v>
      </c>
      <c r="N42" s="451">
        <v>3561394</v>
      </c>
      <c r="O42" s="576"/>
      <c r="P42" s="423"/>
      <c r="Q42" s="450">
        <v>45498755</v>
      </c>
      <c r="R42" s="450">
        <v>41943586</v>
      </c>
      <c r="S42" s="450">
        <v>3555169</v>
      </c>
      <c r="T42" s="450">
        <v>41751566</v>
      </c>
      <c r="U42" s="450">
        <v>41711556</v>
      </c>
      <c r="V42" s="450">
        <v>40010</v>
      </c>
      <c r="W42" s="450">
        <v>3747189</v>
      </c>
      <c r="X42" s="450">
        <v>232030</v>
      </c>
      <c r="Y42" s="451">
        <v>3515159</v>
      </c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</row>
    <row r="43" spans="1:83" ht="14.25" customHeight="1" thickBot="1">
      <c r="A43" s="576"/>
      <c r="B43" s="851" t="s">
        <v>104</v>
      </c>
      <c r="C43" s="852"/>
      <c r="D43" s="852"/>
      <c r="E43" s="853"/>
      <c r="F43" s="92">
        <v>96860375</v>
      </c>
      <c r="G43" s="92">
        <v>85997691</v>
      </c>
      <c r="H43" s="92">
        <v>10862684</v>
      </c>
      <c r="I43" s="92">
        <v>84164656</v>
      </c>
      <c r="J43" s="92">
        <v>83841757</v>
      </c>
      <c r="K43" s="92">
        <v>322899</v>
      </c>
      <c r="L43" s="92">
        <v>12695719</v>
      </c>
      <c r="M43" s="92">
        <v>2155934</v>
      </c>
      <c r="N43" s="255">
        <v>10539785</v>
      </c>
      <c r="O43" s="576"/>
      <c r="P43" s="416"/>
      <c r="Q43" s="92">
        <v>95688353</v>
      </c>
      <c r="R43" s="92">
        <v>84874280</v>
      </c>
      <c r="S43" s="92">
        <v>10814073</v>
      </c>
      <c r="T43" s="92">
        <v>83051944</v>
      </c>
      <c r="U43" s="92">
        <v>82731755</v>
      </c>
      <c r="V43" s="92">
        <v>320189</v>
      </c>
      <c r="W43" s="92">
        <v>12636409</v>
      </c>
      <c r="X43" s="92">
        <v>2142525</v>
      </c>
      <c r="Y43" s="93">
        <v>10493884</v>
      </c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</row>
    <row r="44" spans="1:83" ht="15" customHeight="1"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</row>
    <row r="45" spans="1:83" ht="15" customHeight="1"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</row>
    <row r="46" spans="1:83" ht="15" customHeight="1"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</row>
    <row r="47" spans="1:83" ht="15" customHeight="1"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</row>
  </sheetData>
  <mergeCells count="4">
    <mergeCell ref="D22:E22"/>
    <mergeCell ref="D23:D24"/>
    <mergeCell ref="D34:E34"/>
    <mergeCell ref="B43:E43"/>
  </mergeCells>
  <phoneticPr fontId="5"/>
  <pageMargins left="0.59055118110236227" right="0.51181102362204722" top="0.51181102362204722" bottom="0.51181102362204722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E47"/>
  <sheetViews>
    <sheetView view="pageBreakPreview" zoomScale="60" zoomScaleNormal="100" workbookViewId="0">
      <pane ySplit="5" topLeftCell="A6" activePane="bottomLeft" state="frozen"/>
      <selection activeCell="L14" sqref="L14"/>
      <selection pane="bottomLeft" activeCell="AH13" sqref="AH13"/>
    </sheetView>
  </sheetViews>
  <sheetFormatPr defaultColWidth="13.25" defaultRowHeight="14.25" customHeight="1"/>
  <cols>
    <col min="1" max="1" width="0.75" style="575" customWidth="1"/>
    <col min="2" max="4" width="6.625" style="575" customWidth="1"/>
    <col min="5" max="5" width="9.625" style="575" customWidth="1"/>
    <col min="6" max="14" width="12.125" style="575" customWidth="1"/>
    <col min="15" max="15" width="0.75" style="575" customWidth="1"/>
    <col min="16" max="28" width="0" style="575" hidden="1" customWidth="1"/>
    <col min="29" max="29" width="13.875" style="575" hidden="1" customWidth="1"/>
    <col min="30" max="33" width="0" style="575" hidden="1" customWidth="1"/>
    <col min="34" max="16384" width="13.25" style="575"/>
  </cols>
  <sheetData>
    <row r="1" spans="2:31" ht="12" customHeight="1">
      <c r="D1" s="578"/>
    </row>
    <row r="2" spans="2:31" ht="15" customHeight="1">
      <c r="B2" s="49" t="s">
        <v>189</v>
      </c>
      <c r="M2" s="575" t="s">
        <v>105</v>
      </c>
      <c r="N2" s="575" t="s">
        <v>105</v>
      </c>
    </row>
    <row r="3" spans="2:31" ht="12" customHeight="1" thickBot="1">
      <c r="B3" s="576"/>
      <c r="C3" s="576"/>
      <c r="D3" s="576"/>
      <c r="E3" s="576"/>
      <c r="F3" s="584"/>
      <c r="G3" s="584"/>
      <c r="H3" s="584"/>
      <c r="I3" s="584" t="s">
        <v>105</v>
      </c>
      <c r="J3" s="584"/>
      <c r="K3" s="584"/>
      <c r="L3" s="585"/>
      <c r="M3" s="585"/>
      <c r="N3" s="579" t="s">
        <v>311</v>
      </c>
    </row>
    <row r="4" spans="2:31" ht="11.25">
      <c r="B4" s="580" t="s">
        <v>55</v>
      </c>
      <c r="C4" s="424" t="s">
        <v>55</v>
      </c>
      <c r="D4" s="424" t="s">
        <v>56</v>
      </c>
      <c r="E4" s="856" t="s">
        <v>126</v>
      </c>
      <c r="F4" s="586" t="s">
        <v>190</v>
      </c>
      <c r="G4" s="587"/>
      <c r="H4" s="588"/>
      <c r="I4" s="586" t="s">
        <v>191</v>
      </c>
      <c r="J4" s="587"/>
      <c r="K4" s="588"/>
      <c r="L4" s="586" t="s">
        <v>192</v>
      </c>
      <c r="M4" s="587"/>
      <c r="N4" s="589"/>
      <c r="O4" s="576"/>
      <c r="P4" s="856" t="s">
        <v>126</v>
      </c>
      <c r="Q4" s="586" t="s">
        <v>190</v>
      </c>
      <c r="R4" s="587"/>
      <c r="S4" s="588"/>
      <c r="T4" s="586" t="s">
        <v>191</v>
      </c>
      <c r="U4" s="587"/>
      <c r="V4" s="588"/>
      <c r="W4" s="586" t="s">
        <v>192</v>
      </c>
      <c r="X4" s="587"/>
      <c r="Y4" s="589"/>
      <c r="Z4" s="586" t="s">
        <v>192</v>
      </c>
      <c r="AA4" s="587"/>
      <c r="AB4" s="589"/>
    </row>
    <row r="5" spans="2:31" ht="12" thickBot="1">
      <c r="B5" s="582" t="s">
        <v>59</v>
      </c>
      <c r="C5" s="56" t="s">
        <v>60</v>
      </c>
      <c r="D5" s="56" t="s">
        <v>61</v>
      </c>
      <c r="E5" s="857"/>
      <c r="F5" s="590" t="s">
        <v>154</v>
      </c>
      <c r="G5" s="590" t="s">
        <v>155</v>
      </c>
      <c r="H5" s="591" t="s">
        <v>62</v>
      </c>
      <c r="I5" s="590" t="s">
        <v>154</v>
      </c>
      <c r="J5" s="590" t="s">
        <v>155</v>
      </c>
      <c r="K5" s="591" t="s">
        <v>62</v>
      </c>
      <c r="L5" s="590" t="s">
        <v>154</v>
      </c>
      <c r="M5" s="590" t="s">
        <v>155</v>
      </c>
      <c r="N5" s="592" t="s">
        <v>62</v>
      </c>
      <c r="O5" s="576"/>
      <c r="P5" s="857"/>
      <c r="Q5" s="590" t="s">
        <v>154</v>
      </c>
      <c r="R5" s="590" t="s">
        <v>155</v>
      </c>
      <c r="S5" s="591" t="s">
        <v>62</v>
      </c>
      <c r="T5" s="590" t="s">
        <v>154</v>
      </c>
      <c r="U5" s="590" t="s">
        <v>155</v>
      </c>
      <c r="V5" s="591" t="s">
        <v>62</v>
      </c>
      <c r="W5" s="590" t="s">
        <v>154</v>
      </c>
      <c r="X5" s="590" t="s">
        <v>155</v>
      </c>
      <c r="Y5" s="592" t="s">
        <v>62</v>
      </c>
      <c r="Z5" s="590" t="s">
        <v>154</v>
      </c>
      <c r="AA5" s="590" t="s">
        <v>155</v>
      </c>
      <c r="AB5" s="592" t="s">
        <v>62</v>
      </c>
    </row>
    <row r="6" spans="2:31" ht="13.5" customHeight="1">
      <c r="B6" s="333"/>
      <c r="C6" s="328"/>
      <c r="D6" s="328"/>
      <c r="E6" s="334" t="s">
        <v>64</v>
      </c>
      <c r="F6" s="434">
        <v>1503.36</v>
      </c>
      <c r="G6" s="434">
        <v>3260.9999999999995</v>
      </c>
      <c r="H6" s="434">
        <v>4764.3599999999997</v>
      </c>
      <c r="I6" s="434">
        <v>570515</v>
      </c>
      <c r="J6" s="434">
        <v>315425</v>
      </c>
      <c r="K6" s="434">
        <v>885940</v>
      </c>
      <c r="L6" s="434">
        <v>5843</v>
      </c>
      <c r="M6" s="434">
        <v>4356</v>
      </c>
      <c r="N6" s="230">
        <v>10199</v>
      </c>
      <c r="O6" s="576"/>
      <c r="P6" s="394" t="s">
        <v>64</v>
      </c>
      <c r="Q6" s="434">
        <v>1503</v>
      </c>
      <c r="R6" s="434">
        <v>3261</v>
      </c>
      <c r="S6" s="434">
        <v>4764.3600000000006</v>
      </c>
      <c r="T6" s="434">
        <v>885940</v>
      </c>
      <c r="U6" s="434">
        <v>570515</v>
      </c>
      <c r="V6" s="434">
        <v>315425</v>
      </c>
      <c r="W6" s="434">
        <v>5843</v>
      </c>
      <c r="X6" s="434">
        <v>4356</v>
      </c>
      <c r="Y6" s="434">
        <v>10199</v>
      </c>
      <c r="Z6" s="434">
        <v>5843</v>
      </c>
      <c r="AA6" s="434">
        <v>4356</v>
      </c>
      <c r="AB6" s="434">
        <v>10199</v>
      </c>
      <c r="AC6" s="575">
        <v>570515</v>
      </c>
      <c r="AD6" s="575">
        <v>315425</v>
      </c>
      <c r="AE6" s="575">
        <v>885940</v>
      </c>
    </row>
    <row r="7" spans="2:31" ht="13.5" customHeight="1">
      <c r="B7" s="333"/>
      <c r="C7" s="328"/>
      <c r="D7" s="328"/>
      <c r="E7" s="335" t="s">
        <v>65</v>
      </c>
      <c r="F7" s="434">
        <v>1322.79</v>
      </c>
      <c r="G7" s="434">
        <v>5544.78</v>
      </c>
      <c r="H7" s="434">
        <v>6867.57</v>
      </c>
      <c r="I7" s="434">
        <v>260764</v>
      </c>
      <c r="J7" s="434">
        <v>406195</v>
      </c>
      <c r="K7" s="434">
        <v>666959</v>
      </c>
      <c r="L7" s="434">
        <v>2890</v>
      </c>
      <c r="M7" s="434">
        <v>7156</v>
      </c>
      <c r="N7" s="452">
        <v>10046</v>
      </c>
      <c r="O7" s="576"/>
      <c r="P7" s="436" t="s">
        <v>65</v>
      </c>
      <c r="Q7" s="434">
        <v>1322.79</v>
      </c>
      <c r="R7" s="434">
        <v>5544.78</v>
      </c>
      <c r="S7" s="434">
        <v>6867.57</v>
      </c>
      <c r="T7" s="434">
        <v>666959</v>
      </c>
      <c r="U7" s="434">
        <v>260764</v>
      </c>
      <c r="V7" s="434">
        <v>406195</v>
      </c>
      <c r="W7" s="434">
        <v>2890</v>
      </c>
      <c r="X7" s="434">
        <v>7156</v>
      </c>
      <c r="Y7" s="435">
        <v>10046</v>
      </c>
      <c r="Z7" s="434">
        <v>2890</v>
      </c>
      <c r="AA7" s="434">
        <v>7156</v>
      </c>
      <c r="AB7" s="434">
        <v>10046</v>
      </c>
      <c r="AC7" s="575">
        <v>260764</v>
      </c>
      <c r="AD7" s="575">
        <v>406195</v>
      </c>
      <c r="AE7" s="575">
        <v>666959</v>
      </c>
    </row>
    <row r="8" spans="2:31" ht="13.5" customHeight="1">
      <c r="B8" s="333"/>
      <c r="C8" s="328"/>
      <c r="D8" s="328"/>
      <c r="E8" s="336" t="s">
        <v>52</v>
      </c>
      <c r="F8" s="434">
        <v>62.519999999999996</v>
      </c>
      <c r="G8" s="434">
        <v>338.07000000000005</v>
      </c>
      <c r="H8" s="434">
        <v>400.59000000000003</v>
      </c>
      <c r="I8" s="434">
        <v>20907</v>
      </c>
      <c r="J8" s="434">
        <v>30047</v>
      </c>
      <c r="K8" s="434">
        <v>50954</v>
      </c>
      <c r="L8" s="434">
        <v>238</v>
      </c>
      <c r="M8" s="434">
        <v>376</v>
      </c>
      <c r="N8" s="452">
        <v>614</v>
      </c>
      <c r="O8" s="576"/>
      <c r="P8" s="449" t="s">
        <v>52</v>
      </c>
      <c r="Q8" s="434">
        <v>62.519999999999996</v>
      </c>
      <c r="R8" s="434">
        <v>338.06999999999994</v>
      </c>
      <c r="S8" s="434">
        <v>400.58999999999992</v>
      </c>
      <c r="T8" s="434">
        <v>50954</v>
      </c>
      <c r="U8" s="434">
        <v>20907</v>
      </c>
      <c r="V8" s="434">
        <v>30047</v>
      </c>
      <c r="W8" s="434">
        <v>238</v>
      </c>
      <c r="X8" s="434">
        <v>376</v>
      </c>
      <c r="Y8" s="435">
        <v>614</v>
      </c>
      <c r="Z8" s="434">
        <v>238</v>
      </c>
      <c r="AA8" s="434">
        <v>376</v>
      </c>
      <c r="AB8" s="434">
        <v>614</v>
      </c>
      <c r="AC8" s="575">
        <v>20907</v>
      </c>
      <c r="AD8" s="575">
        <v>30047</v>
      </c>
      <c r="AE8" s="575">
        <v>50954</v>
      </c>
    </row>
    <row r="9" spans="2:31" ht="13.5" customHeight="1">
      <c r="B9" s="333"/>
      <c r="C9" s="328"/>
      <c r="D9" s="328"/>
      <c r="E9" s="335" t="s">
        <v>66</v>
      </c>
      <c r="F9" s="434">
        <v>3582.19</v>
      </c>
      <c r="G9" s="434">
        <v>1074.8399999999999</v>
      </c>
      <c r="H9" s="434">
        <v>4657.03</v>
      </c>
      <c r="I9" s="434">
        <v>1430789</v>
      </c>
      <c r="J9" s="434">
        <v>88208</v>
      </c>
      <c r="K9" s="434">
        <v>1518997</v>
      </c>
      <c r="L9" s="434">
        <v>17769</v>
      </c>
      <c r="M9" s="434">
        <v>1420</v>
      </c>
      <c r="N9" s="452">
        <v>19189</v>
      </c>
      <c r="O9" s="576"/>
      <c r="P9" s="436" t="s">
        <v>66</v>
      </c>
      <c r="Q9" s="434">
        <v>3581.3</v>
      </c>
      <c r="R9" s="434">
        <v>1074.8699999999999</v>
      </c>
      <c r="S9" s="434">
        <v>4656.17</v>
      </c>
      <c r="T9" s="434">
        <v>1518897</v>
      </c>
      <c r="U9" s="434">
        <v>1430687</v>
      </c>
      <c r="V9" s="434">
        <v>88210</v>
      </c>
      <c r="W9" s="434">
        <v>17735</v>
      </c>
      <c r="X9" s="434">
        <v>1420</v>
      </c>
      <c r="Y9" s="435">
        <v>19155</v>
      </c>
      <c r="Z9" s="434">
        <v>17766</v>
      </c>
      <c r="AA9" s="434">
        <v>1420</v>
      </c>
      <c r="AB9" s="434">
        <v>19186</v>
      </c>
      <c r="AC9" s="575">
        <v>1430687</v>
      </c>
      <c r="AD9" s="575">
        <v>88210</v>
      </c>
      <c r="AE9" s="575">
        <v>1518897</v>
      </c>
    </row>
    <row r="10" spans="2:31" ht="13.5" customHeight="1">
      <c r="B10" s="333"/>
      <c r="C10" s="328"/>
      <c r="D10" s="328"/>
      <c r="E10" s="335" t="s">
        <v>67</v>
      </c>
      <c r="F10" s="434">
        <v>7757.93</v>
      </c>
      <c r="G10" s="434">
        <v>1796.7600000000002</v>
      </c>
      <c r="H10" s="434">
        <v>9554.6899999999987</v>
      </c>
      <c r="I10" s="434">
        <v>3667418</v>
      </c>
      <c r="J10" s="434">
        <v>165115</v>
      </c>
      <c r="K10" s="434">
        <v>3832533</v>
      </c>
      <c r="L10" s="434">
        <v>46248</v>
      </c>
      <c r="M10" s="434">
        <v>2797</v>
      </c>
      <c r="N10" s="452">
        <v>49045</v>
      </c>
      <c r="O10" s="576"/>
      <c r="P10" s="436" t="s">
        <v>67</v>
      </c>
      <c r="Q10" s="434">
        <v>7757.9299999999994</v>
      </c>
      <c r="R10" s="434">
        <v>1796.76</v>
      </c>
      <c r="S10" s="434">
        <v>9554.6899999999987</v>
      </c>
      <c r="T10" s="434">
        <v>3832533</v>
      </c>
      <c r="U10" s="434">
        <v>3667418</v>
      </c>
      <c r="V10" s="434">
        <v>165115</v>
      </c>
      <c r="W10" s="434">
        <v>46228</v>
      </c>
      <c r="X10" s="434">
        <v>2797</v>
      </c>
      <c r="Y10" s="435">
        <v>49025</v>
      </c>
      <c r="Z10" s="434">
        <v>46248</v>
      </c>
      <c r="AA10" s="434">
        <v>2797</v>
      </c>
      <c r="AB10" s="434">
        <v>49045</v>
      </c>
      <c r="AC10" s="575">
        <v>3667418</v>
      </c>
      <c r="AD10" s="575">
        <v>165115</v>
      </c>
      <c r="AE10" s="575">
        <v>3832533</v>
      </c>
    </row>
    <row r="11" spans="2:31" ht="13.5" customHeight="1">
      <c r="B11" s="333"/>
      <c r="C11" s="328"/>
      <c r="D11" s="328"/>
      <c r="E11" s="336" t="s">
        <v>53</v>
      </c>
      <c r="F11" s="434">
        <v>1067.8900000000001</v>
      </c>
      <c r="G11" s="434">
        <v>1776.77</v>
      </c>
      <c r="H11" s="434">
        <v>2844.66</v>
      </c>
      <c r="I11" s="434">
        <v>477916</v>
      </c>
      <c r="J11" s="434">
        <v>199293</v>
      </c>
      <c r="K11" s="434">
        <v>677209</v>
      </c>
      <c r="L11" s="434">
        <v>5891</v>
      </c>
      <c r="M11" s="434">
        <v>2665</v>
      </c>
      <c r="N11" s="452">
        <v>8556</v>
      </c>
      <c r="O11" s="576"/>
      <c r="P11" s="449" t="s">
        <v>53</v>
      </c>
      <c r="Q11" s="434">
        <v>1067.8899999999999</v>
      </c>
      <c r="R11" s="434">
        <v>1776.77</v>
      </c>
      <c r="S11" s="434">
        <v>2844.66</v>
      </c>
      <c r="T11" s="434">
        <v>677209</v>
      </c>
      <c r="U11" s="434">
        <v>477916</v>
      </c>
      <c r="V11" s="434">
        <v>199293</v>
      </c>
      <c r="W11" s="434">
        <v>5891</v>
      </c>
      <c r="X11" s="434">
        <v>2665</v>
      </c>
      <c r="Y11" s="435">
        <v>8556</v>
      </c>
      <c r="Z11" s="434">
        <v>5891</v>
      </c>
      <c r="AA11" s="434">
        <v>2665</v>
      </c>
      <c r="AB11" s="434">
        <v>8556</v>
      </c>
      <c r="AC11" s="575">
        <v>477916</v>
      </c>
      <c r="AD11" s="575">
        <v>199293</v>
      </c>
      <c r="AE11" s="575">
        <v>677209</v>
      </c>
    </row>
    <row r="12" spans="2:31" ht="13.5" customHeight="1">
      <c r="B12" s="333"/>
      <c r="C12" s="328"/>
      <c r="D12" s="328"/>
      <c r="E12" s="335" t="s">
        <v>68</v>
      </c>
      <c r="F12" s="434">
        <v>69.52000000000001</v>
      </c>
      <c r="G12" s="434">
        <v>215.98999999999998</v>
      </c>
      <c r="H12" s="434">
        <v>285.51</v>
      </c>
      <c r="I12" s="434">
        <v>19437</v>
      </c>
      <c r="J12" s="434">
        <v>21449</v>
      </c>
      <c r="K12" s="434">
        <v>40886</v>
      </c>
      <c r="L12" s="434">
        <v>166</v>
      </c>
      <c r="M12" s="434">
        <v>286</v>
      </c>
      <c r="N12" s="452">
        <v>452</v>
      </c>
      <c r="O12" s="576"/>
      <c r="P12" s="436" t="s">
        <v>68</v>
      </c>
      <c r="Q12" s="434">
        <v>69.52</v>
      </c>
      <c r="R12" s="434">
        <v>215.99000000000004</v>
      </c>
      <c r="S12" s="434">
        <v>285.51000000000005</v>
      </c>
      <c r="T12" s="434">
        <v>40886</v>
      </c>
      <c r="U12" s="434">
        <v>19437</v>
      </c>
      <c r="V12" s="434">
        <v>21449</v>
      </c>
      <c r="W12" s="434">
        <v>166</v>
      </c>
      <c r="X12" s="434">
        <v>286</v>
      </c>
      <c r="Y12" s="435">
        <v>452</v>
      </c>
      <c r="Z12" s="434">
        <v>166</v>
      </c>
      <c r="AA12" s="434">
        <v>286</v>
      </c>
      <c r="AB12" s="434">
        <v>452</v>
      </c>
      <c r="AC12" s="575">
        <v>19437</v>
      </c>
      <c r="AD12" s="575">
        <v>21449</v>
      </c>
      <c r="AE12" s="575">
        <v>40886</v>
      </c>
    </row>
    <row r="13" spans="2:31" ht="13.5" customHeight="1">
      <c r="B13" s="333"/>
      <c r="C13" s="328" t="s">
        <v>69</v>
      </c>
      <c r="D13" s="337" t="s">
        <v>70</v>
      </c>
      <c r="E13" s="335" t="s">
        <v>71</v>
      </c>
      <c r="F13" s="434">
        <v>11284.149999999998</v>
      </c>
      <c r="G13" s="434">
        <v>2920.5699999999997</v>
      </c>
      <c r="H13" s="434">
        <v>14204.72</v>
      </c>
      <c r="I13" s="434">
        <v>5625239</v>
      </c>
      <c r="J13" s="434">
        <v>302116</v>
      </c>
      <c r="K13" s="434">
        <v>5927355</v>
      </c>
      <c r="L13" s="434">
        <v>59922</v>
      </c>
      <c r="M13" s="434">
        <v>4388</v>
      </c>
      <c r="N13" s="452">
        <v>64310</v>
      </c>
      <c r="O13" s="576"/>
      <c r="P13" s="436" t="s">
        <v>71</v>
      </c>
      <c r="Q13" s="434">
        <v>11284.150000000001</v>
      </c>
      <c r="R13" s="434">
        <v>2920.5700000000011</v>
      </c>
      <c r="S13" s="434">
        <v>14204.720000000003</v>
      </c>
      <c r="T13" s="434">
        <v>5927355</v>
      </c>
      <c r="U13" s="434">
        <v>5625239</v>
      </c>
      <c r="V13" s="434">
        <v>302116</v>
      </c>
      <c r="W13" s="434">
        <v>59918</v>
      </c>
      <c r="X13" s="434">
        <v>4388</v>
      </c>
      <c r="Y13" s="435">
        <v>64306</v>
      </c>
      <c r="Z13" s="434">
        <v>59922</v>
      </c>
      <c r="AA13" s="434">
        <v>4388</v>
      </c>
      <c r="AB13" s="434">
        <v>64310</v>
      </c>
      <c r="AC13" s="575">
        <v>5625239</v>
      </c>
      <c r="AD13" s="575">
        <v>302116</v>
      </c>
      <c r="AE13" s="575">
        <v>5927355</v>
      </c>
    </row>
    <row r="14" spans="2:31" ht="13.5" customHeight="1">
      <c r="B14" s="333"/>
      <c r="C14" s="328" t="s">
        <v>72</v>
      </c>
      <c r="D14" s="328" t="s">
        <v>73</v>
      </c>
      <c r="E14" s="335" t="s">
        <v>74</v>
      </c>
      <c r="F14" s="434">
        <v>2.88</v>
      </c>
      <c r="G14" s="434">
        <v>0.32</v>
      </c>
      <c r="H14" s="434">
        <v>3.1999999999999997</v>
      </c>
      <c r="I14" s="434">
        <v>536</v>
      </c>
      <c r="J14" s="434">
        <v>23</v>
      </c>
      <c r="K14" s="434">
        <v>559</v>
      </c>
      <c r="L14" s="434">
        <v>2</v>
      </c>
      <c r="M14" s="434">
        <v>0</v>
      </c>
      <c r="N14" s="452">
        <v>2</v>
      </c>
      <c r="O14" s="576"/>
      <c r="P14" s="436" t="s">
        <v>74</v>
      </c>
      <c r="Q14" s="434">
        <v>2.88</v>
      </c>
      <c r="R14" s="434">
        <v>0.32</v>
      </c>
      <c r="S14" s="434">
        <v>3.1999999999999997</v>
      </c>
      <c r="T14" s="434">
        <v>559</v>
      </c>
      <c r="U14" s="434">
        <v>536</v>
      </c>
      <c r="V14" s="434">
        <v>23</v>
      </c>
      <c r="W14" s="434">
        <v>2</v>
      </c>
      <c r="X14" s="434">
        <v>0</v>
      </c>
      <c r="Y14" s="435">
        <v>2</v>
      </c>
      <c r="Z14" s="434">
        <v>2</v>
      </c>
      <c r="AA14" s="434">
        <v>0</v>
      </c>
      <c r="AB14" s="434">
        <v>2</v>
      </c>
      <c r="AC14" s="575">
        <v>536</v>
      </c>
      <c r="AD14" s="575">
        <v>23</v>
      </c>
      <c r="AE14" s="575">
        <v>559</v>
      </c>
    </row>
    <row r="15" spans="2:31" ht="13.5" customHeight="1">
      <c r="B15" s="333"/>
      <c r="C15" s="329" t="s">
        <v>285</v>
      </c>
      <c r="D15" s="328"/>
      <c r="E15" s="335" t="s">
        <v>76</v>
      </c>
      <c r="F15" s="434"/>
      <c r="G15" s="434"/>
      <c r="H15" s="434"/>
      <c r="I15" s="434"/>
      <c r="J15" s="434"/>
      <c r="K15" s="434"/>
      <c r="L15" s="434"/>
      <c r="M15" s="434"/>
      <c r="N15" s="452"/>
      <c r="O15" s="576"/>
      <c r="P15" s="436" t="s">
        <v>76</v>
      </c>
      <c r="Q15" s="434"/>
      <c r="R15" s="434"/>
      <c r="S15" s="434"/>
      <c r="T15" s="434"/>
      <c r="U15" s="434"/>
      <c r="V15" s="434"/>
      <c r="W15" s="434"/>
      <c r="X15" s="434"/>
      <c r="Y15" s="435"/>
      <c r="Z15" s="434"/>
      <c r="AA15" s="434"/>
      <c r="AB15" s="435"/>
      <c r="AC15" s="575">
        <v>0</v>
      </c>
      <c r="AD15" s="575">
        <v>0</v>
      </c>
      <c r="AE15" s="575">
        <v>0</v>
      </c>
    </row>
    <row r="16" spans="2:31" ht="13.5" customHeight="1">
      <c r="B16" s="333" t="s">
        <v>75</v>
      </c>
      <c r="C16" s="328"/>
      <c r="D16" s="328"/>
      <c r="E16" s="335" t="s">
        <v>77</v>
      </c>
      <c r="F16" s="434"/>
      <c r="G16" s="434"/>
      <c r="H16" s="434"/>
      <c r="I16" s="434"/>
      <c r="J16" s="434"/>
      <c r="K16" s="434"/>
      <c r="L16" s="434"/>
      <c r="M16" s="434"/>
      <c r="N16" s="452"/>
      <c r="O16" s="576"/>
      <c r="P16" s="436" t="s">
        <v>77</v>
      </c>
      <c r="Q16" s="434"/>
      <c r="R16" s="434"/>
      <c r="S16" s="434"/>
      <c r="T16" s="434"/>
      <c r="U16" s="434"/>
      <c r="V16" s="434"/>
      <c r="W16" s="434"/>
      <c r="X16" s="434"/>
      <c r="Y16" s="435"/>
      <c r="Z16" s="434"/>
      <c r="AA16" s="434"/>
      <c r="AB16" s="435"/>
      <c r="AC16" s="575">
        <v>0</v>
      </c>
      <c r="AD16" s="575">
        <v>0</v>
      </c>
      <c r="AE16" s="575">
        <v>0</v>
      </c>
    </row>
    <row r="17" spans="2:83" ht="13.5" customHeight="1">
      <c r="B17" s="333"/>
      <c r="C17" s="328"/>
      <c r="D17" s="328"/>
      <c r="E17" s="335" t="s">
        <v>78</v>
      </c>
      <c r="F17" s="434">
        <v>285</v>
      </c>
      <c r="G17" s="434">
        <v>1307.97</v>
      </c>
      <c r="H17" s="434">
        <v>1592.9699999999998</v>
      </c>
      <c r="I17" s="434">
        <v>50522</v>
      </c>
      <c r="J17" s="434">
        <v>84058</v>
      </c>
      <c r="K17" s="434">
        <v>134580</v>
      </c>
      <c r="L17" s="434">
        <v>628</v>
      </c>
      <c r="M17" s="434">
        <v>1668</v>
      </c>
      <c r="N17" s="452">
        <v>2296</v>
      </c>
      <c r="O17" s="576"/>
      <c r="P17" s="436" t="s">
        <v>78</v>
      </c>
      <c r="Q17" s="434">
        <v>285</v>
      </c>
      <c r="R17" s="434">
        <v>1307.97</v>
      </c>
      <c r="S17" s="434">
        <v>1592.97</v>
      </c>
      <c r="T17" s="434">
        <v>134580</v>
      </c>
      <c r="U17" s="434">
        <v>50522</v>
      </c>
      <c r="V17" s="434">
        <v>84058</v>
      </c>
      <c r="W17" s="434">
        <v>628</v>
      </c>
      <c r="X17" s="434">
        <v>1668</v>
      </c>
      <c r="Y17" s="435">
        <v>2296</v>
      </c>
      <c r="Z17" s="434">
        <v>628</v>
      </c>
      <c r="AA17" s="434">
        <v>1668</v>
      </c>
      <c r="AB17" s="434">
        <v>2296</v>
      </c>
      <c r="AC17" s="575">
        <v>50522</v>
      </c>
      <c r="AD17" s="575">
        <v>84058</v>
      </c>
      <c r="AE17" s="575">
        <v>134580</v>
      </c>
    </row>
    <row r="18" spans="2:83" ht="13.5" customHeight="1">
      <c r="B18" s="338" t="s">
        <v>330</v>
      </c>
      <c r="C18" s="328"/>
      <c r="D18" s="328"/>
      <c r="E18" s="335" t="s">
        <v>79</v>
      </c>
      <c r="F18" s="434">
        <v>197.24</v>
      </c>
      <c r="G18" s="434">
        <v>968.9</v>
      </c>
      <c r="H18" s="434">
        <v>1166.1399999999999</v>
      </c>
      <c r="I18" s="434">
        <v>30922</v>
      </c>
      <c r="J18" s="434">
        <v>56301</v>
      </c>
      <c r="K18" s="434">
        <v>87223</v>
      </c>
      <c r="L18" s="434">
        <v>749</v>
      </c>
      <c r="M18" s="434">
        <v>1693</v>
      </c>
      <c r="N18" s="452">
        <v>2442</v>
      </c>
      <c r="O18" s="576"/>
      <c r="P18" s="436" t="s">
        <v>79</v>
      </c>
      <c r="Q18" s="434">
        <v>197.24</v>
      </c>
      <c r="R18" s="434">
        <v>968.9</v>
      </c>
      <c r="S18" s="434">
        <v>1166.1399999999999</v>
      </c>
      <c r="T18" s="434">
        <v>87223</v>
      </c>
      <c r="U18" s="434">
        <v>30922</v>
      </c>
      <c r="V18" s="434">
        <v>56301</v>
      </c>
      <c r="W18" s="434">
        <v>749</v>
      </c>
      <c r="X18" s="434">
        <v>1693</v>
      </c>
      <c r="Y18" s="435">
        <v>2442</v>
      </c>
      <c r="Z18" s="434">
        <v>749</v>
      </c>
      <c r="AA18" s="434">
        <v>1693</v>
      </c>
      <c r="AB18" s="434">
        <v>2442</v>
      </c>
      <c r="AC18" s="575">
        <v>30922</v>
      </c>
      <c r="AD18" s="575">
        <v>56301</v>
      </c>
      <c r="AE18" s="575">
        <v>87223</v>
      </c>
    </row>
    <row r="19" spans="2:83" ht="13.5" customHeight="1">
      <c r="B19" s="333"/>
      <c r="C19" s="339"/>
      <c r="D19" s="340"/>
      <c r="E19" s="341" t="s">
        <v>80</v>
      </c>
      <c r="F19" s="434">
        <v>27135.47</v>
      </c>
      <c r="G19" s="434">
        <v>19205.97</v>
      </c>
      <c r="H19" s="434">
        <v>46341.439999999995</v>
      </c>
      <c r="I19" s="434">
        <v>12154965</v>
      </c>
      <c r="J19" s="434">
        <v>1668230</v>
      </c>
      <c r="K19" s="434">
        <v>13823195</v>
      </c>
      <c r="L19" s="434">
        <v>140346</v>
      </c>
      <c r="M19" s="434">
        <v>26805</v>
      </c>
      <c r="N19" s="435">
        <v>167151</v>
      </c>
      <c r="O19" s="576"/>
      <c r="P19" s="593" t="s">
        <v>80</v>
      </c>
      <c r="Q19" s="434">
        <v>27134.58</v>
      </c>
      <c r="R19" s="434">
        <v>19206</v>
      </c>
      <c r="S19" s="434">
        <v>46340.58</v>
      </c>
      <c r="T19" s="434">
        <v>13823095</v>
      </c>
      <c r="U19" s="434">
        <v>12154863</v>
      </c>
      <c r="V19" s="434">
        <v>1668232</v>
      </c>
      <c r="W19" s="434">
        <v>140288</v>
      </c>
      <c r="X19" s="434">
        <v>26805</v>
      </c>
      <c r="Y19" s="435">
        <v>167093</v>
      </c>
      <c r="Z19" s="434">
        <v>140343</v>
      </c>
      <c r="AA19" s="434">
        <v>26805</v>
      </c>
      <c r="AB19" s="434">
        <v>167148</v>
      </c>
      <c r="AC19" s="575">
        <v>12154863</v>
      </c>
      <c r="AD19" s="575">
        <v>1668232</v>
      </c>
      <c r="AE19" s="575">
        <v>13823095</v>
      </c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</row>
    <row r="20" spans="2:83" ht="13.5" customHeight="1">
      <c r="B20" s="333"/>
      <c r="C20" s="339"/>
      <c r="D20" s="343" t="s">
        <v>81</v>
      </c>
      <c r="E20" s="344" t="s">
        <v>82</v>
      </c>
      <c r="F20" s="453">
        <v>4835.54</v>
      </c>
      <c r="G20" s="453">
        <v>4886.04</v>
      </c>
      <c r="H20" s="453">
        <v>9721.58</v>
      </c>
      <c r="I20" s="453">
        <v>959337</v>
      </c>
      <c r="J20" s="453">
        <v>367056</v>
      </c>
      <c r="K20" s="453">
        <v>1326393</v>
      </c>
      <c r="L20" s="453">
        <v>20920</v>
      </c>
      <c r="M20" s="453">
        <v>7099</v>
      </c>
      <c r="N20" s="454">
        <v>28019</v>
      </c>
      <c r="O20" s="576"/>
      <c r="P20" s="473" t="s">
        <v>82</v>
      </c>
      <c r="Q20" s="453">
        <v>4837.53</v>
      </c>
      <c r="R20" s="453">
        <v>4888.78</v>
      </c>
      <c r="S20" s="453">
        <v>9726.31</v>
      </c>
      <c r="T20" s="453">
        <v>1326766</v>
      </c>
      <c r="U20" s="453">
        <v>959552</v>
      </c>
      <c r="V20" s="453">
        <v>367214</v>
      </c>
      <c r="W20" s="453">
        <v>20930</v>
      </c>
      <c r="X20" s="453">
        <v>7103</v>
      </c>
      <c r="Y20" s="454">
        <v>28033</v>
      </c>
      <c r="Z20" s="453">
        <v>20930</v>
      </c>
      <c r="AA20" s="453">
        <v>7103</v>
      </c>
      <c r="AB20" s="453">
        <v>28033</v>
      </c>
      <c r="AC20" s="575">
        <v>959552</v>
      </c>
      <c r="AD20" s="575">
        <v>367214</v>
      </c>
      <c r="AE20" s="575">
        <v>1326766</v>
      </c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</row>
    <row r="21" spans="2:83" ht="13.5" customHeight="1" thickBot="1">
      <c r="B21" s="333"/>
      <c r="C21" s="339"/>
      <c r="D21" s="818" t="s">
        <v>83</v>
      </c>
      <c r="E21" s="798"/>
      <c r="F21" s="455">
        <v>31971.010000000002</v>
      </c>
      <c r="G21" s="455">
        <v>24092.010000000002</v>
      </c>
      <c r="H21" s="455">
        <v>56063.02</v>
      </c>
      <c r="I21" s="455">
        <v>13114302</v>
      </c>
      <c r="J21" s="455">
        <v>2035286</v>
      </c>
      <c r="K21" s="455">
        <v>15149588</v>
      </c>
      <c r="L21" s="455">
        <v>161266</v>
      </c>
      <c r="M21" s="455">
        <v>33904</v>
      </c>
      <c r="N21" s="456">
        <v>195170</v>
      </c>
      <c r="O21" s="576"/>
      <c r="P21" s="594"/>
      <c r="Q21" s="455">
        <v>31972.11</v>
      </c>
      <c r="R21" s="455">
        <v>24094.78</v>
      </c>
      <c r="S21" s="455">
        <v>56066.89</v>
      </c>
      <c r="T21" s="455">
        <v>15149861</v>
      </c>
      <c r="U21" s="455">
        <v>13114415</v>
      </c>
      <c r="V21" s="455">
        <v>2035446</v>
      </c>
      <c r="W21" s="455">
        <v>161218</v>
      </c>
      <c r="X21" s="455">
        <v>33908</v>
      </c>
      <c r="Y21" s="456">
        <v>195126</v>
      </c>
      <c r="Z21" s="455">
        <v>161273</v>
      </c>
      <c r="AA21" s="455">
        <v>33908</v>
      </c>
      <c r="AB21" s="455">
        <v>195181</v>
      </c>
      <c r="AC21" s="575">
        <v>13114415</v>
      </c>
      <c r="AD21" s="575">
        <v>2035446</v>
      </c>
      <c r="AE21" s="575">
        <v>15149861</v>
      </c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</row>
    <row r="22" spans="2:83" ht="13.5" customHeight="1">
      <c r="B22" s="333"/>
      <c r="C22" s="347"/>
      <c r="D22" s="795"/>
      <c r="E22" s="348" t="s">
        <v>226</v>
      </c>
      <c r="F22" s="453">
        <v>5593.93</v>
      </c>
      <c r="G22" s="453">
        <v>2396.6999999999998</v>
      </c>
      <c r="H22" s="246">
        <v>7990.630000000001</v>
      </c>
      <c r="I22" s="246">
        <v>2018072</v>
      </c>
      <c r="J22" s="246">
        <v>276902</v>
      </c>
      <c r="K22" s="453">
        <v>2294974</v>
      </c>
      <c r="L22" s="453">
        <v>21399</v>
      </c>
      <c r="M22" s="453">
        <v>5406</v>
      </c>
      <c r="N22" s="454">
        <v>26805</v>
      </c>
      <c r="O22" s="576"/>
      <c r="P22" s="245" t="s">
        <v>84</v>
      </c>
      <c r="Q22" s="453">
        <v>5595.0000000000009</v>
      </c>
      <c r="R22" s="453">
        <v>2397.27</v>
      </c>
      <c r="S22" s="246">
        <v>7992.27</v>
      </c>
      <c r="T22" s="246">
        <v>2295316</v>
      </c>
      <c r="U22" s="246">
        <v>2018337</v>
      </c>
      <c r="V22" s="453">
        <v>276979</v>
      </c>
      <c r="W22" s="453">
        <v>21400</v>
      </c>
      <c r="X22" s="453">
        <v>5406</v>
      </c>
      <c r="Y22" s="454">
        <v>26806</v>
      </c>
      <c r="Z22" s="453">
        <v>21401</v>
      </c>
      <c r="AA22" s="453">
        <v>5406</v>
      </c>
      <c r="AB22" s="453">
        <v>26807</v>
      </c>
      <c r="AC22" s="575">
        <v>2018337</v>
      </c>
      <c r="AD22" s="575">
        <v>276979</v>
      </c>
      <c r="AE22" s="575">
        <v>2295316</v>
      </c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</row>
    <row r="23" spans="2:83" ht="13.5" customHeight="1">
      <c r="B23" s="338"/>
      <c r="C23" s="328"/>
      <c r="D23" s="796"/>
      <c r="E23" s="350" t="s">
        <v>80</v>
      </c>
      <c r="F23" s="453">
        <v>10429.470000000001</v>
      </c>
      <c r="G23" s="453">
        <v>7282.74</v>
      </c>
      <c r="H23" s="453">
        <v>17712.21</v>
      </c>
      <c r="I23" s="453">
        <v>2977409</v>
      </c>
      <c r="J23" s="453">
        <v>643958</v>
      </c>
      <c r="K23" s="453">
        <v>3621367</v>
      </c>
      <c r="L23" s="453">
        <v>42319</v>
      </c>
      <c r="M23" s="453">
        <v>12505</v>
      </c>
      <c r="N23" s="454">
        <v>54824</v>
      </c>
      <c r="O23" s="576"/>
      <c r="P23" s="457" t="s">
        <v>80</v>
      </c>
      <c r="Q23" s="453">
        <v>10432.530000000001</v>
      </c>
      <c r="R23" s="453">
        <v>7286.0499999999993</v>
      </c>
      <c r="S23" s="453">
        <v>17718.580000000002</v>
      </c>
      <c r="T23" s="453">
        <v>3622082</v>
      </c>
      <c r="U23" s="453">
        <v>2977889</v>
      </c>
      <c r="V23" s="453">
        <v>644193</v>
      </c>
      <c r="W23" s="453">
        <v>42330</v>
      </c>
      <c r="X23" s="453">
        <v>12509</v>
      </c>
      <c r="Y23" s="454">
        <v>54839</v>
      </c>
      <c r="Z23" s="453">
        <v>42331</v>
      </c>
      <c r="AA23" s="453">
        <v>12509</v>
      </c>
      <c r="AB23" s="453">
        <v>54840</v>
      </c>
      <c r="AC23" s="575">
        <v>2977889</v>
      </c>
      <c r="AD23" s="575">
        <v>644193</v>
      </c>
      <c r="AE23" s="575">
        <v>3622082</v>
      </c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</row>
    <row r="24" spans="2:83" ht="13.5" customHeight="1">
      <c r="B24" s="333"/>
      <c r="C24" s="328" t="s">
        <v>85</v>
      </c>
      <c r="D24" s="351"/>
      <c r="E24" s="352" t="s">
        <v>86</v>
      </c>
      <c r="F24" s="453">
        <v>16703.079999999998</v>
      </c>
      <c r="G24" s="453">
        <v>10817.07</v>
      </c>
      <c r="H24" s="453">
        <v>27520.15</v>
      </c>
      <c r="I24" s="453">
        <v>6710917</v>
      </c>
      <c r="J24" s="453">
        <v>1307367</v>
      </c>
      <c r="K24" s="453">
        <v>8018284</v>
      </c>
      <c r="L24" s="453">
        <v>87410</v>
      </c>
      <c r="M24" s="453">
        <v>19962</v>
      </c>
      <c r="N24" s="454">
        <v>107372</v>
      </c>
      <c r="P24" s="57" t="s">
        <v>86</v>
      </c>
      <c r="Q24" s="453">
        <v>16703.169999999998</v>
      </c>
      <c r="R24" s="453">
        <v>10818.01</v>
      </c>
      <c r="S24" s="453">
        <v>27521.18</v>
      </c>
      <c r="T24" s="453">
        <v>8018405</v>
      </c>
      <c r="U24" s="453">
        <v>6710941</v>
      </c>
      <c r="V24" s="453">
        <v>1307464</v>
      </c>
      <c r="W24" s="453">
        <v>87292</v>
      </c>
      <c r="X24" s="453">
        <v>19963</v>
      </c>
      <c r="Y24" s="454">
        <v>107255</v>
      </c>
      <c r="Z24" s="453">
        <v>87410</v>
      </c>
      <c r="AA24" s="453">
        <v>19963</v>
      </c>
      <c r="AB24" s="453">
        <v>107373</v>
      </c>
      <c r="AC24" s="575">
        <v>6710941</v>
      </c>
      <c r="AD24" s="575">
        <v>1307464</v>
      </c>
      <c r="AE24" s="575">
        <v>8018405</v>
      </c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</row>
    <row r="25" spans="2:83" ht="13.5" customHeight="1">
      <c r="B25" s="333"/>
      <c r="C25" s="328" t="s">
        <v>315</v>
      </c>
      <c r="D25" s="353" t="s">
        <v>87</v>
      </c>
      <c r="E25" s="354" t="s">
        <v>88</v>
      </c>
      <c r="F25" s="453">
        <v>9728.2800000000007</v>
      </c>
      <c r="G25" s="453">
        <v>4988.4799999999996</v>
      </c>
      <c r="H25" s="453">
        <v>14716.760000000002</v>
      </c>
      <c r="I25" s="453">
        <v>4536122</v>
      </c>
      <c r="J25" s="453">
        <v>654024</v>
      </c>
      <c r="K25" s="453">
        <v>5190146</v>
      </c>
      <c r="L25" s="453">
        <v>53569</v>
      </c>
      <c r="M25" s="453">
        <v>9129</v>
      </c>
      <c r="N25" s="454">
        <v>62698</v>
      </c>
      <c r="P25" s="458" t="s">
        <v>88</v>
      </c>
      <c r="Q25" s="453">
        <v>9728.2799999999988</v>
      </c>
      <c r="R25" s="453">
        <v>4988.4800000000005</v>
      </c>
      <c r="S25" s="453">
        <v>14716.759999999998</v>
      </c>
      <c r="T25" s="453">
        <v>5190146</v>
      </c>
      <c r="U25" s="453">
        <v>4536122</v>
      </c>
      <c r="V25" s="453">
        <v>654024</v>
      </c>
      <c r="W25" s="453">
        <v>53546</v>
      </c>
      <c r="X25" s="453">
        <v>9129</v>
      </c>
      <c r="Y25" s="454">
        <v>62675</v>
      </c>
      <c r="Z25" s="453">
        <v>53569</v>
      </c>
      <c r="AA25" s="453">
        <v>9129</v>
      </c>
      <c r="AB25" s="453">
        <v>62698</v>
      </c>
      <c r="AC25" s="575">
        <v>4536122</v>
      </c>
      <c r="AD25" s="575">
        <v>654024</v>
      </c>
      <c r="AE25" s="575">
        <v>5190146</v>
      </c>
      <c r="AR25" s="576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</row>
    <row r="26" spans="2:83" ht="13.5" customHeight="1">
      <c r="B26" s="333"/>
      <c r="C26" s="328"/>
      <c r="D26" s="328"/>
      <c r="E26" s="350" t="s">
        <v>80</v>
      </c>
      <c r="F26" s="453">
        <v>26431.360000000001</v>
      </c>
      <c r="G26" s="453">
        <v>15805.55</v>
      </c>
      <c r="H26" s="453">
        <v>42236.91</v>
      </c>
      <c r="I26" s="453">
        <v>11247039</v>
      </c>
      <c r="J26" s="453">
        <v>1961391</v>
      </c>
      <c r="K26" s="453">
        <v>13208430</v>
      </c>
      <c r="L26" s="453">
        <v>140979</v>
      </c>
      <c r="M26" s="453">
        <v>29091</v>
      </c>
      <c r="N26" s="454">
        <v>170070</v>
      </c>
      <c r="O26" s="576"/>
      <c r="P26" s="457" t="s">
        <v>80</v>
      </c>
      <c r="Q26" s="453">
        <v>26431.449999999997</v>
      </c>
      <c r="R26" s="453">
        <v>15806.490000000002</v>
      </c>
      <c r="S26" s="453">
        <v>42237.94</v>
      </c>
      <c r="T26" s="453">
        <v>13208551</v>
      </c>
      <c r="U26" s="453">
        <v>11247063</v>
      </c>
      <c r="V26" s="453">
        <v>1961488</v>
      </c>
      <c r="W26" s="453">
        <v>140838</v>
      </c>
      <c r="X26" s="453">
        <v>29092</v>
      </c>
      <c r="Y26" s="454">
        <v>169930</v>
      </c>
      <c r="Z26" s="453">
        <v>140979</v>
      </c>
      <c r="AA26" s="453">
        <v>29092</v>
      </c>
      <c r="AB26" s="453">
        <v>170071</v>
      </c>
      <c r="AC26" s="575">
        <v>11247063</v>
      </c>
      <c r="AD26" s="575">
        <v>1961488</v>
      </c>
      <c r="AE26" s="575">
        <v>13208551</v>
      </c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</row>
    <row r="27" spans="2:83" ht="13.5" customHeight="1" thickBot="1">
      <c r="B27" s="333"/>
      <c r="C27" s="325"/>
      <c r="D27" s="355" t="s">
        <v>83</v>
      </c>
      <c r="E27" s="356"/>
      <c r="F27" s="455">
        <v>32025.29</v>
      </c>
      <c r="G27" s="455">
        <v>18202.25</v>
      </c>
      <c r="H27" s="455">
        <v>50227.540000000008</v>
      </c>
      <c r="I27" s="455">
        <v>13265111</v>
      </c>
      <c r="J27" s="455">
        <v>2238293</v>
      </c>
      <c r="K27" s="455">
        <v>15503404</v>
      </c>
      <c r="L27" s="455">
        <v>162378</v>
      </c>
      <c r="M27" s="455">
        <v>34497</v>
      </c>
      <c r="N27" s="456">
        <v>196875</v>
      </c>
      <c r="O27" s="576"/>
      <c r="P27" s="595"/>
      <c r="Q27" s="455">
        <v>32026.449999999997</v>
      </c>
      <c r="R27" s="455">
        <v>18203.760000000002</v>
      </c>
      <c r="S27" s="455">
        <v>50230.210000000006</v>
      </c>
      <c r="T27" s="455">
        <v>15503867</v>
      </c>
      <c r="U27" s="455">
        <v>13265400</v>
      </c>
      <c r="V27" s="455">
        <v>2238467</v>
      </c>
      <c r="W27" s="455">
        <v>162238</v>
      </c>
      <c r="X27" s="455">
        <v>34498</v>
      </c>
      <c r="Y27" s="456">
        <v>196736</v>
      </c>
      <c r="Z27" s="455">
        <v>162380</v>
      </c>
      <c r="AA27" s="455">
        <v>34498</v>
      </c>
      <c r="AB27" s="455">
        <v>196878</v>
      </c>
      <c r="AC27" s="575">
        <v>13265400</v>
      </c>
      <c r="AD27" s="575">
        <v>2238467</v>
      </c>
      <c r="AE27" s="575">
        <v>15503867</v>
      </c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</row>
    <row r="28" spans="2:83" ht="13.5" customHeight="1">
      <c r="B28" s="333"/>
      <c r="C28" s="357" t="s">
        <v>316</v>
      </c>
      <c r="D28" s="358" t="s">
        <v>89</v>
      </c>
      <c r="E28" s="348" t="s">
        <v>90</v>
      </c>
      <c r="F28" s="453">
        <v>33264.229999999996</v>
      </c>
      <c r="G28" s="453">
        <v>20609.590000000004</v>
      </c>
      <c r="H28" s="91">
        <v>53873.819999999992</v>
      </c>
      <c r="I28" s="91">
        <v>14742944</v>
      </c>
      <c r="J28" s="91">
        <v>2534862</v>
      </c>
      <c r="K28" s="91">
        <v>17277806</v>
      </c>
      <c r="L28" s="459">
        <v>195762</v>
      </c>
      <c r="M28" s="459">
        <v>30792</v>
      </c>
      <c r="N28" s="460">
        <v>226554</v>
      </c>
      <c r="O28" s="576"/>
      <c r="P28" s="57" t="s">
        <v>90</v>
      </c>
      <c r="Q28" s="453">
        <v>33142.26</v>
      </c>
      <c r="R28" s="453">
        <v>20099.34</v>
      </c>
      <c r="S28" s="91">
        <v>53241.600000000006</v>
      </c>
      <c r="T28" s="91">
        <v>17277806</v>
      </c>
      <c r="U28" s="91">
        <v>14742944</v>
      </c>
      <c r="V28" s="91">
        <v>2534862</v>
      </c>
      <c r="W28" s="453">
        <v>195710</v>
      </c>
      <c r="X28" s="453">
        <v>30792</v>
      </c>
      <c r="Y28" s="454">
        <v>226502</v>
      </c>
      <c r="Z28" s="453">
        <v>195762</v>
      </c>
      <c r="AA28" s="453">
        <v>30792</v>
      </c>
      <c r="AB28" s="453">
        <v>226554</v>
      </c>
      <c r="AC28" s="575">
        <v>14742944</v>
      </c>
      <c r="AD28" s="575">
        <v>2534862</v>
      </c>
      <c r="AE28" s="575">
        <v>17277806</v>
      </c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</row>
    <row r="29" spans="2:83" ht="13.5" customHeight="1">
      <c r="B29" s="333"/>
      <c r="C29" s="328" t="s">
        <v>330</v>
      </c>
      <c r="D29" s="328"/>
      <c r="E29" s="354" t="s">
        <v>91</v>
      </c>
      <c r="F29" s="453">
        <v>5439.3200000000006</v>
      </c>
      <c r="G29" s="453">
        <v>3989.44</v>
      </c>
      <c r="H29" s="453">
        <v>9428.76</v>
      </c>
      <c r="I29" s="453">
        <v>1807935</v>
      </c>
      <c r="J29" s="453">
        <v>450129</v>
      </c>
      <c r="K29" s="453">
        <v>2258064</v>
      </c>
      <c r="L29" s="453">
        <v>24830</v>
      </c>
      <c r="M29" s="453">
        <v>4803</v>
      </c>
      <c r="N29" s="460">
        <v>29633</v>
      </c>
      <c r="O29" s="576"/>
      <c r="P29" s="458" t="s">
        <v>91</v>
      </c>
      <c r="Q29" s="453">
        <v>5380.97</v>
      </c>
      <c r="R29" s="453">
        <v>4021.26</v>
      </c>
      <c r="S29" s="453">
        <v>9402.23</v>
      </c>
      <c r="T29" s="453">
        <v>2258064</v>
      </c>
      <c r="U29" s="453">
        <v>1807935</v>
      </c>
      <c r="V29" s="453">
        <v>450129</v>
      </c>
      <c r="W29" s="453">
        <v>24830</v>
      </c>
      <c r="X29" s="453">
        <v>4803</v>
      </c>
      <c r="Y29" s="454">
        <v>29633</v>
      </c>
      <c r="Z29" s="453">
        <v>24830</v>
      </c>
      <c r="AA29" s="453">
        <v>4803</v>
      </c>
      <c r="AB29" s="453">
        <v>29633</v>
      </c>
      <c r="AC29" s="575">
        <v>1807935</v>
      </c>
      <c r="AD29" s="575">
        <v>450129</v>
      </c>
      <c r="AE29" s="575">
        <v>2258064</v>
      </c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</row>
    <row r="30" spans="2:83" ht="13.5" customHeight="1" thickBot="1">
      <c r="B30" s="333"/>
      <c r="C30" s="359"/>
      <c r="D30" s="360" t="s">
        <v>83</v>
      </c>
      <c r="E30" s="361"/>
      <c r="F30" s="455">
        <v>38703.549999999996</v>
      </c>
      <c r="G30" s="455">
        <v>24599.030000000002</v>
      </c>
      <c r="H30" s="455">
        <v>63302.579999999994</v>
      </c>
      <c r="I30" s="455">
        <v>16550879</v>
      </c>
      <c r="J30" s="455">
        <v>2984991</v>
      </c>
      <c r="K30" s="455">
        <v>19535870</v>
      </c>
      <c r="L30" s="461">
        <v>220592</v>
      </c>
      <c r="M30" s="461">
        <v>35595</v>
      </c>
      <c r="N30" s="462">
        <v>256187</v>
      </c>
      <c r="O30" s="584" t="s">
        <v>105</v>
      </c>
      <c r="P30" s="594"/>
      <c r="Q30" s="455">
        <v>38523.230000000003</v>
      </c>
      <c r="R30" s="455">
        <v>24120.6</v>
      </c>
      <c r="S30" s="455">
        <v>62643.83</v>
      </c>
      <c r="T30" s="455">
        <v>19535870</v>
      </c>
      <c r="U30" s="455">
        <v>16550879</v>
      </c>
      <c r="V30" s="455">
        <v>2984991</v>
      </c>
      <c r="W30" s="455">
        <v>220540</v>
      </c>
      <c r="X30" s="455">
        <v>35595</v>
      </c>
      <c r="Y30" s="456">
        <v>256135</v>
      </c>
      <c r="Z30" s="455">
        <v>220592</v>
      </c>
      <c r="AA30" s="455">
        <v>35595</v>
      </c>
      <c r="AB30" s="455">
        <v>256187</v>
      </c>
      <c r="AC30" s="575">
        <v>19535870</v>
      </c>
      <c r="AD30" s="575">
        <v>16550879</v>
      </c>
      <c r="AE30" s="575">
        <v>2984991</v>
      </c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</row>
    <row r="31" spans="2:83" ht="13.5" customHeight="1" thickBot="1">
      <c r="B31" s="333"/>
      <c r="C31" s="362" t="s">
        <v>92</v>
      </c>
      <c r="D31" s="363"/>
      <c r="E31" s="364"/>
      <c r="F31" s="455">
        <v>102699.85</v>
      </c>
      <c r="G31" s="455">
        <v>66893.290000000008</v>
      </c>
      <c r="H31" s="455">
        <v>169593.13999999998</v>
      </c>
      <c r="I31" s="455">
        <v>42930292</v>
      </c>
      <c r="J31" s="455">
        <v>7258570</v>
      </c>
      <c r="K31" s="455">
        <v>50188862</v>
      </c>
      <c r="L31" s="461">
        <v>544236</v>
      </c>
      <c r="M31" s="461">
        <v>103996</v>
      </c>
      <c r="N31" s="462">
        <v>648232</v>
      </c>
      <c r="O31" s="576"/>
      <c r="P31" s="416"/>
      <c r="Q31" s="455">
        <v>102521.79000000001</v>
      </c>
      <c r="R31" s="455">
        <v>66419.14</v>
      </c>
      <c r="S31" s="455">
        <v>168940.93</v>
      </c>
      <c r="T31" s="455">
        <v>50189598</v>
      </c>
      <c r="U31" s="455">
        <v>42930694</v>
      </c>
      <c r="V31" s="455">
        <v>7258904</v>
      </c>
      <c r="W31" s="455">
        <v>543996</v>
      </c>
      <c r="X31" s="455">
        <v>104001</v>
      </c>
      <c r="Y31" s="456">
        <v>647997</v>
      </c>
      <c r="Z31" s="455">
        <v>544245</v>
      </c>
      <c r="AA31" s="455">
        <v>104001</v>
      </c>
      <c r="AB31" s="455">
        <v>648246</v>
      </c>
      <c r="AC31" s="575">
        <v>50189598</v>
      </c>
      <c r="AD31" s="575">
        <v>42930694</v>
      </c>
      <c r="AE31" s="575">
        <v>7258904</v>
      </c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</row>
    <row r="32" spans="2:83" ht="13.5" customHeight="1">
      <c r="B32" s="366"/>
      <c r="C32" s="367" t="s">
        <v>93</v>
      </c>
      <c r="D32" s="368"/>
      <c r="E32" s="352" t="s">
        <v>94</v>
      </c>
      <c r="F32" s="453">
        <v>47151.889999999992</v>
      </c>
      <c r="G32" s="453">
        <v>13467.400000000001</v>
      </c>
      <c r="H32" s="95">
        <v>60619.29</v>
      </c>
      <c r="I32" s="95">
        <v>25660178</v>
      </c>
      <c r="J32" s="95">
        <v>1982699</v>
      </c>
      <c r="K32" s="95">
        <v>27642877</v>
      </c>
      <c r="L32" s="453">
        <v>320884</v>
      </c>
      <c r="M32" s="453">
        <v>19237</v>
      </c>
      <c r="N32" s="460">
        <v>340121</v>
      </c>
      <c r="O32" s="596"/>
      <c r="P32" s="65" t="s">
        <v>94</v>
      </c>
      <c r="Q32" s="453">
        <v>46766.810000000005</v>
      </c>
      <c r="R32" s="453">
        <v>13625.04</v>
      </c>
      <c r="S32" s="95">
        <v>60391.850000000006</v>
      </c>
      <c r="T32" s="95">
        <v>26467097</v>
      </c>
      <c r="U32" s="95">
        <v>24533395</v>
      </c>
      <c r="V32" s="95">
        <v>1933702</v>
      </c>
      <c r="W32" s="453">
        <v>346345</v>
      </c>
      <c r="X32" s="453">
        <v>21800</v>
      </c>
      <c r="Y32" s="454">
        <v>368145</v>
      </c>
      <c r="Z32" s="453">
        <v>346679</v>
      </c>
      <c r="AA32" s="453">
        <v>21800</v>
      </c>
      <c r="AB32" s="453">
        <v>368479</v>
      </c>
      <c r="AC32" s="575">
        <v>24533395</v>
      </c>
      <c r="AD32" s="575">
        <v>1933702</v>
      </c>
      <c r="AE32" s="575">
        <v>26467097</v>
      </c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</row>
    <row r="33" spans="2:83" ht="13.5" customHeight="1" thickBot="1">
      <c r="B33" s="333"/>
      <c r="C33" s="369" t="s">
        <v>334</v>
      </c>
      <c r="D33" s="797" t="s">
        <v>83</v>
      </c>
      <c r="E33" s="798"/>
      <c r="F33" s="455">
        <v>47151.889999999992</v>
      </c>
      <c r="G33" s="455">
        <v>13467.400000000001</v>
      </c>
      <c r="H33" s="455">
        <v>60619.29</v>
      </c>
      <c r="I33" s="455">
        <v>25660178</v>
      </c>
      <c r="J33" s="455">
        <v>1982699</v>
      </c>
      <c r="K33" s="455">
        <v>27642877</v>
      </c>
      <c r="L33" s="455">
        <v>320884</v>
      </c>
      <c r="M33" s="455">
        <v>19237</v>
      </c>
      <c r="N33" s="463">
        <v>340121</v>
      </c>
      <c r="O33" s="597"/>
      <c r="P33" s="594"/>
      <c r="Q33" s="455">
        <v>46766.810000000005</v>
      </c>
      <c r="R33" s="455">
        <v>13625.04</v>
      </c>
      <c r="S33" s="455">
        <v>60391.850000000006</v>
      </c>
      <c r="T33" s="455">
        <v>26467097</v>
      </c>
      <c r="U33" s="455">
        <v>24533395</v>
      </c>
      <c r="V33" s="455">
        <v>1933702</v>
      </c>
      <c r="W33" s="455">
        <v>346345</v>
      </c>
      <c r="X33" s="455">
        <v>21800</v>
      </c>
      <c r="Y33" s="456">
        <v>368145</v>
      </c>
      <c r="Z33" s="453">
        <v>346679</v>
      </c>
      <c r="AA33" s="453">
        <v>21800</v>
      </c>
      <c r="AB33" s="453">
        <v>368479</v>
      </c>
      <c r="AC33" s="575">
        <v>24533395</v>
      </c>
      <c r="AD33" s="575">
        <v>1933702</v>
      </c>
      <c r="AE33" s="575">
        <v>26467097</v>
      </c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</row>
    <row r="34" spans="2:83" ht="13.5" customHeight="1">
      <c r="B34" s="370" t="s">
        <v>95</v>
      </c>
      <c r="C34" s="371"/>
      <c r="D34" s="372" t="s">
        <v>96</v>
      </c>
      <c r="E34" s="373" t="s">
        <v>97</v>
      </c>
      <c r="F34" s="453">
        <v>7484.41</v>
      </c>
      <c r="G34" s="453">
        <v>5810.3099999999995</v>
      </c>
      <c r="H34" s="246">
        <v>13294.72</v>
      </c>
      <c r="I34" s="453">
        <v>3202346</v>
      </c>
      <c r="J34" s="453">
        <v>479721</v>
      </c>
      <c r="K34" s="453">
        <v>3682067</v>
      </c>
      <c r="L34" s="91">
        <v>35669</v>
      </c>
      <c r="M34" s="91">
        <v>1931</v>
      </c>
      <c r="N34" s="248">
        <v>37600</v>
      </c>
      <c r="O34" s="596"/>
      <c r="P34" s="394" t="s">
        <v>97</v>
      </c>
      <c r="Q34" s="453">
        <v>7484.4100000000008</v>
      </c>
      <c r="R34" s="453">
        <v>5810.3100000000013</v>
      </c>
      <c r="S34" s="246">
        <v>13294.720000000001</v>
      </c>
      <c r="T34" s="453">
        <v>3682067</v>
      </c>
      <c r="U34" s="453">
        <v>3202346</v>
      </c>
      <c r="V34" s="453">
        <v>479721</v>
      </c>
      <c r="W34" s="453">
        <v>35669</v>
      </c>
      <c r="X34" s="453">
        <v>1931</v>
      </c>
      <c r="Y34" s="454">
        <v>37600</v>
      </c>
      <c r="Z34" s="453">
        <v>35669</v>
      </c>
      <c r="AA34" s="453">
        <v>1931</v>
      </c>
      <c r="AB34" s="453">
        <v>37600</v>
      </c>
      <c r="AC34" s="575">
        <v>3202346</v>
      </c>
      <c r="AD34" s="575">
        <v>479721</v>
      </c>
      <c r="AE34" s="575">
        <v>3682067</v>
      </c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</row>
    <row r="35" spans="2:83" ht="13.5" customHeight="1">
      <c r="B35" s="370" t="s">
        <v>98</v>
      </c>
      <c r="C35" s="371"/>
      <c r="D35" s="374"/>
      <c r="E35" s="350" t="s">
        <v>80</v>
      </c>
      <c r="F35" s="453">
        <v>54636.299999999988</v>
      </c>
      <c r="G35" s="453">
        <v>19277.71</v>
      </c>
      <c r="H35" s="453">
        <v>73914.009999999995</v>
      </c>
      <c r="I35" s="453">
        <v>28862524</v>
      </c>
      <c r="J35" s="453">
        <v>2462420</v>
      </c>
      <c r="K35" s="453">
        <v>31324944</v>
      </c>
      <c r="L35" s="453">
        <v>356553</v>
      </c>
      <c r="M35" s="453">
        <v>21168</v>
      </c>
      <c r="N35" s="454">
        <v>377721</v>
      </c>
      <c r="O35" s="576"/>
      <c r="P35" s="457" t="s">
        <v>80</v>
      </c>
      <c r="Q35" s="453">
        <v>54251.220000000008</v>
      </c>
      <c r="R35" s="453">
        <v>19435.350000000002</v>
      </c>
      <c r="S35" s="453">
        <v>73686.570000000007</v>
      </c>
      <c r="T35" s="453">
        <v>30149164</v>
      </c>
      <c r="U35" s="453">
        <v>27735741</v>
      </c>
      <c r="V35" s="453">
        <v>2413423</v>
      </c>
      <c r="W35" s="453">
        <v>382014</v>
      </c>
      <c r="X35" s="453">
        <v>23731</v>
      </c>
      <c r="Y35" s="454">
        <v>405745</v>
      </c>
      <c r="Z35" s="453">
        <v>382348</v>
      </c>
      <c r="AA35" s="453">
        <v>23731</v>
      </c>
      <c r="AB35" s="453">
        <v>406079</v>
      </c>
      <c r="AC35" s="575">
        <v>27735741</v>
      </c>
      <c r="AD35" s="575">
        <v>2413423</v>
      </c>
      <c r="AE35" s="575">
        <v>30149164</v>
      </c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</row>
    <row r="36" spans="2:83" ht="13.5" customHeight="1">
      <c r="B36" s="370"/>
      <c r="C36" s="371" t="s">
        <v>99</v>
      </c>
      <c r="D36" s="325"/>
      <c r="E36" s="354" t="s">
        <v>124</v>
      </c>
      <c r="F36" s="453">
        <v>3054.17</v>
      </c>
      <c r="G36" s="453">
        <v>1814.43</v>
      </c>
      <c r="H36" s="453">
        <v>4868.6000000000004</v>
      </c>
      <c r="I36" s="453">
        <v>1235518</v>
      </c>
      <c r="J36" s="453">
        <v>140779</v>
      </c>
      <c r="K36" s="453">
        <v>1376297</v>
      </c>
      <c r="L36" s="453">
        <v>18124</v>
      </c>
      <c r="M36" s="453">
        <v>1365</v>
      </c>
      <c r="N36" s="454">
        <v>19489</v>
      </c>
      <c r="O36" s="596"/>
      <c r="P36" s="474" t="s">
        <v>100</v>
      </c>
      <c r="Q36" s="453">
        <v>3060.2700000000004</v>
      </c>
      <c r="R36" s="453">
        <v>1815.23</v>
      </c>
      <c r="S36" s="453">
        <v>4875.5</v>
      </c>
      <c r="T36" s="453">
        <v>1379314</v>
      </c>
      <c r="U36" s="453">
        <v>1238486</v>
      </c>
      <c r="V36" s="453">
        <v>140828</v>
      </c>
      <c r="W36" s="453">
        <v>18153</v>
      </c>
      <c r="X36" s="453">
        <v>1367</v>
      </c>
      <c r="Y36" s="454">
        <v>19520</v>
      </c>
      <c r="Z36" s="453">
        <v>18153</v>
      </c>
      <c r="AA36" s="453">
        <v>1367</v>
      </c>
      <c r="AB36" s="453">
        <v>19520</v>
      </c>
      <c r="AC36" s="575">
        <v>1238486</v>
      </c>
      <c r="AD36" s="575">
        <v>140828</v>
      </c>
      <c r="AE36" s="575">
        <v>1379314</v>
      </c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</row>
    <row r="37" spans="2:83" ht="13.5" customHeight="1">
      <c r="B37" s="370" t="s">
        <v>137</v>
      </c>
      <c r="C37" s="371" t="s">
        <v>137</v>
      </c>
      <c r="D37" s="337" t="s">
        <v>101</v>
      </c>
      <c r="E37" s="354" t="s">
        <v>102</v>
      </c>
      <c r="F37" s="453">
        <v>6916.76</v>
      </c>
      <c r="G37" s="453">
        <v>5298.86</v>
      </c>
      <c r="H37" s="453">
        <v>12215.619999999999</v>
      </c>
      <c r="I37" s="453">
        <v>2774632</v>
      </c>
      <c r="J37" s="453">
        <v>416797</v>
      </c>
      <c r="K37" s="453">
        <v>3191429</v>
      </c>
      <c r="L37" s="453">
        <v>36805</v>
      </c>
      <c r="M37" s="453">
        <v>3298</v>
      </c>
      <c r="N37" s="454">
        <v>40103</v>
      </c>
      <c r="O37" s="596"/>
      <c r="P37" s="458" t="s">
        <v>102</v>
      </c>
      <c r="Q37" s="453">
        <v>6916.76</v>
      </c>
      <c r="R37" s="453">
        <v>5298.86</v>
      </c>
      <c r="S37" s="453">
        <v>12215.619999999999</v>
      </c>
      <c r="T37" s="453">
        <v>3191429</v>
      </c>
      <c r="U37" s="453">
        <v>2774632</v>
      </c>
      <c r="V37" s="453">
        <v>416797</v>
      </c>
      <c r="W37" s="453">
        <v>36802</v>
      </c>
      <c r="X37" s="453">
        <v>3298</v>
      </c>
      <c r="Y37" s="454">
        <v>40100</v>
      </c>
      <c r="Z37" s="453">
        <v>36805</v>
      </c>
      <c r="AA37" s="453">
        <v>3298</v>
      </c>
      <c r="AB37" s="453">
        <v>40103</v>
      </c>
      <c r="AC37" s="575">
        <v>2774632</v>
      </c>
      <c r="AD37" s="575">
        <v>416797</v>
      </c>
      <c r="AE37" s="575">
        <v>3191429</v>
      </c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</row>
    <row r="38" spans="2:83" ht="13.5" customHeight="1">
      <c r="B38" s="375"/>
      <c r="C38" s="371"/>
      <c r="D38" s="328"/>
      <c r="E38" s="354" t="s">
        <v>227</v>
      </c>
      <c r="F38" s="453">
        <v>21736.9</v>
      </c>
      <c r="G38" s="453">
        <v>6770.6900000000005</v>
      </c>
      <c r="H38" s="453">
        <v>28507.590000000004</v>
      </c>
      <c r="I38" s="453">
        <v>10194725</v>
      </c>
      <c r="J38" s="453">
        <v>584118</v>
      </c>
      <c r="K38" s="453">
        <v>10778843</v>
      </c>
      <c r="L38" s="453">
        <v>118308</v>
      </c>
      <c r="M38" s="453">
        <v>3808</v>
      </c>
      <c r="N38" s="454">
        <v>122116</v>
      </c>
      <c r="O38" s="596"/>
      <c r="P38" s="458" t="s">
        <v>103</v>
      </c>
      <c r="Q38" s="453">
        <v>21736.910000000003</v>
      </c>
      <c r="R38" s="453">
        <v>6770.73</v>
      </c>
      <c r="S38" s="453">
        <v>28507.640000000003</v>
      </c>
      <c r="T38" s="453">
        <v>10778848</v>
      </c>
      <c r="U38" s="453">
        <v>10194727</v>
      </c>
      <c r="V38" s="453">
        <v>584121</v>
      </c>
      <c r="W38" s="453">
        <v>118286</v>
      </c>
      <c r="X38" s="453">
        <v>3808</v>
      </c>
      <c r="Y38" s="454">
        <v>122094</v>
      </c>
      <c r="Z38" s="453">
        <v>118308</v>
      </c>
      <c r="AA38" s="453">
        <v>3808</v>
      </c>
      <c r="AB38" s="453">
        <v>122116</v>
      </c>
      <c r="AC38" s="575">
        <v>10194727</v>
      </c>
      <c r="AD38" s="575">
        <v>584121</v>
      </c>
      <c r="AE38" s="575">
        <v>10778848</v>
      </c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</row>
    <row r="39" spans="2:83" ht="13.5" customHeight="1">
      <c r="B39" s="375"/>
      <c r="C39" s="371"/>
      <c r="D39" s="374"/>
      <c r="E39" s="350" t="s">
        <v>80</v>
      </c>
      <c r="F39" s="453">
        <v>31707.83</v>
      </c>
      <c r="G39" s="453">
        <v>13883.98</v>
      </c>
      <c r="H39" s="453">
        <v>45591.810000000005</v>
      </c>
      <c r="I39" s="453">
        <v>14204875</v>
      </c>
      <c r="J39" s="453">
        <v>1141694</v>
      </c>
      <c r="K39" s="453">
        <v>15346569</v>
      </c>
      <c r="L39" s="453">
        <v>173237</v>
      </c>
      <c r="M39" s="453">
        <v>8471</v>
      </c>
      <c r="N39" s="454">
        <v>181708</v>
      </c>
      <c r="O39" s="576"/>
      <c r="P39" s="457" t="s">
        <v>80</v>
      </c>
      <c r="Q39" s="453">
        <v>31713.940000000002</v>
      </c>
      <c r="R39" s="453">
        <v>13884.82</v>
      </c>
      <c r="S39" s="453">
        <v>45598.76</v>
      </c>
      <c r="T39" s="453">
        <v>15349591</v>
      </c>
      <c r="U39" s="453">
        <v>14207845</v>
      </c>
      <c r="V39" s="453">
        <v>1141746</v>
      </c>
      <c r="W39" s="453">
        <v>173241</v>
      </c>
      <c r="X39" s="453">
        <v>8473</v>
      </c>
      <c r="Y39" s="454">
        <v>181714</v>
      </c>
      <c r="Z39" s="453">
        <v>173266</v>
      </c>
      <c r="AA39" s="453">
        <v>8473</v>
      </c>
      <c r="AB39" s="453">
        <v>181739</v>
      </c>
      <c r="AC39" s="575">
        <v>14207845</v>
      </c>
      <c r="AD39" s="575">
        <v>1141746</v>
      </c>
      <c r="AE39" s="575">
        <v>15349591</v>
      </c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</row>
    <row r="40" spans="2:83" ht="13.5" customHeight="1" thickBot="1">
      <c r="B40" s="370"/>
      <c r="C40" s="376"/>
      <c r="D40" s="355" t="s">
        <v>83</v>
      </c>
      <c r="E40" s="356"/>
      <c r="F40" s="455">
        <v>39192.240000000005</v>
      </c>
      <c r="G40" s="455">
        <v>19694.29</v>
      </c>
      <c r="H40" s="455">
        <v>58886.530000000006</v>
      </c>
      <c r="I40" s="455">
        <v>17407221</v>
      </c>
      <c r="J40" s="455">
        <v>1621415</v>
      </c>
      <c r="K40" s="455">
        <v>19028636</v>
      </c>
      <c r="L40" s="455">
        <v>208906</v>
      </c>
      <c r="M40" s="455">
        <v>10402</v>
      </c>
      <c r="N40" s="456">
        <v>219308</v>
      </c>
      <c r="O40" s="576"/>
      <c r="P40" s="594"/>
      <c r="Q40" s="455">
        <v>39198.350000000006</v>
      </c>
      <c r="R40" s="455">
        <v>19695.13</v>
      </c>
      <c r="S40" s="455">
        <v>58893.48</v>
      </c>
      <c r="T40" s="455">
        <v>19031658</v>
      </c>
      <c r="U40" s="455">
        <v>17410191</v>
      </c>
      <c r="V40" s="455">
        <v>1621467</v>
      </c>
      <c r="W40" s="455">
        <v>208910</v>
      </c>
      <c r="X40" s="455">
        <v>10404</v>
      </c>
      <c r="Y40" s="456">
        <v>219314</v>
      </c>
      <c r="Z40" s="455">
        <v>208935</v>
      </c>
      <c r="AA40" s="455">
        <v>10404</v>
      </c>
      <c r="AB40" s="455">
        <v>219339</v>
      </c>
      <c r="AC40" s="575">
        <v>17410191</v>
      </c>
      <c r="AD40" s="575">
        <v>1621467</v>
      </c>
      <c r="AE40" s="575">
        <v>19031658</v>
      </c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</row>
    <row r="41" spans="2:83" ht="13.5" customHeight="1" thickBot="1">
      <c r="B41" s="330"/>
      <c r="C41" s="362" t="s">
        <v>92</v>
      </c>
      <c r="D41" s="363"/>
      <c r="E41" s="364"/>
      <c r="F41" s="455">
        <v>86344.13</v>
      </c>
      <c r="G41" s="455">
        <v>33161.69</v>
      </c>
      <c r="H41" s="455">
        <v>119505.82</v>
      </c>
      <c r="I41" s="455">
        <v>43067399</v>
      </c>
      <c r="J41" s="455">
        <v>3604114</v>
      </c>
      <c r="K41" s="455">
        <v>46671513</v>
      </c>
      <c r="L41" s="455">
        <v>529790</v>
      </c>
      <c r="M41" s="455">
        <v>29639</v>
      </c>
      <c r="N41" s="456">
        <v>559429</v>
      </c>
      <c r="O41" s="576"/>
      <c r="P41" s="423"/>
      <c r="Q41" s="455">
        <v>85965.16</v>
      </c>
      <c r="R41" s="455">
        <v>33320.17</v>
      </c>
      <c r="S41" s="455">
        <v>119285.33000000002</v>
      </c>
      <c r="T41" s="455">
        <v>45498755</v>
      </c>
      <c r="U41" s="455">
        <v>41943586</v>
      </c>
      <c r="V41" s="455">
        <v>3555169</v>
      </c>
      <c r="W41" s="455">
        <v>555255</v>
      </c>
      <c r="X41" s="455">
        <v>32204</v>
      </c>
      <c r="Y41" s="456">
        <v>587459</v>
      </c>
      <c r="Z41" s="455">
        <v>555614</v>
      </c>
      <c r="AA41" s="455">
        <v>32204</v>
      </c>
      <c r="AB41" s="455">
        <v>587818</v>
      </c>
      <c r="AC41" s="575">
        <v>41943586</v>
      </c>
      <c r="AD41" s="575">
        <v>3555169</v>
      </c>
      <c r="AE41" s="575">
        <v>45498755</v>
      </c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</row>
    <row r="42" spans="2:83" ht="13.5" customHeight="1" thickBot="1">
      <c r="B42" s="799" t="s">
        <v>104</v>
      </c>
      <c r="C42" s="800"/>
      <c r="D42" s="800"/>
      <c r="E42" s="801"/>
      <c r="F42" s="455">
        <v>189043.98</v>
      </c>
      <c r="G42" s="455">
        <v>100054.98000000001</v>
      </c>
      <c r="H42" s="455">
        <v>289098.95999999996</v>
      </c>
      <c r="I42" s="461">
        <v>85997691</v>
      </c>
      <c r="J42" s="461">
        <v>10862684</v>
      </c>
      <c r="K42" s="455">
        <v>96860375</v>
      </c>
      <c r="L42" s="461">
        <v>1074026</v>
      </c>
      <c r="M42" s="461">
        <v>133635</v>
      </c>
      <c r="N42" s="456">
        <v>1207661</v>
      </c>
      <c r="O42" s="576"/>
      <c r="P42" s="416"/>
      <c r="Q42" s="455">
        <v>188486.95</v>
      </c>
      <c r="R42" s="455">
        <v>99739.31</v>
      </c>
      <c r="S42" s="455">
        <v>288226.26</v>
      </c>
      <c r="T42" s="455">
        <v>95688353</v>
      </c>
      <c r="U42" s="455">
        <v>84874280</v>
      </c>
      <c r="V42" s="455">
        <v>10814073</v>
      </c>
      <c r="W42" s="455">
        <v>1099251</v>
      </c>
      <c r="X42" s="455">
        <v>136205</v>
      </c>
      <c r="Y42" s="456">
        <v>1235456</v>
      </c>
      <c r="Z42" s="455">
        <v>1099859</v>
      </c>
      <c r="AA42" s="455">
        <v>136205</v>
      </c>
      <c r="AB42" s="455">
        <v>1236064</v>
      </c>
      <c r="AC42" s="575">
        <v>84874280</v>
      </c>
      <c r="AD42" s="575">
        <v>10814073</v>
      </c>
      <c r="AE42" s="575">
        <v>95688353</v>
      </c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</row>
    <row r="43" spans="2:83" ht="14.25" customHeight="1">
      <c r="F43" s="598"/>
      <c r="G43" s="598"/>
      <c r="H43" s="598"/>
      <c r="I43" s="598"/>
      <c r="J43" s="598"/>
      <c r="K43" s="598"/>
      <c r="L43" s="598"/>
      <c r="M43" s="598"/>
      <c r="N43" s="598"/>
      <c r="P43" s="227"/>
      <c r="Q43" s="227"/>
      <c r="R43" s="227"/>
      <c r="S43" s="227"/>
      <c r="T43" s="227"/>
      <c r="U43" s="227"/>
      <c r="V43" s="227"/>
      <c r="W43" s="227"/>
      <c r="X43" s="227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</row>
    <row r="44" spans="2:83" ht="14.25" customHeight="1"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</row>
    <row r="45" spans="2:83" ht="14.25" customHeight="1"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</row>
    <row r="46" spans="2:83" ht="14.25" customHeight="1"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</row>
    <row r="47" spans="2:83" ht="14.25" customHeight="1"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</row>
  </sheetData>
  <mergeCells count="6">
    <mergeCell ref="B42:E42"/>
    <mergeCell ref="E4:E5"/>
    <mergeCell ref="P4:P5"/>
    <mergeCell ref="D21:E21"/>
    <mergeCell ref="D22:D23"/>
    <mergeCell ref="D33:E33"/>
  </mergeCells>
  <phoneticPr fontId="5"/>
  <pageMargins left="0.59055118110236227" right="0.51181102362204722" top="0.51181102362204722" bottom="0.51181102362204722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E48"/>
  <sheetViews>
    <sheetView view="pageBreakPreview" zoomScale="60" zoomScaleNormal="100" workbookViewId="0">
      <pane ySplit="6" topLeftCell="A7" activePane="bottomLeft" state="frozen"/>
      <selection activeCell="L14" sqref="L14"/>
      <selection pane="bottomLeft" activeCell="BE35" sqref="BE35"/>
    </sheetView>
  </sheetViews>
  <sheetFormatPr defaultColWidth="6.125" defaultRowHeight="12" customHeight="1"/>
  <cols>
    <col min="1" max="1" width="1" style="9" customWidth="1"/>
    <col min="2" max="4" width="6.125" style="9" customWidth="1"/>
    <col min="5" max="5" width="8.75" style="9" customWidth="1"/>
    <col min="6" max="6" width="6.75" style="9" customWidth="1"/>
    <col min="7" max="7" width="7" style="9" bestFit="1" customWidth="1"/>
    <col min="8" max="8" width="6.25" style="9" bestFit="1" customWidth="1"/>
    <col min="9" max="9" width="7.125" style="9" bestFit="1" customWidth="1"/>
    <col min="10" max="10" width="7.75" style="9" bestFit="1" customWidth="1"/>
    <col min="11" max="11" width="6.25" style="9" bestFit="1" customWidth="1"/>
    <col min="12" max="12" width="5" style="9" bestFit="1" customWidth="1"/>
    <col min="13" max="13" width="6.25" style="9" bestFit="1" customWidth="1"/>
    <col min="14" max="14" width="7.25" style="9" customWidth="1"/>
    <col min="15" max="15" width="6.25" style="9" bestFit="1" customWidth="1"/>
    <col min="16" max="16" width="5" style="9" bestFit="1" customWidth="1"/>
    <col min="17" max="17" width="6.25" style="9" bestFit="1" customWidth="1"/>
    <col min="18" max="18" width="5" style="9" customWidth="1"/>
    <col min="19" max="21" width="7" style="9" bestFit="1" customWidth="1"/>
    <col min="22" max="22" width="7.25" style="9" bestFit="1" customWidth="1"/>
    <col min="23" max="23" width="0.75" style="9" customWidth="1"/>
    <col min="24" max="24" width="6.125" style="66" customWidth="1"/>
    <col min="25" max="25" width="6.125" style="9"/>
    <col min="26" max="43" width="0" style="9" hidden="1" customWidth="1"/>
    <col min="44" max="16384" width="6.125" style="9"/>
  </cols>
  <sheetData>
    <row r="1" spans="2:43" ht="17.25" customHeight="1">
      <c r="D1" s="3"/>
    </row>
    <row r="2" spans="2:43" ht="15" customHeight="1">
      <c r="B2" s="49" t="s">
        <v>174</v>
      </c>
    </row>
    <row r="3" spans="2:43" ht="12" customHeight="1" thickBo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67"/>
      <c r="V3" s="68" t="s">
        <v>54</v>
      </c>
    </row>
    <row r="4" spans="2:43" ht="11.25">
      <c r="B4" s="381" t="s">
        <v>55</v>
      </c>
      <c r="C4" s="382" t="s">
        <v>55</v>
      </c>
      <c r="D4" s="382" t="s">
        <v>56</v>
      </c>
      <c r="E4" s="382"/>
      <c r="F4" s="69" t="s">
        <v>175</v>
      </c>
      <c r="G4" s="383"/>
      <c r="H4" s="383"/>
      <c r="I4" s="383"/>
      <c r="J4" s="383"/>
      <c r="K4" s="383"/>
      <c r="L4" s="383"/>
      <c r="M4" s="383"/>
      <c r="N4" s="384"/>
      <c r="O4" s="60" t="s">
        <v>176</v>
      </c>
      <c r="P4" s="383"/>
      <c r="Q4" s="383"/>
      <c r="R4" s="383"/>
      <c r="S4" s="383"/>
      <c r="T4" s="383"/>
      <c r="U4" s="384"/>
      <c r="V4" s="464"/>
      <c r="W4" s="50"/>
      <c r="Z4" s="382"/>
      <c r="AA4" s="69" t="s">
        <v>175</v>
      </c>
      <c r="AB4" s="383"/>
      <c r="AC4" s="383"/>
      <c r="AD4" s="383"/>
      <c r="AE4" s="383"/>
      <c r="AF4" s="383"/>
      <c r="AG4" s="383"/>
      <c r="AH4" s="383"/>
      <c r="AI4" s="384"/>
      <c r="AJ4" s="60" t="s">
        <v>176</v>
      </c>
      <c r="AK4" s="383"/>
      <c r="AL4" s="383"/>
      <c r="AM4" s="383"/>
      <c r="AN4" s="383"/>
      <c r="AO4" s="383"/>
      <c r="AP4" s="384"/>
      <c r="AQ4" s="464"/>
    </row>
    <row r="5" spans="2:43" ht="11.25">
      <c r="B5" s="54"/>
      <c r="C5" s="61"/>
      <c r="D5" s="61"/>
      <c r="E5" s="61" t="s">
        <v>126</v>
      </c>
      <c r="F5" s="465" t="s">
        <v>177</v>
      </c>
      <c r="G5" s="466"/>
      <c r="H5" s="467"/>
      <c r="I5" s="467"/>
      <c r="J5" s="468"/>
      <c r="K5" s="465" t="s">
        <v>163</v>
      </c>
      <c r="L5" s="467"/>
      <c r="M5" s="468"/>
      <c r="N5" s="469" t="s">
        <v>62</v>
      </c>
      <c r="O5" s="470" t="s">
        <v>178</v>
      </c>
      <c r="P5" s="467"/>
      <c r="Q5" s="468"/>
      <c r="R5" s="465" t="s">
        <v>163</v>
      </c>
      <c r="S5" s="467"/>
      <c r="T5" s="468"/>
      <c r="U5" s="469" t="s">
        <v>62</v>
      </c>
      <c r="V5" s="70" t="s">
        <v>179</v>
      </c>
      <c r="W5" s="50"/>
      <c r="Z5" s="61" t="s">
        <v>126</v>
      </c>
      <c r="AA5" s="465" t="s">
        <v>177</v>
      </c>
      <c r="AB5" s="466"/>
      <c r="AC5" s="467"/>
      <c r="AD5" s="467"/>
      <c r="AE5" s="468"/>
      <c r="AF5" s="465" t="s">
        <v>163</v>
      </c>
      <c r="AG5" s="467"/>
      <c r="AH5" s="468"/>
      <c r="AI5" s="469" t="s">
        <v>62</v>
      </c>
      <c r="AJ5" s="470" t="s">
        <v>178</v>
      </c>
      <c r="AK5" s="467"/>
      <c r="AL5" s="468"/>
      <c r="AM5" s="465" t="s">
        <v>163</v>
      </c>
      <c r="AN5" s="467"/>
      <c r="AO5" s="468"/>
      <c r="AP5" s="469" t="s">
        <v>62</v>
      </c>
      <c r="AQ5" s="70" t="s">
        <v>179</v>
      </c>
    </row>
    <row r="6" spans="2:43" thickBot="1">
      <c r="B6" s="5" t="s">
        <v>59</v>
      </c>
      <c r="C6" s="6" t="s">
        <v>60</v>
      </c>
      <c r="D6" s="6" t="s">
        <v>61</v>
      </c>
      <c r="E6" s="71"/>
      <c r="F6" s="471" t="s">
        <v>180</v>
      </c>
      <c r="G6" s="471" t="s">
        <v>50</v>
      </c>
      <c r="H6" s="471" t="s">
        <v>181</v>
      </c>
      <c r="I6" s="471" t="s">
        <v>182</v>
      </c>
      <c r="J6" s="471" t="s">
        <v>183</v>
      </c>
      <c r="K6" s="471" t="s">
        <v>181</v>
      </c>
      <c r="L6" s="472" t="s">
        <v>184</v>
      </c>
      <c r="M6" s="471" t="s">
        <v>80</v>
      </c>
      <c r="N6" s="6"/>
      <c r="O6" s="472" t="s">
        <v>51</v>
      </c>
      <c r="P6" s="472" t="s">
        <v>185</v>
      </c>
      <c r="Q6" s="471" t="s">
        <v>186</v>
      </c>
      <c r="R6" s="472" t="s">
        <v>187</v>
      </c>
      <c r="S6" s="471" t="s">
        <v>188</v>
      </c>
      <c r="T6" s="471" t="s">
        <v>186</v>
      </c>
      <c r="U6" s="71" t="s">
        <v>73</v>
      </c>
      <c r="V6" s="72"/>
      <c r="W6" s="73"/>
      <c r="X6" s="74"/>
      <c r="Z6" s="71"/>
      <c r="AA6" s="471" t="s">
        <v>180</v>
      </c>
      <c r="AB6" s="471" t="s">
        <v>50</v>
      </c>
      <c r="AC6" s="471" t="s">
        <v>181</v>
      </c>
      <c r="AD6" s="471" t="s">
        <v>182</v>
      </c>
      <c r="AE6" s="471" t="s">
        <v>183</v>
      </c>
      <c r="AF6" s="471" t="s">
        <v>181</v>
      </c>
      <c r="AG6" s="472" t="s">
        <v>184</v>
      </c>
      <c r="AH6" s="471" t="s">
        <v>80</v>
      </c>
      <c r="AI6" s="6"/>
      <c r="AJ6" s="472" t="s">
        <v>51</v>
      </c>
      <c r="AK6" s="472" t="s">
        <v>185</v>
      </c>
      <c r="AL6" s="471" t="s">
        <v>186</v>
      </c>
      <c r="AM6" s="472" t="s">
        <v>187</v>
      </c>
      <c r="AN6" s="471" t="s">
        <v>188</v>
      </c>
      <c r="AO6" s="471" t="s">
        <v>186</v>
      </c>
      <c r="AP6" s="71" t="s">
        <v>73</v>
      </c>
      <c r="AQ6" s="72"/>
    </row>
    <row r="7" spans="2:43" ht="13.7" customHeight="1">
      <c r="B7" s="305"/>
      <c r="C7" s="302"/>
      <c r="D7" s="302"/>
      <c r="E7" s="152" t="s">
        <v>64</v>
      </c>
      <c r="F7" s="453">
        <v>560.01</v>
      </c>
      <c r="G7" s="453">
        <v>311.58</v>
      </c>
      <c r="H7" s="453">
        <v>91.76</v>
      </c>
      <c r="I7" s="453">
        <v>20.21</v>
      </c>
      <c r="J7" s="453">
        <v>983.56</v>
      </c>
      <c r="K7" s="453">
        <v>519.79999999999995</v>
      </c>
      <c r="L7" s="453">
        <v>0</v>
      </c>
      <c r="M7" s="453">
        <v>519.79999999999995</v>
      </c>
      <c r="N7" s="453">
        <v>1503.36</v>
      </c>
      <c r="O7" s="453">
        <v>15.85</v>
      </c>
      <c r="P7" s="453">
        <v>0.04</v>
      </c>
      <c r="Q7" s="453">
        <v>15.889999999999999</v>
      </c>
      <c r="R7" s="453">
        <v>31.16</v>
      </c>
      <c r="S7" s="453">
        <v>3213.95</v>
      </c>
      <c r="T7" s="453">
        <v>3245.1099999999997</v>
      </c>
      <c r="U7" s="453">
        <v>3260.9999999999995</v>
      </c>
      <c r="V7" s="454">
        <v>4764.3599999999997</v>
      </c>
      <c r="W7" s="64"/>
      <c r="X7" s="75"/>
      <c r="Z7" s="394" t="s">
        <v>64</v>
      </c>
      <c r="AA7" s="453">
        <v>560.01</v>
      </c>
      <c r="AB7" s="453">
        <v>311.58</v>
      </c>
      <c r="AC7" s="453">
        <v>91.76</v>
      </c>
      <c r="AD7" s="453">
        <v>20.21</v>
      </c>
      <c r="AE7" s="453">
        <v>983.56</v>
      </c>
      <c r="AF7" s="453">
        <v>519.79999999999995</v>
      </c>
      <c r="AG7" s="453">
        <v>0</v>
      </c>
      <c r="AH7" s="453">
        <v>519.79999999999995</v>
      </c>
      <c r="AI7" s="453">
        <v>1503.36</v>
      </c>
      <c r="AJ7" s="453">
        <v>15.85</v>
      </c>
      <c r="AK7" s="453">
        <v>0.04</v>
      </c>
      <c r="AL7" s="453">
        <v>15.889999999999999</v>
      </c>
      <c r="AM7" s="453">
        <v>31.16</v>
      </c>
      <c r="AN7" s="453">
        <v>3213.95</v>
      </c>
      <c r="AO7" s="453">
        <v>3245.1099999999997</v>
      </c>
      <c r="AP7" s="453">
        <v>3260.9999999999995</v>
      </c>
      <c r="AQ7" s="454">
        <v>4764.3599999999997</v>
      </c>
    </row>
    <row r="8" spans="2:43" ht="13.7" customHeight="1">
      <c r="B8" s="305"/>
      <c r="C8" s="302"/>
      <c r="D8" s="302"/>
      <c r="E8" s="161" t="s">
        <v>65</v>
      </c>
      <c r="F8" s="453">
        <v>34.78</v>
      </c>
      <c r="G8" s="453">
        <v>140.22</v>
      </c>
      <c r="H8" s="453">
        <v>514.57000000000005</v>
      </c>
      <c r="I8" s="453">
        <v>27.36</v>
      </c>
      <c r="J8" s="453">
        <v>716.93000000000006</v>
      </c>
      <c r="K8" s="453">
        <v>605.86</v>
      </c>
      <c r="L8" s="453">
        <v>0</v>
      </c>
      <c r="M8" s="453">
        <v>605.86</v>
      </c>
      <c r="N8" s="453">
        <v>1322.79</v>
      </c>
      <c r="O8" s="453">
        <v>127.07</v>
      </c>
      <c r="P8" s="453">
        <v>3.8</v>
      </c>
      <c r="Q8" s="453">
        <v>130.87</v>
      </c>
      <c r="R8" s="453">
        <v>77.05</v>
      </c>
      <c r="S8" s="453">
        <v>5336.86</v>
      </c>
      <c r="T8" s="453">
        <v>5413.91</v>
      </c>
      <c r="U8" s="453">
        <v>5544.78</v>
      </c>
      <c r="V8" s="454">
        <v>6867.57</v>
      </c>
      <c r="W8" s="64"/>
      <c r="X8" s="75"/>
      <c r="Z8" s="473" t="s">
        <v>65</v>
      </c>
      <c r="AA8" s="453">
        <v>34.78</v>
      </c>
      <c r="AB8" s="453">
        <v>140.22</v>
      </c>
      <c r="AC8" s="453">
        <v>514.57000000000005</v>
      </c>
      <c r="AD8" s="453">
        <v>27.36</v>
      </c>
      <c r="AE8" s="453">
        <v>716.93000000000006</v>
      </c>
      <c r="AF8" s="453">
        <v>605.86</v>
      </c>
      <c r="AG8" s="453">
        <v>0</v>
      </c>
      <c r="AH8" s="453">
        <v>605.86</v>
      </c>
      <c r="AI8" s="453">
        <v>1322.79</v>
      </c>
      <c r="AJ8" s="453">
        <v>127.07</v>
      </c>
      <c r="AK8" s="453">
        <v>3.8</v>
      </c>
      <c r="AL8" s="453">
        <v>130.87</v>
      </c>
      <c r="AM8" s="453">
        <v>77.05</v>
      </c>
      <c r="AN8" s="453">
        <v>5336.86</v>
      </c>
      <c r="AO8" s="453">
        <v>5413.91</v>
      </c>
      <c r="AP8" s="453">
        <v>5544.78</v>
      </c>
      <c r="AQ8" s="454">
        <v>6867.57</v>
      </c>
    </row>
    <row r="9" spans="2:43" ht="13.7" customHeight="1">
      <c r="B9" s="305"/>
      <c r="C9" s="302"/>
      <c r="D9" s="302"/>
      <c r="E9" s="166" t="s">
        <v>52</v>
      </c>
      <c r="F9" s="453">
        <v>22.85</v>
      </c>
      <c r="G9" s="453">
        <v>22.76</v>
      </c>
      <c r="H9" s="453">
        <v>3.04</v>
      </c>
      <c r="I9" s="453">
        <v>1.41</v>
      </c>
      <c r="J9" s="453">
        <v>50.059999999999995</v>
      </c>
      <c r="K9" s="453">
        <v>12.46</v>
      </c>
      <c r="L9" s="453">
        <v>0</v>
      </c>
      <c r="M9" s="453">
        <v>12.46</v>
      </c>
      <c r="N9" s="453">
        <v>62.519999999999996</v>
      </c>
      <c r="O9" s="453">
        <v>0</v>
      </c>
      <c r="P9" s="453">
        <v>0</v>
      </c>
      <c r="Q9" s="453">
        <v>0</v>
      </c>
      <c r="R9" s="453">
        <v>6.72</v>
      </c>
      <c r="S9" s="453">
        <v>331.35</v>
      </c>
      <c r="T9" s="453">
        <v>338.07000000000005</v>
      </c>
      <c r="U9" s="453">
        <v>338.07000000000005</v>
      </c>
      <c r="V9" s="454">
        <v>400.59000000000003</v>
      </c>
      <c r="W9" s="64"/>
      <c r="X9" s="75"/>
      <c r="Z9" s="474" t="s">
        <v>52</v>
      </c>
      <c r="AA9" s="453">
        <v>22.85</v>
      </c>
      <c r="AB9" s="453">
        <v>22.76</v>
      </c>
      <c r="AC9" s="453">
        <v>3.04</v>
      </c>
      <c r="AD9" s="453">
        <v>1.41</v>
      </c>
      <c r="AE9" s="453">
        <v>50.059999999999995</v>
      </c>
      <c r="AF9" s="453">
        <v>12.46</v>
      </c>
      <c r="AG9" s="453">
        <v>0</v>
      </c>
      <c r="AH9" s="453">
        <v>12.46</v>
      </c>
      <c r="AI9" s="453">
        <v>62.519999999999996</v>
      </c>
      <c r="AJ9" s="453">
        <v>0</v>
      </c>
      <c r="AK9" s="453">
        <v>0</v>
      </c>
      <c r="AL9" s="453">
        <v>0</v>
      </c>
      <c r="AM9" s="453">
        <v>6.72</v>
      </c>
      <c r="AN9" s="453">
        <v>331.35</v>
      </c>
      <c r="AO9" s="453">
        <v>338.07000000000005</v>
      </c>
      <c r="AP9" s="453">
        <v>338.07000000000005</v>
      </c>
      <c r="AQ9" s="454">
        <v>400.59000000000003</v>
      </c>
    </row>
    <row r="10" spans="2:43" ht="13.7" customHeight="1">
      <c r="B10" s="305"/>
      <c r="C10" s="302"/>
      <c r="D10" s="302"/>
      <c r="E10" s="161" t="s">
        <v>66</v>
      </c>
      <c r="F10" s="453">
        <v>2373.7600000000002</v>
      </c>
      <c r="G10" s="453">
        <v>864.03</v>
      </c>
      <c r="H10" s="453">
        <v>85.27</v>
      </c>
      <c r="I10" s="453">
        <v>8.51</v>
      </c>
      <c r="J10" s="453">
        <v>3331.57</v>
      </c>
      <c r="K10" s="453">
        <v>229.21</v>
      </c>
      <c r="L10" s="453">
        <v>21.41</v>
      </c>
      <c r="M10" s="453">
        <v>250.62</v>
      </c>
      <c r="N10" s="453">
        <v>3582.19</v>
      </c>
      <c r="O10" s="453">
        <v>19.66</v>
      </c>
      <c r="P10" s="453">
        <v>0.4</v>
      </c>
      <c r="Q10" s="453">
        <v>20.059999999999999</v>
      </c>
      <c r="R10" s="453">
        <v>1.17</v>
      </c>
      <c r="S10" s="453">
        <v>1053.6099999999999</v>
      </c>
      <c r="T10" s="453">
        <v>1054.78</v>
      </c>
      <c r="U10" s="453">
        <v>1074.8399999999999</v>
      </c>
      <c r="V10" s="454">
        <v>4657.03</v>
      </c>
      <c r="W10" s="64"/>
      <c r="X10" s="75"/>
      <c r="Z10" s="473" t="s">
        <v>66</v>
      </c>
      <c r="AA10" s="453">
        <v>2373.7600000000002</v>
      </c>
      <c r="AB10" s="453">
        <v>863.14</v>
      </c>
      <c r="AC10" s="453">
        <v>85.27</v>
      </c>
      <c r="AD10" s="453">
        <v>8.51</v>
      </c>
      <c r="AE10" s="453">
        <v>3330.6800000000003</v>
      </c>
      <c r="AF10" s="453">
        <v>229.21</v>
      </c>
      <c r="AG10" s="453">
        <v>21.41</v>
      </c>
      <c r="AH10" s="453">
        <v>250.62</v>
      </c>
      <c r="AI10" s="453">
        <v>3581.3</v>
      </c>
      <c r="AJ10" s="453">
        <v>19.66</v>
      </c>
      <c r="AK10" s="453">
        <v>0.4</v>
      </c>
      <c r="AL10" s="453">
        <v>20.059999999999999</v>
      </c>
      <c r="AM10" s="453">
        <v>1.17</v>
      </c>
      <c r="AN10" s="453">
        <v>1053.6400000000001</v>
      </c>
      <c r="AO10" s="453">
        <v>1054.8100000000002</v>
      </c>
      <c r="AP10" s="453">
        <v>1074.8700000000001</v>
      </c>
      <c r="AQ10" s="454">
        <v>4656.17</v>
      </c>
    </row>
    <row r="11" spans="2:43" ht="13.7" customHeight="1">
      <c r="B11" s="305"/>
      <c r="C11" s="302"/>
      <c r="D11" s="302"/>
      <c r="E11" s="161" t="s">
        <v>67</v>
      </c>
      <c r="F11" s="453">
        <v>6786.3</v>
      </c>
      <c r="G11" s="453">
        <v>769.75</v>
      </c>
      <c r="H11" s="453">
        <v>64.790000000000006</v>
      </c>
      <c r="I11" s="453">
        <v>15.24</v>
      </c>
      <c r="J11" s="453">
        <v>7636.08</v>
      </c>
      <c r="K11" s="453">
        <v>106.15</v>
      </c>
      <c r="L11" s="453">
        <v>15.7</v>
      </c>
      <c r="M11" s="453">
        <v>121.85000000000001</v>
      </c>
      <c r="N11" s="453">
        <v>7757.93</v>
      </c>
      <c r="O11" s="453">
        <v>35.9</v>
      </c>
      <c r="P11" s="453">
        <v>58.28</v>
      </c>
      <c r="Q11" s="453">
        <v>94.18</v>
      </c>
      <c r="R11" s="453">
        <v>4.9000000000000004</v>
      </c>
      <c r="S11" s="453">
        <v>1697.68</v>
      </c>
      <c r="T11" s="453">
        <v>1702.5800000000002</v>
      </c>
      <c r="U11" s="453">
        <v>1796.7600000000002</v>
      </c>
      <c r="V11" s="454">
        <v>9554.6899999999987</v>
      </c>
      <c r="W11" s="64"/>
      <c r="X11" s="75"/>
      <c r="Z11" s="473" t="s">
        <v>67</v>
      </c>
      <c r="AA11" s="453">
        <v>6786.3</v>
      </c>
      <c r="AB11" s="453">
        <v>769.75</v>
      </c>
      <c r="AC11" s="453">
        <v>64.790000000000006</v>
      </c>
      <c r="AD11" s="453">
        <v>15.24</v>
      </c>
      <c r="AE11" s="453">
        <v>7636.08</v>
      </c>
      <c r="AF11" s="453">
        <v>106.15</v>
      </c>
      <c r="AG11" s="453">
        <v>15.7</v>
      </c>
      <c r="AH11" s="453">
        <v>121.85000000000001</v>
      </c>
      <c r="AI11" s="453">
        <v>7757.93</v>
      </c>
      <c r="AJ11" s="453">
        <v>35.9</v>
      </c>
      <c r="AK11" s="453">
        <v>58.28</v>
      </c>
      <c r="AL11" s="453">
        <v>94.18</v>
      </c>
      <c r="AM11" s="453">
        <v>4.9000000000000004</v>
      </c>
      <c r="AN11" s="453">
        <v>1697.68</v>
      </c>
      <c r="AO11" s="453">
        <v>1702.5800000000002</v>
      </c>
      <c r="AP11" s="453">
        <v>1796.7600000000002</v>
      </c>
      <c r="AQ11" s="454">
        <v>9554.69</v>
      </c>
    </row>
    <row r="12" spans="2:43" ht="13.7" customHeight="1">
      <c r="B12" s="305"/>
      <c r="C12" s="302"/>
      <c r="D12" s="302"/>
      <c r="E12" s="166" t="s">
        <v>53</v>
      </c>
      <c r="F12" s="453">
        <v>578.28</v>
      </c>
      <c r="G12" s="453">
        <v>260.49</v>
      </c>
      <c r="H12" s="453">
        <v>12.49</v>
      </c>
      <c r="I12" s="453">
        <v>1.46</v>
      </c>
      <c r="J12" s="453">
        <v>852.72</v>
      </c>
      <c r="K12" s="453">
        <v>215.17</v>
      </c>
      <c r="L12" s="453">
        <v>0</v>
      </c>
      <c r="M12" s="453">
        <v>215.17</v>
      </c>
      <c r="N12" s="453">
        <v>1067.8900000000001</v>
      </c>
      <c r="O12" s="453">
        <v>10.53</v>
      </c>
      <c r="P12" s="453">
        <v>0</v>
      </c>
      <c r="Q12" s="453">
        <v>10.53</v>
      </c>
      <c r="R12" s="453">
        <v>13.89</v>
      </c>
      <c r="S12" s="453">
        <v>1752.35</v>
      </c>
      <c r="T12" s="453">
        <v>1766.24</v>
      </c>
      <c r="U12" s="453">
        <v>1776.77</v>
      </c>
      <c r="V12" s="454">
        <v>2844.66</v>
      </c>
      <c r="W12" s="64"/>
      <c r="X12" s="75"/>
      <c r="Z12" s="474" t="s">
        <v>53</v>
      </c>
      <c r="AA12" s="453">
        <v>578.28</v>
      </c>
      <c r="AB12" s="453">
        <v>260.49</v>
      </c>
      <c r="AC12" s="453">
        <v>12.49</v>
      </c>
      <c r="AD12" s="453">
        <v>1.46</v>
      </c>
      <c r="AE12" s="453">
        <v>852.72</v>
      </c>
      <c r="AF12" s="453">
        <v>215.17</v>
      </c>
      <c r="AG12" s="453">
        <v>0</v>
      </c>
      <c r="AH12" s="453">
        <v>215.17</v>
      </c>
      <c r="AI12" s="453">
        <v>1067.8900000000001</v>
      </c>
      <c r="AJ12" s="453">
        <v>10.53</v>
      </c>
      <c r="AK12" s="453">
        <v>0</v>
      </c>
      <c r="AL12" s="453">
        <v>10.53</v>
      </c>
      <c r="AM12" s="453">
        <v>13.89</v>
      </c>
      <c r="AN12" s="453">
        <v>1752.35</v>
      </c>
      <c r="AO12" s="453">
        <v>1766.24</v>
      </c>
      <c r="AP12" s="453">
        <v>1776.77</v>
      </c>
      <c r="AQ12" s="454">
        <v>2844.66</v>
      </c>
    </row>
    <row r="13" spans="2:43" ht="13.7" customHeight="1">
      <c r="B13" s="305"/>
      <c r="C13" s="302"/>
      <c r="D13" s="302"/>
      <c r="E13" s="161" t="s">
        <v>68</v>
      </c>
      <c r="F13" s="453">
        <v>5.95</v>
      </c>
      <c r="G13" s="453">
        <v>11.98</v>
      </c>
      <c r="H13" s="453">
        <v>0</v>
      </c>
      <c r="I13" s="453">
        <v>0</v>
      </c>
      <c r="J13" s="453">
        <v>17.93</v>
      </c>
      <c r="K13" s="453">
        <v>51.59</v>
      </c>
      <c r="L13" s="453">
        <v>0</v>
      </c>
      <c r="M13" s="453">
        <v>51.59</v>
      </c>
      <c r="N13" s="453">
        <v>69.52000000000001</v>
      </c>
      <c r="O13" s="453">
        <v>0.14000000000000001</v>
      </c>
      <c r="P13" s="453">
        <v>0</v>
      </c>
      <c r="Q13" s="453">
        <v>0.14000000000000001</v>
      </c>
      <c r="R13" s="453">
        <v>0.46</v>
      </c>
      <c r="S13" s="453">
        <v>215.39</v>
      </c>
      <c r="T13" s="453">
        <v>215.85</v>
      </c>
      <c r="U13" s="453">
        <v>215.98999999999998</v>
      </c>
      <c r="V13" s="454">
        <v>285.51</v>
      </c>
      <c r="W13" s="64"/>
      <c r="X13" s="75"/>
      <c r="Z13" s="473" t="s">
        <v>68</v>
      </c>
      <c r="AA13" s="453">
        <v>5.95</v>
      </c>
      <c r="AB13" s="453">
        <v>11.98</v>
      </c>
      <c r="AC13" s="453">
        <v>0</v>
      </c>
      <c r="AD13" s="453">
        <v>0</v>
      </c>
      <c r="AE13" s="453">
        <v>17.93</v>
      </c>
      <c r="AF13" s="453">
        <v>51.59</v>
      </c>
      <c r="AG13" s="453">
        <v>0</v>
      </c>
      <c r="AH13" s="453">
        <v>51.59</v>
      </c>
      <c r="AI13" s="453">
        <v>69.52000000000001</v>
      </c>
      <c r="AJ13" s="453">
        <v>0.14000000000000001</v>
      </c>
      <c r="AK13" s="453">
        <v>0</v>
      </c>
      <c r="AL13" s="453">
        <v>0.14000000000000001</v>
      </c>
      <c r="AM13" s="453">
        <v>0.46</v>
      </c>
      <c r="AN13" s="453">
        <v>215.39</v>
      </c>
      <c r="AO13" s="453">
        <v>215.85</v>
      </c>
      <c r="AP13" s="453">
        <v>215.98999999999998</v>
      </c>
      <c r="AQ13" s="454">
        <v>285.51</v>
      </c>
    </row>
    <row r="14" spans="2:43" ht="13.7" customHeight="1">
      <c r="B14" s="305"/>
      <c r="C14" s="302" t="s">
        <v>69</v>
      </c>
      <c r="D14" s="168" t="s">
        <v>70</v>
      </c>
      <c r="E14" s="161" t="s">
        <v>71</v>
      </c>
      <c r="F14" s="453">
        <v>7783.91</v>
      </c>
      <c r="G14" s="453">
        <v>1707.05</v>
      </c>
      <c r="H14" s="453">
        <v>687.88</v>
      </c>
      <c r="I14" s="453">
        <v>8.16</v>
      </c>
      <c r="J14" s="453">
        <v>10186.999999999998</v>
      </c>
      <c r="K14" s="453">
        <v>1094.28</v>
      </c>
      <c r="L14" s="453">
        <v>2.87</v>
      </c>
      <c r="M14" s="453">
        <v>1097.1499999999999</v>
      </c>
      <c r="N14" s="453">
        <v>11284.149999999998</v>
      </c>
      <c r="O14" s="453">
        <v>44.67</v>
      </c>
      <c r="P14" s="453">
        <v>3.47</v>
      </c>
      <c r="Q14" s="453">
        <v>48.14</v>
      </c>
      <c r="R14" s="453">
        <v>116.41</v>
      </c>
      <c r="S14" s="453">
        <v>2756.02</v>
      </c>
      <c r="T14" s="453">
        <v>2872.43</v>
      </c>
      <c r="U14" s="453">
        <v>2920.5699999999997</v>
      </c>
      <c r="V14" s="454">
        <v>14204.72</v>
      </c>
      <c r="W14" s="64"/>
      <c r="X14" s="75"/>
      <c r="Z14" s="473" t="s">
        <v>71</v>
      </c>
      <c r="AA14" s="453">
        <v>7783.91</v>
      </c>
      <c r="AB14" s="453">
        <v>1707.05</v>
      </c>
      <c r="AC14" s="453">
        <v>687.88</v>
      </c>
      <c r="AD14" s="453">
        <v>8.16</v>
      </c>
      <c r="AE14" s="453">
        <v>10186.999999999998</v>
      </c>
      <c r="AF14" s="453">
        <v>1094.28</v>
      </c>
      <c r="AG14" s="453">
        <v>2.87</v>
      </c>
      <c r="AH14" s="453">
        <v>1097.1499999999999</v>
      </c>
      <c r="AI14" s="453">
        <v>11284.149999999998</v>
      </c>
      <c r="AJ14" s="453">
        <v>44.67</v>
      </c>
      <c r="AK14" s="453">
        <v>3.47</v>
      </c>
      <c r="AL14" s="453">
        <v>48.14</v>
      </c>
      <c r="AM14" s="453">
        <v>116.41</v>
      </c>
      <c r="AN14" s="453">
        <v>2756.02</v>
      </c>
      <c r="AO14" s="453">
        <v>2872.43</v>
      </c>
      <c r="AP14" s="453">
        <v>2920.5699999999997</v>
      </c>
      <c r="AQ14" s="454">
        <v>14204.719999999998</v>
      </c>
    </row>
    <row r="15" spans="2:43" ht="13.7" customHeight="1">
      <c r="B15" s="305"/>
      <c r="C15" s="302" t="s">
        <v>72</v>
      </c>
      <c r="D15" s="302" t="s">
        <v>73</v>
      </c>
      <c r="E15" s="161" t="s">
        <v>74</v>
      </c>
      <c r="F15" s="453">
        <v>0</v>
      </c>
      <c r="G15" s="453">
        <v>0</v>
      </c>
      <c r="H15" s="453">
        <v>2.88</v>
      </c>
      <c r="I15" s="453">
        <v>0</v>
      </c>
      <c r="J15" s="453">
        <v>2.88</v>
      </c>
      <c r="K15" s="453">
        <v>0</v>
      </c>
      <c r="L15" s="453">
        <v>0</v>
      </c>
      <c r="M15" s="453">
        <v>0</v>
      </c>
      <c r="N15" s="453">
        <v>2.88</v>
      </c>
      <c r="O15" s="453">
        <v>0</v>
      </c>
      <c r="P15" s="453">
        <v>0</v>
      </c>
      <c r="Q15" s="453">
        <v>0</v>
      </c>
      <c r="R15" s="453">
        <v>0</v>
      </c>
      <c r="S15" s="453">
        <v>0.32</v>
      </c>
      <c r="T15" s="453">
        <v>0.32</v>
      </c>
      <c r="U15" s="453">
        <v>0.32</v>
      </c>
      <c r="V15" s="454">
        <v>3.1999999999999997</v>
      </c>
      <c r="W15" s="64"/>
      <c r="X15" s="75"/>
      <c r="Z15" s="473" t="s">
        <v>74</v>
      </c>
      <c r="AA15" s="453">
        <v>0</v>
      </c>
      <c r="AB15" s="453">
        <v>0</v>
      </c>
      <c r="AC15" s="453">
        <v>2.88</v>
      </c>
      <c r="AD15" s="453">
        <v>0</v>
      </c>
      <c r="AE15" s="453">
        <v>2.88</v>
      </c>
      <c r="AF15" s="453">
        <v>0</v>
      </c>
      <c r="AG15" s="453">
        <v>0</v>
      </c>
      <c r="AH15" s="453">
        <v>0</v>
      </c>
      <c r="AI15" s="453">
        <v>2.88</v>
      </c>
      <c r="AJ15" s="453">
        <v>0</v>
      </c>
      <c r="AK15" s="453">
        <v>0</v>
      </c>
      <c r="AL15" s="453">
        <v>0</v>
      </c>
      <c r="AM15" s="453">
        <v>0</v>
      </c>
      <c r="AN15" s="453">
        <v>0.32</v>
      </c>
      <c r="AO15" s="453">
        <v>0.32</v>
      </c>
      <c r="AP15" s="453">
        <v>0.32</v>
      </c>
      <c r="AQ15" s="454">
        <v>3.1999999999999997</v>
      </c>
    </row>
    <row r="16" spans="2:43" ht="13.7" customHeight="1">
      <c r="B16" s="305"/>
      <c r="C16" s="303" t="s">
        <v>285</v>
      </c>
      <c r="D16" s="302"/>
      <c r="E16" s="161" t="s">
        <v>76</v>
      </c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4"/>
      <c r="W16" s="64"/>
      <c r="X16" s="75"/>
      <c r="Z16" s="473" t="s">
        <v>76</v>
      </c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4"/>
    </row>
    <row r="17" spans="2:83" ht="13.7" customHeight="1">
      <c r="B17" s="305" t="s">
        <v>75</v>
      </c>
      <c r="C17" s="302"/>
      <c r="D17" s="302"/>
      <c r="E17" s="161" t="s">
        <v>77</v>
      </c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4"/>
      <c r="W17" s="64"/>
      <c r="X17" s="75"/>
      <c r="Z17" s="473" t="s">
        <v>77</v>
      </c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4"/>
    </row>
    <row r="18" spans="2:83" ht="13.7" customHeight="1">
      <c r="B18" s="305"/>
      <c r="C18" s="302"/>
      <c r="D18" s="302"/>
      <c r="E18" s="161" t="s">
        <v>78</v>
      </c>
      <c r="F18" s="453">
        <v>3.66</v>
      </c>
      <c r="G18" s="453">
        <v>55.78</v>
      </c>
      <c r="H18" s="453">
        <v>116.45</v>
      </c>
      <c r="I18" s="453">
        <v>2.91</v>
      </c>
      <c r="J18" s="453">
        <v>178.79999999999998</v>
      </c>
      <c r="K18" s="453">
        <v>106.2</v>
      </c>
      <c r="L18" s="453">
        <v>0</v>
      </c>
      <c r="M18" s="453">
        <v>106.2</v>
      </c>
      <c r="N18" s="453">
        <v>285</v>
      </c>
      <c r="O18" s="453">
        <v>21.27</v>
      </c>
      <c r="P18" s="453">
        <v>12.69</v>
      </c>
      <c r="Q18" s="453">
        <v>33.96</v>
      </c>
      <c r="R18" s="453">
        <v>25.64</v>
      </c>
      <c r="S18" s="453">
        <v>1248.3699999999999</v>
      </c>
      <c r="T18" s="453">
        <v>1274.01</v>
      </c>
      <c r="U18" s="453">
        <v>1307.97</v>
      </c>
      <c r="V18" s="454">
        <v>1592.9699999999998</v>
      </c>
      <c r="W18" s="64"/>
      <c r="X18" s="75"/>
      <c r="Z18" s="473" t="s">
        <v>78</v>
      </c>
      <c r="AA18" s="453">
        <v>3.66</v>
      </c>
      <c r="AB18" s="453">
        <v>55.78</v>
      </c>
      <c r="AC18" s="453">
        <v>116.45</v>
      </c>
      <c r="AD18" s="453">
        <v>2.91</v>
      </c>
      <c r="AE18" s="453">
        <v>178.79999999999998</v>
      </c>
      <c r="AF18" s="453">
        <v>106.2</v>
      </c>
      <c r="AG18" s="453">
        <v>0</v>
      </c>
      <c r="AH18" s="453">
        <v>106.2</v>
      </c>
      <c r="AI18" s="453">
        <v>285</v>
      </c>
      <c r="AJ18" s="453">
        <v>21.27</v>
      </c>
      <c r="AK18" s="453">
        <v>12.69</v>
      </c>
      <c r="AL18" s="453">
        <v>33.96</v>
      </c>
      <c r="AM18" s="453">
        <v>25.64</v>
      </c>
      <c r="AN18" s="453">
        <v>1248.3699999999999</v>
      </c>
      <c r="AO18" s="453">
        <v>1274.01</v>
      </c>
      <c r="AP18" s="453">
        <v>1307.97</v>
      </c>
      <c r="AQ18" s="454">
        <v>1592.97</v>
      </c>
    </row>
    <row r="19" spans="2:83" ht="13.7" customHeight="1">
      <c r="B19" s="169" t="s">
        <v>330</v>
      </c>
      <c r="C19" s="302"/>
      <c r="D19" s="302"/>
      <c r="E19" s="161" t="s">
        <v>79</v>
      </c>
      <c r="F19" s="453">
        <v>5.14</v>
      </c>
      <c r="G19" s="453">
        <v>115.68</v>
      </c>
      <c r="H19" s="453">
        <v>13.65</v>
      </c>
      <c r="I19" s="453">
        <v>0.66</v>
      </c>
      <c r="J19" s="453">
        <v>135.13</v>
      </c>
      <c r="K19" s="453">
        <v>62.11</v>
      </c>
      <c r="L19" s="453">
        <v>0</v>
      </c>
      <c r="M19" s="453">
        <v>62.11</v>
      </c>
      <c r="N19" s="453">
        <v>197.24</v>
      </c>
      <c r="O19" s="453">
        <v>0.88</v>
      </c>
      <c r="P19" s="453">
        <v>0</v>
      </c>
      <c r="Q19" s="453">
        <v>0.88</v>
      </c>
      <c r="R19" s="453">
        <v>0</v>
      </c>
      <c r="S19" s="453">
        <v>968.02</v>
      </c>
      <c r="T19" s="453">
        <v>968.02</v>
      </c>
      <c r="U19" s="453">
        <v>968.9</v>
      </c>
      <c r="V19" s="454">
        <v>1166.1399999999999</v>
      </c>
      <c r="W19" s="64"/>
      <c r="X19" s="75"/>
      <c r="Z19" s="473" t="s">
        <v>79</v>
      </c>
      <c r="AA19" s="453">
        <v>5.14</v>
      </c>
      <c r="AB19" s="453">
        <v>115.68</v>
      </c>
      <c r="AC19" s="453">
        <v>13.65</v>
      </c>
      <c r="AD19" s="453">
        <v>0.66</v>
      </c>
      <c r="AE19" s="453">
        <v>135.13</v>
      </c>
      <c r="AF19" s="453">
        <v>62.11</v>
      </c>
      <c r="AG19" s="453">
        <v>0</v>
      </c>
      <c r="AH19" s="453">
        <v>62.11</v>
      </c>
      <c r="AI19" s="453">
        <v>197.24</v>
      </c>
      <c r="AJ19" s="453">
        <v>0.88</v>
      </c>
      <c r="AK19" s="453">
        <v>0</v>
      </c>
      <c r="AL19" s="453">
        <v>0.88</v>
      </c>
      <c r="AM19" s="453">
        <v>0</v>
      </c>
      <c r="AN19" s="453">
        <v>968.02</v>
      </c>
      <c r="AO19" s="453">
        <v>968.02</v>
      </c>
      <c r="AP19" s="453">
        <v>968.9</v>
      </c>
      <c r="AQ19" s="454">
        <v>1166.1399999999999</v>
      </c>
    </row>
    <row r="20" spans="2:83" ht="13.7" customHeight="1">
      <c r="B20" s="305"/>
      <c r="C20" s="304"/>
      <c r="D20" s="238"/>
      <c r="E20" s="251" t="s">
        <v>80</v>
      </c>
      <c r="F20" s="453">
        <v>18154.640000000003</v>
      </c>
      <c r="G20" s="453">
        <v>4259.32</v>
      </c>
      <c r="H20" s="453">
        <v>1592.7800000000002</v>
      </c>
      <c r="I20" s="453">
        <v>85.919999999999973</v>
      </c>
      <c r="J20" s="453">
        <v>24092.66</v>
      </c>
      <c r="K20" s="453">
        <v>3002.83</v>
      </c>
      <c r="L20" s="453">
        <v>39.979999999999997</v>
      </c>
      <c r="M20" s="453">
        <v>3042.8099999999995</v>
      </c>
      <c r="N20" s="453">
        <v>27135.47</v>
      </c>
      <c r="O20" s="453">
        <v>275.96999999999997</v>
      </c>
      <c r="P20" s="453">
        <v>78.680000000000007</v>
      </c>
      <c r="Q20" s="453">
        <v>354.64999999999992</v>
      </c>
      <c r="R20" s="453">
        <v>277.39999999999998</v>
      </c>
      <c r="S20" s="453">
        <v>18573.920000000002</v>
      </c>
      <c r="T20" s="453">
        <v>18851.32</v>
      </c>
      <c r="U20" s="453">
        <v>19205.97</v>
      </c>
      <c r="V20" s="475">
        <v>46341.439999999995</v>
      </c>
      <c r="W20" s="476"/>
      <c r="X20" s="75"/>
      <c r="Z20" s="477" t="s">
        <v>80</v>
      </c>
      <c r="AA20" s="453">
        <v>18154.640000000003</v>
      </c>
      <c r="AB20" s="453">
        <v>4258.4299999999994</v>
      </c>
      <c r="AC20" s="453">
        <v>1592.7800000000002</v>
      </c>
      <c r="AD20" s="453">
        <v>85.919999999999973</v>
      </c>
      <c r="AE20" s="453">
        <v>24091.77</v>
      </c>
      <c r="AF20" s="453">
        <v>3002.83</v>
      </c>
      <c r="AG20" s="453">
        <v>39.979999999999997</v>
      </c>
      <c r="AH20" s="453">
        <v>3042.8099999999995</v>
      </c>
      <c r="AI20" s="453">
        <v>27134.58</v>
      </c>
      <c r="AJ20" s="453">
        <v>275.96999999999997</v>
      </c>
      <c r="AK20" s="453">
        <v>78.680000000000007</v>
      </c>
      <c r="AL20" s="453">
        <v>354.64999999999992</v>
      </c>
      <c r="AM20" s="453">
        <v>277.39999999999998</v>
      </c>
      <c r="AN20" s="453">
        <v>18573.95</v>
      </c>
      <c r="AO20" s="453">
        <v>18851.349999999999</v>
      </c>
      <c r="AP20" s="453">
        <v>19206</v>
      </c>
      <c r="AQ20" s="454">
        <v>46340.58</v>
      </c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</row>
    <row r="21" spans="2:83" ht="13.7" customHeight="1">
      <c r="B21" s="305"/>
      <c r="C21" s="304"/>
      <c r="D21" s="244" t="s">
        <v>81</v>
      </c>
      <c r="E21" s="252" t="s">
        <v>82</v>
      </c>
      <c r="F21" s="478">
        <v>383.99</v>
      </c>
      <c r="G21" s="478">
        <v>2215.25</v>
      </c>
      <c r="H21" s="478">
        <v>1082.23</v>
      </c>
      <c r="I21" s="478">
        <v>400.45</v>
      </c>
      <c r="J21" s="478">
        <v>4081.9199999999996</v>
      </c>
      <c r="K21" s="478">
        <v>753.62</v>
      </c>
      <c r="L21" s="478">
        <v>0</v>
      </c>
      <c r="M21" s="478">
        <v>753.62</v>
      </c>
      <c r="N21" s="478">
        <v>4835.54</v>
      </c>
      <c r="O21" s="478">
        <v>40.74</v>
      </c>
      <c r="P21" s="478">
        <v>28.52</v>
      </c>
      <c r="Q21" s="478">
        <v>69.260000000000005</v>
      </c>
      <c r="R21" s="478">
        <v>88.12</v>
      </c>
      <c r="S21" s="478">
        <v>4728.66</v>
      </c>
      <c r="T21" s="478">
        <v>4816.78</v>
      </c>
      <c r="U21" s="478">
        <v>4886.04</v>
      </c>
      <c r="V21" s="479">
        <v>9721.58</v>
      </c>
      <c r="W21" s="64"/>
      <c r="X21" s="75"/>
      <c r="Z21" s="480" t="s">
        <v>82</v>
      </c>
      <c r="AA21" s="478">
        <v>384</v>
      </c>
      <c r="AB21" s="478">
        <v>2217.23</v>
      </c>
      <c r="AC21" s="478">
        <v>1082.23</v>
      </c>
      <c r="AD21" s="478">
        <v>400.45</v>
      </c>
      <c r="AE21" s="478">
        <v>4083.91</v>
      </c>
      <c r="AF21" s="478">
        <v>753.62</v>
      </c>
      <c r="AG21" s="478">
        <v>0</v>
      </c>
      <c r="AH21" s="478">
        <v>753.62</v>
      </c>
      <c r="AI21" s="478">
        <v>4837.53</v>
      </c>
      <c r="AJ21" s="478">
        <v>40.74</v>
      </c>
      <c r="AK21" s="478">
        <v>28.52</v>
      </c>
      <c r="AL21" s="478">
        <v>69.260000000000005</v>
      </c>
      <c r="AM21" s="478">
        <v>88.12</v>
      </c>
      <c r="AN21" s="478">
        <v>4731.3999999999996</v>
      </c>
      <c r="AO21" s="478">
        <v>4819.5199999999995</v>
      </c>
      <c r="AP21" s="478">
        <v>4888.78</v>
      </c>
      <c r="AQ21" s="479">
        <v>9726.31</v>
      </c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</row>
    <row r="22" spans="2:83" ht="13.7" customHeight="1" thickBot="1">
      <c r="B22" s="305"/>
      <c r="C22" s="304"/>
      <c r="D22" s="838" t="s">
        <v>83</v>
      </c>
      <c r="E22" s="839"/>
      <c r="F22" s="481">
        <v>18538.630000000005</v>
      </c>
      <c r="G22" s="481">
        <v>6474.57</v>
      </c>
      <c r="H22" s="481">
        <v>2675.01</v>
      </c>
      <c r="I22" s="481">
        <v>486.36999999999995</v>
      </c>
      <c r="J22" s="481">
        <v>28174.579999999998</v>
      </c>
      <c r="K22" s="481">
        <v>3756.45</v>
      </c>
      <c r="L22" s="481">
        <v>39.979999999999997</v>
      </c>
      <c r="M22" s="481">
        <v>3796.4299999999994</v>
      </c>
      <c r="N22" s="481">
        <v>31971.010000000002</v>
      </c>
      <c r="O22" s="481">
        <v>316.70999999999998</v>
      </c>
      <c r="P22" s="481">
        <v>107.2</v>
      </c>
      <c r="Q22" s="481">
        <v>423.90999999999991</v>
      </c>
      <c r="R22" s="481">
        <v>365.52</v>
      </c>
      <c r="S22" s="481">
        <v>23302.58</v>
      </c>
      <c r="T22" s="481">
        <v>23668.1</v>
      </c>
      <c r="U22" s="481">
        <v>24092.010000000002</v>
      </c>
      <c r="V22" s="482">
        <v>56063.02</v>
      </c>
      <c r="W22" s="476"/>
      <c r="X22" s="75"/>
      <c r="Z22" s="483"/>
      <c r="AA22" s="484">
        <v>18538.640000000003</v>
      </c>
      <c r="AB22" s="484">
        <v>6475.66</v>
      </c>
      <c r="AC22" s="484">
        <v>2675.01</v>
      </c>
      <c r="AD22" s="484">
        <v>486.36999999999995</v>
      </c>
      <c r="AE22" s="484">
        <v>28175.68</v>
      </c>
      <c r="AF22" s="484">
        <v>3756.45</v>
      </c>
      <c r="AG22" s="484">
        <v>39.979999999999997</v>
      </c>
      <c r="AH22" s="484">
        <v>3796.4299999999994</v>
      </c>
      <c r="AI22" s="484">
        <v>31972.11</v>
      </c>
      <c r="AJ22" s="484">
        <v>316.70999999999998</v>
      </c>
      <c r="AK22" s="484">
        <v>107.2</v>
      </c>
      <c r="AL22" s="484">
        <v>423.90999999999991</v>
      </c>
      <c r="AM22" s="484">
        <v>365.52</v>
      </c>
      <c r="AN22" s="484">
        <v>23305.35</v>
      </c>
      <c r="AO22" s="484">
        <v>23670.87</v>
      </c>
      <c r="AP22" s="484">
        <v>24094.78</v>
      </c>
      <c r="AQ22" s="485">
        <v>56066.89</v>
      </c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</row>
    <row r="23" spans="2:83" ht="13.7" customHeight="1">
      <c r="B23" s="305"/>
      <c r="C23" s="312"/>
      <c r="D23" s="848"/>
      <c r="E23" s="179" t="s">
        <v>226</v>
      </c>
      <c r="F23" s="486">
        <v>2414.04</v>
      </c>
      <c r="G23" s="478">
        <v>1092.45</v>
      </c>
      <c r="H23" s="478">
        <v>746.02</v>
      </c>
      <c r="I23" s="478">
        <v>10.130000000000001</v>
      </c>
      <c r="J23" s="478">
        <v>4262.6400000000003</v>
      </c>
      <c r="K23" s="478">
        <v>1331.07</v>
      </c>
      <c r="L23" s="478">
        <v>0.22</v>
      </c>
      <c r="M23" s="478">
        <v>1331.29</v>
      </c>
      <c r="N23" s="478">
        <v>5593.93</v>
      </c>
      <c r="O23" s="478">
        <v>129.44999999999999</v>
      </c>
      <c r="P23" s="478">
        <v>5.47</v>
      </c>
      <c r="Q23" s="478">
        <v>134.91999999999999</v>
      </c>
      <c r="R23" s="478">
        <v>3.56</v>
      </c>
      <c r="S23" s="478">
        <v>2258.2199999999998</v>
      </c>
      <c r="T23" s="478">
        <v>2261.7799999999997</v>
      </c>
      <c r="U23" s="478">
        <v>2396.6999999999998</v>
      </c>
      <c r="V23" s="479">
        <v>7990.630000000001</v>
      </c>
      <c r="W23" s="64"/>
      <c r="X23" s="75"/>
      <c r="Z23" s="245" t="s">
        <v>136</v>
      </c>
      <c r="AA23" s="478">
        <v>2414.04</v>
      </c>
      <c r="AB23" s="478">
        <v>1092.49</v>
      </c>
      <c r="AC23" s="478">
        <v>746.94</v>
      </c>
      <c r="AD23" s="478">
        <v>10.130000000000001</v>
      </c>
      <c r="AE23" s="478">
        <v>4263.5999999999995</v>
      </c>
      <c r="AF23" s="478">
        <v>1331.18</v>
      </c>
      <c r="AG23" s="478">
        <v>0.22</v>
      </c>
      <c r="AH23" s="478">
        <v>1331.4</v>
      </c>
      <c r="AI23" s="478">
        <v>5595</v>
      </c>
      <c r="AJ23" s="478">
        <v>129.44999999999999</v>
      </c>
      <c r="AK23" s="478">
        <v>5.47</v>
      </c>
      <c r="AL23" s="478">
        <v>134.91999999999999</v>
      </c>
      <c r="AM23" s="478">
        <v>3.56</v>
      </c>
      <c r="AN23" s="478">
        <v>2258.79</v>
      </c>
      <c r="AO23" s="478">
        <v>2262.35</v>
      </c>
      <c r="AP23" s="478">
        <v>2397.27</v>
      </c>
      <c r="AQ23" s="479">
        <v>7992.27</v>
      </c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</row>
    <row r="24" spans="2:83" ht="13.7" customHeight="1">
      <c r="B24" s="169"/>
      <c r="C24" s="302"/>
      <c r="D24" s="849"/>
      <c r="E24" s="185" t="s">
        <v>80</v>
      </c>
      <c r="F24" s="478">
        <v>2798.0299999999997</v>
      </c>
      <c r="G24" s="478">
        <v>3307.7</v>
      </c>
      <c r="H24" s="478">
        <v>1828.25</v>
      </c>
      <c r="I24" s="478">
        <v>410.58</v>
      </c>
      <c r="J24" s="478">
        <v>8344.56</v>
      </c>
      <c r="K24" s="478">
        <v>2084.69</v>
      </c>
      <c r="L24" s="478">
        <v>0.22</v>
      </c>
      <c r="M24" s="478">
        <v>2084.91</v>
      </c>
      <c r="N24" s="478">
        <v>10429.470000000001</v>
      </c>
      <c r="O24" s="478">
        <v>170.19</v>
      </c>
      <c r="P24" s="478">
        <v>33.99</v>
      </c>
      <c r="Q24" s="478">
        <v>204.18</v>
      </c>
      <c r="R24" s="478">
        <v>91.68</v>
      </c>
      <c r="S24" s="478">
        <v>6986.8799999999992</v>
      </c>
      <c r="T24" s="478">
        <v>7078.5599999999995</v>
      </c>
      <c r="U24" s="478">
        <v>7282.74</v>
      </c>
      <c r="V24" s="487">
        <v>17712.21</v>
      </c>
      <c r="W24" s="476"/>
      <c r="X24" s="75"/>
      <c r="Z24" s="488" t="s">
        <v>80</v>
      </c>
      <c r="AA24" s="478">
        <v>2798.04</v>
      </c>
      <c r="AB24" s="478">
        <v>3309.7200000000003</v>
      </c>
      <c r="AC24" s="478">
        <v>1829.17</v>
      </c>
      <c r="AD24" s="478">
        <v>410.58</v>
      </c>
      <c r="AE24" s="478">
        <v>8347.5099999999984</v>
      </c>
      <c r="AF24" s="478">
        <v>2084.8000000000002</v>
      </c>
      <c r="AG24" s="478">
        <v>0.22</v>
      </c>
      <c r="AH24" s="478">
        <v>2085.02</v>
      </c>
      <c r="AI24" s="478">
        <v>10432.529999999999</v>
      </c>
      <c r="AJ24" s="478">
        <v>170.19</v>
      </c>
      <c r="AK24" s="478">
        <v>33.99</v>
      </c>
      <c r="AL24" s="478">
        <v>204.18</v>
      </c>
      <c r="AM24" s="478">
        <v>91.68</v>
      </c>
      <c r="AN24" s="478">
        <v>6990.19</v>
      </c>
      <c r="AO24" s="478">
        <v>7081.869999999999</v>
      </c>
      <c r="AP24" s="478">
        <v>7286.0499999999993</v>
      </c>
      <c r="AQ24" s="479">
        <v>17718.580000000002</v>
      </c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</row>
    <row r="25" spans="2:83" ht="13.7" customHeight="1">
      <c r="B25" s="305"/>
      <c r="C25" s="302" t="s">
        <v>85</v>
      </c>
      <c r="D25" s="243"/>
      <c r="E25" s="186" t="s">
        <v>86</v>
      </c>
      <c r="F25" s="478">
        <v>10361.290000000001</v>
      </c>
      <c r="G25" s="478">
        <v>3652.71</v>
      </c>
      <c r="H25" s="478">
        <v>1106.5</v>
      </c>
      <c r="I25" s="478">
        <v>36.549999999999997</v>
      </c>
      <c r="J25" s="478">
        <v>15157.05</v>
      </c>
      <c r="K25" s="478">
        <v>1467.95</v>
      </c>
      <c r="L25" s="478">
        <v>78.08</v>
      </c>
      <c r="M25" s="478">
        <v>1546.03</v>
      </c>
      <c r="N25" s="478">
        <v>16703.079999999998</v>
      </c>
      <c r="O25" s="478">
        <v>333.87</v>
      </c>
      <c r="P25" s="478">
        <v>39.520000000000003</v>
      </c>
      <c r="Q25" s="478">
        <v>373.39</v>
      </c>
      <c r="R25" s="478">
        <v>0.39</v>
      </c>
      <c r="S25" s="478">
        <v>10443.290000000001</v>
      </c>
      <c r="T25" s="478">
        <v>10443.68</v>
      </c>
      <c r="U25" s="478">
        <v>10817.07</v>
      </c>
      <c r="V25" s="479">
        <v>27520.15</v>
      </c>
      <c r="W25" s="64"/>
      <c r="X25" s="75"/>
      <c r="Z25" s="57" t="s">
        <v>86</v>
      </c>
      <c r="AA25" s="478">
        <v>10361.299999999999</v>
      </c>
      <c r="AB25" s="478">
        <v>3652.75</v>
      </c>
      <c r="AC25" s="478">
        <v>1106.52</v>
      </c>
      <c r="AD25" s="478">
        <v>36.549999999999997</v>
      </c>
      <c r="AE25" s="478">
        <v>15157.119999999999</v>
      </c>
      <c r="AF25" s="478">
        <v>1467.97</v>
      </c>
      <c r="AG25" s="478">
        <v>78.08</v>
      </c>
      <c r="AH25" s="478">
        <v>1546.05</v>
      </c>
      <c r="AI25" s="478">
        <v>16703.169999999998</v>
      </c>
      <c r="AJ25" s="478">
        <v>333.87</v>
      </c>
      <c r="AK25" s="478">
        <v>39.520000000000003</v>
      </c>
      <c r="AL25" s="478">
        <v>373.39</v>
      </c>
      <c r="AM25" s="478">
        <v>0.39</v>
      </c>
      <c r="AN25" s="478">
        <v>10444.23</v>
      </c>
      <c r="AO25" s="478">
        <v>10444.619999999999</v>
      </c>
      <c r="AP25" s="478">
        <v>10818.009999999998</v>
      </c>
      <c r="AQ25" s="487">
        <v>27521.179999999997</v>
      </c>
      <c r="AR25" s="5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</row>
    <row r="26" spans="2:83" ht="13.7" customHeight="1">
      <c r="B26" s="305"/>
      <c r="C26" s="302" t="s">
        <v>315</v>
      </c>
      <c r="D26" s="240" t="s">
        <v>87</v>
      </c>
      <c r="E26" s="188" t="s">
        <v>88</v>
      </c>
      <c r="F26" s="478">
        <v>7390.69</v>
      </c>
      <c r="G26" s="478">
        <v>1417.13</v>
      </c>
      <c r="H26" s="478">
        <v>605.28</v>
      </c>
      <c r="I26" s="478">
        <v>7.01</v>
      </c>
      <c r="J26" s="478">
        <v>9420.11</v>
      </c>
      <c r="K26" s="478">
        <v>293.43</v>
      </c>
      <c r="L26" s="478">
        <v>14.74</v>
      </c>
      <c r="M26" s="478">
        <v>308.17</v>
      </c>
      <c r="N26" s="478">
        <v>9728.2800000000007</v>
      </c>
      <c r="O26" s="478">
        <v>96.02</v>
      </c>
      <c r="P26" s="478">
        <v>14.27</v>
      </c>
      <c r="Q26" s="478">
        <v>110.28999999999999</v>
      </c>
      <c r="R26" s="478">
        <v>0</v>
      </c>
      <c r="S26" s="478">
        <v>4878.1899999999996</v>
      </c>
      <c r="T26" s="478">
        <v>4878.1899999999996</v>
      </c>
      <c r="U26" s="478">
        <v>4988.4799999999996</v>
      </c>
      <c r="V26" s="479">
        <v>14716.760000000002</v>
      </c>
      <c r="W26" s="64"/>
      <c r="X26" s="75"/>
      <c r="Z26" s="489" t="s">
        <v>88</v>
      </c>
      <c r="AA26" s="478">
        <v>7390.69</v>
      </c>
      <c r="AB26" s="478">
        <v>1417.13</v>
      </c>
      <c r="AC26" s="478">
        <v>605.28</v>
      </c>
      <c r="AD26" s="478">
        <v>7.01</v>
      </c>
      <c r="AE26" s="478">
        <v>9420.11</v>
      </c>
      <c r="AF26" s="478">
        <v>293.43</v>
      </c>
      <c r="AG26" s="478">
        <v>14.74</v>
      </c>
      <c r="AH26" s="478">
        <v>308.17</v>
      </c>
      <c r="AI26" s="478">
        <v>9728.2800000000007</v>
      </c>
      <c r="AJ26" s="478">
        <v>96.02</v>
      </c>
      <c r="AK26" s="478">
        <v>14.27</v>
      </c>
      <c r="AL26" s="478">
        <v>110.28999999999999</v>
      </c>
      <c r="AM26" s="478">
        <v>0</v>
      </c>
      <c r="AN26" s="478">
        <v>4878.1899999999996</v>
      </c>
      <c r="AO26" s="478">
        <v>4878.1899999999996</v>
      </c>
      <c r="AP26" s="478">
        <v>4988.4799999999996</v>
      </c>
      <c r="AQ26" s="479">
        <v>14716.76</v>
      </c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</row>
    <row r="27" spans="2:83" ht="13.7" customHeight="1">
      <c r="B27" s="305"/>
      <c r="C27" s="302"/>
      <c r="D27" s="302"/>
      <c r="E27" s="185" t="s">
        <v>80</v>
      </c>
      <c r="F27" s="478">
        <v>17751.98</v>
      </c>
      <c r="G27" s="478">
        <v>5069.84</v>
      </c>
      <c r="H27" s="478">
        <v>1711.78</v>
      </c>
      <c r="I27" s="478">
        <v>43.559999999999995</v>
      </c>
      <c r="J27" s="478">
        <v>24577.16</v>
      </c>
      <c r="K27" s="478">
        <v>1761.38</v>
      </c>
      <c r="L27" s="478">
        <v>92.82</v>
      </c>
      <c r="M27" s="478">
        <v>1854.2</v>
      </c>
      <c r="N27" s="478">
        <v>26431.360000000001</v>
      </c>
      <c r="O27" s="478">
        <v>429.89</v>
      </c>
      <c r="P27" s="478">
        <v>53.790000000000006</v>
      </c>
      <c r="Q27" s="478">
        <v>483.67999999999995</v>
      </c>
      <c r="R27" s="478">
        <v>0.39</v>
      </c>
      <c r="S27" s="478">
        <v>15321.48</v>
      </c>
      <c r="T27" s="478">
        <v>15321.869999999999</v>
      </c>
      <c r="U27" s="478">
        <v>15805.55</v>
      </c>
      <c r="V27" s="479">
        <v>42236.91</v>
      </c>
      <c r="W27" s="64"/>
      <c r="X27" s="75"/>
      <c r="Z27" s="488" t="s">
        <v>80</v>
      </c>
      <c r="AA27" s="478">
        <v>17751.989999999998</v>
      </c>
      <c r="AB27" s="478">
        <v>5069.88</v>
      </c>
      <c r="AC27" s="478">
        <v>1711.8</v>
      </c>
      <c r="AD27" s="478">
        <v>43.559999999999995</v>
      </c>
      <c r="AE27" s="478">
        <v>24577.23</v>
      </c>
      <c r="AF27" s="478">
        <v>1761.4</v>
      </c>
      <c r="AG27" s="478">
        <v>92.82</v>
      </c>
      <c r="AH27" s="478">
        <v>1854.22</v>
      </c>
      <c r="AI27" s="478">
        <v>26431.449999999997</v>
      </c>
      <c r="AJ27" s="478">
        <v>429.89</v>
      </c>
      <c r="AK27" s="478">
        <v>53.790000000000006</v>
      </c>
      <c r="AL27" s="478">
        <v>483.67999999999995</v>
      </c>
      <c r="AM27" s="478">
        <v>0.39</v>
      </c>
      <c r="AN27" s="478">
        <v>15322.419999999998</v>
      </c>
      <c r="AO27" s="478">
        <v>15322.809999999998</v>
      </c>
      <c r="AP27" s="478">
        <v>15806.489999999998</v>
      </c>
      <c r="AQ27" s="479">
        <v>42237.939999999995</v>
      </c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</row>
    <row r="28" spans="2:83" ht="13.7" customHeight="1" thickBot="1">
      <c r="B28" s="305"/>
      <c r="C28" s="149"/>
      <c r="D28" s="189" t="s">
        <v>83</v>
      </c>
      <c r="E28" s="190"/>
      <c r="F28" s="484">
        <v>20166.02</v>
      </c>
      <c r="G28" s="484">
        <v>6162.29</v>
      </c>
      <c r="H28" s="484">
        <v>2457.8000000000002</v>
      </c>
      <c r="I28" s="484">
        <v>53.69</v>
      </c>
      <c r="J28" s="484">
        <v>28839.8</v>
      </c>
      <c r="K28" s="484">
        <v>3092.45</v>
      </c>
      <c r="L28" s="484">
        <v>93.039999999999992</v>
      </c>
      <c r="M28" s="484">
        <v>3185.49</v>
      </c>
      <c r="N28" s="484">
        <v>32025.29</v>
      </c>
      <c r="O28" s="484">
        <v>559.33999999999992</v>
      </c>
      <c r="P28" s="484">
        <v>59.260000000000005</v>
      </c>
      <c r="Q28" s="484">
        <v>618.59999999999991</v>
      </c>
      <c r="R28" s="484">
        <v>3.95</v>
      </c>
      <c r="S28" s="484">
        <v>17579.7</v>
      </c>
      <c r="T28" s="484">
        <v>17583.649999999998</v>
      </c>
      <c r="U28" s="484">
        <v>18202.25</v>
      </c>
      <c r="V28" s="485">
        <v>50227.540000000008</v>
      </c>
      <c r="W28" s="64"/>
      <c r="X28" s="75"/>
      <c r="Z28" s="483"/>
      <c r="AA28" s="484">
        <v>20166.03</v>
      </c>
      <c r="AB28" s="484">
        <v>6162.37</v>
      </c>
      <c r="AC28" s="484">
        <v>2458.7399999999998</v>
      </c>
      <c r="AD28" s="484">
        <v>53.69</v>
      </c>
      <c r="AE28" s="484">
        <v>28840.829999999998</v>
      </c>
      <c r="AF28" s="484">
        <v>3092.58</v>
      </c>
      <c r="AG28" s="484">
        <v>93.039999999999992</v>
      </c>
      <c r="AH28" s="484">
        <v>3185.62</v>
      </c>
      <c r="AI28" s="484">
        <v>32026.449999999997</v>
      </c>
      <c r="AJ28" s="484">
        <v>559.33999999999992</v>
      </c>
      <c r="AK28" s="484">
        <v>59.260000000000005</v>
      </c>
      <c r="AL28" s="484">
        <v>618.59999999999991</v>
      </c>
      <c r="AM28" s="484">
        <v>3.95</v>
      </c>
      <c r="AN28" s="484">
        <v>17581.21</v>
      </c>
      <c r="AO28" s="484">
        <v>17585.159999999996</v>
      </c>
      <c r="AP28" s="484">
        <v>18203.759999999998</v>
      </c>
      <c r="AQ28" s="485">
        <v>50230.209999999992</v>
      </c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</row>
    <row r="29" spans="2:83" ht="13.7" customHeight="1">
      <c r="B29" s="305"/>
      <c r="C29" s="193" t="s">
        <v>316</v>
      </c>
      <c r="D29" s="194" t="s">
        <v>89</v>
      </c>
      <c r="E29" s="179" t="s">
        <v>90</v>
      </c>
      <c r="F29" s="478">
        <v>22236.26</v>
      </c>
      <c r="G29" s="478">
        <v>8502.8700000000008</v>
      </c>
      <c r="H29" s="478">
        <v>1541.6</v>
      </c>
      <c r="I29" s="478">
        <v>131.71</v>
      </c>
      <c r="J29" s="478">
        <v>32412.439999999995</v>
      </c>
      <c r="K29" s="478">
        <v>823.43</v>
      </c>
      <c r="L29" s="478">
        <v>28.36</v>
      </c>
      <c r="M29" s="478">
        <v>851.79</v>
      </c>
      <c r="N29" s="478">
        <v>33264.229999999996</v>
      </c>
      <c r="O29" s="478">
        <v>1382.57</v>
      </c>
      <c r="P29" s="478">
        <v>51.56</v>
      </c>
      <c r="Q29" s="478">
        <v>1434.1299999999999</v>
      </c>
      <c r="R29" s="478">
        <v>24.13</v>
      </c>
      <c r="S29" s="478">
        <v>19151.330000000002</v>
      </c>
      <c r="T29" s="478">
        <v>19175.460000000003</v>
      </c>
      <c r="U29" s="478">
        <v>20609.590000000004</v>
      </c>
      <c r="V29" s="479">
        <v>53873.819999999992</v>
      </c>
      <c r="W29" s="64"/>
      <c r="X29" s="75"/>
      <c r="Z29" s="58" t="s">
        <v>90</v>
      </c>
      <c r="AA29" s="478">
        <v>22236.26</v>
      </c>
      <c r="AB29" s="478">
        <v>8502.8700000000008</v>
      </c>
      <c r="AC29" s="478">
        <v>1541.6</v>
      </c>
      <c r="AD29" s="478">
        <v>131.71</v>
      </c>
      <c r="AE29" s="478">
        <v>32412.439999999995</v>
      </c>
      <c r="AF29" s="478">
        <v>823.43</v>
      </c>
      <c r="AG29" s="478">
        <v>28.36</v>
      </c>
      <c r="AH29" s="478">
        <v>851.79</v>
      </c>
      <c r="AI29" s="478">
        <v>33264.229999999996</v>
      </c>
      <c r="AJ29" s="478">
        <v>1382.57</v>
      </c>
      <c r="AK29" s="478">
        <v>51.56</v>
      </c>
      <c r="AL29" s="478">
        <v>1434.1299999999999</v>
      </c>
      <c r="AM29" s="478">
        <v>24.13</v>
      </c>
      <c r="AN29" s="478">
        <v>19151.330000000002</v>
      </c>
      <c r="AO29" s="478">
        <v>19175.460000000003</v>
      </c>
      <c r="AP29" s="478">
        <v>20609.590000000004</v>
      </c>
      <c r="AQ29" s="479">
        <v>53873.82</v>
      </c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</row>
    <row r="30" spans="2:83" ht="13.7" customHeight="1">
      <c r="B30" s="305"/>
      <c r="C30" s="302" t="s">
        <v>330</v>
      </c>
      <c r="D30" s="302"/>
      <c r="E30" s="188" t="s">
        <v>91</v>
      </c>
      <c r="F30" s="478">
        <v>1803.75</v>
      </c>
      <c r="G30" s="478">
        <v>2282.63</v>
      </c>
      <c r="H30" s="478">
        <v>950.34</v>
      </c>
      <c r="I30" s="478">
        <v>10.68</v>
      </c>
      <c r="J30" s="478">
        <v>5047.4000000000005</v>
      </c>
      <c r="K30" s="478">
        <v>391.92</v>
      </c>
      <c r="L30" s="478">
        <v>0</v>
      </c>
      <c r="M30" s="478">
        <v>391.92</v>
      </c>
      <c r="N30" s="478">
        <v>5439.3200000000006</v>
      </c>
      <c r="O30" s="478">
        <v>216.42</v>
      </c>
      <c r="P30" s="478">
        <v>5.99</v>
      </c>
      <c r="Q30" s="478">
        <v>222.41</v>
      </c>
      <c r="R30" s="478">
        <v>0.48</v>
      </c>
      <c r="S30" s="478">
        <v>3766.55</v>
      </c>
      <c r="T30" s="478">
        <v>3767.03</v>
      </c>
      <c r="U30" s="478">
        <v>3989.44</v>
      </c>
      <c r="V30" s="479">
        <v>9428.76</v>
      </c>
      <c r="W30" s="64"/>
      <c r="X30" s="75"/>
      <c r="Z30" s="480" t="s">
        <v>91</v>
      </c>
      <c r="AA30" s="478">
        <v>1803.75</v>
      </c>
      <c r="AB30" s="478">
        <v>2282.63</v>
      </c>
      <c r="AC30" s="478">
        <v>950.34</v>
      </c>
      <c r="AD30" s="478">
        <v>10.68</v>
      </c>
      <c r="AE30" s="478">
        <v>5047.4000000000005</v>
      </c>
      <c r="AF30" s="478">
        <v>391.92</v>
      </c>
      <c r="AG30" s="478">
        <v>0</v>
      </c>
      <c r="AH30" s="478">
        <v>391.92</v>
      </c>
      <c r="AI30" s="478">
        <v>5439.3200000000006</v>
      </c>
      <c r="AJ30" s="478">
        <v>216.42</v>
      </c>
      <c r="AK30" s="478">
        <v>5.99</v>
      </c>
      <c r="AL30" s="478">
        <v>222.41</v>
      </c>
      <c r="AM30" s="478">
        <v>0.48</v>
      </c>
      <c r="AN30" s="478">
        <v>3766.55</v>
      </c>
      <c r="AO30" s="478">
        <v>3767.03</v>
      </c>
      <c r="AP30" s="478">
        <v>3989.44</v>
      </c>
      <c r="AQ30" s="479">
        <v>9428.76</v>
      </c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</row>
    <row r="31" spans="2:83" ht="13.7" customHeight="1" thickBot="1">
      <c r="B31" s="305"/>
      <c r="C31" s="173"/>
      <c r="D31" s="197" t="s">
        <v>83</v>
      </c>
      <c r="E31" s="198"/>
      <c r="F31" s="484">
        <v>24040.01</v>
      </c>
      <c r="G31" s="484">
        <v>10785.5</v>
      </c>
      <c r="H31" s="484">
        <v>2491.94</v>
      </c>
      <c r="I31" s="484">
        <v>142.39000000000001</v>
      </c>
      <c r="J31" s="484">
        <v>37459.839999999997</v>
      </c>
      <c r="K31" s="484">
        <v>1215.3499999999999</v>
      </c>
      <c r="L31" s="484">
        <v>28.36</v>
      </c>
      <c r="M31" s="484">
        <v>1243.71</v>
      </c>
      <c r="N31" s="484">
        <v>38703.549999999996</v>
      </c>
      <c r="O31" s="484">
        <v>1598.99</v>
      </c>
      <c r="P31" s="484">
        <v>57.550000000000004</v>
      </c>
      <c r="Q31" s="484">
        <v>1656.54</v>
      </c>
      <c r="R31" s="484">
        <v>24.61</v>
      </c>
      <c r="S31" s="484">
        <v>22917.88</v>
      </c>
      <c r="T31" s="484">
        <v>22942.49</v>
      </c>
      <c r="U31" s="484">
        <v>24599.030000000002</v>
      </c>
      <c r="V31" s="485">
        <v>63302.579999999994</v>
      </c>
      <c r="W31" s="64"/>
      <c r="X31" s="75"/>
      <c r="Z31" s="490"/>
      <c r="AA31" s="484">
        <v>24040.01</v>
      </c>
      <c r="AB31" s="484">
        <v>10785.5</v>
      </c>
      <c r="AC31" s="484">
        <v>2491.94</v>
      </c>
      <c r="AD31" s="484">
        <v>142.39000000000001</v>
      </c>
      <c r="AE31" s="484">
        <v>37459.839999999997</v>
      </c>
      <c r="AF31" s="484">
        <v>1215.3499999999999</v>
      </c>
      <c r="AG31" s="484">
        <v>28.36</v>
      </c>
      <c r="AH31" s="484">
        <v>1243.71</v>
      </c>
      <c r="AI31" s="484">
        <v>38703.549999999996</v>
      </c>
      <c r="AJ31" s="484">
        <v>1598.99</v>
      </c>
      <c r="AK31" s="484">
        <v>57.550000000000004</v>
      </c>
      <c r="AL31" s="484">
        <v>1656.54</v>
      </c>
      <c r="AM31" s="484">
        <v>24.61</v>
      </c>
      <c r="AN31" s="484">
        <v>22917.88</v>
      </c>
      <c r="AO31" s="484">
        <v>22942.49</v>
      </c>
      <c r="AP31" s="484">
        <v>24599.030000000002</v>
      </c>
      <c r="AQ31" s="485">
        <v>63302.58</v>
      </c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</row>
    <row r="32" spans="2:83" ht="13.7" customHeight="1" thickBot="1">
      <c r="B32" s="305"/>
      <c r="C32" s="202" t="s">
        <v>92</v>
      </c>
      <c r="D32" s="203"/>
      <c r="E32" s="204"/>
      <c r="F32" s="491">
        <v>62744.66</v>
      </c>
      <c r="G32" s="491">
        <v>23422.36</v>
      </c>
      <c r="H32" s="491">
        <v>7624.75</v>
      </c>
      <c r="I32" s="491">
        <v>682.44999999999993</v>
      </c>
      <c r="J32" s="491">
        <v>94474.22</v>
      </c>
      <c r="K32" s="491">
        <v>8064.25</v>
      </c>
      <c r="L32" s="491">
        <v>161.38</v>
      </c>
      <c r="M32" s="491">
        <v>8225.6299999999992</v>
      </c>
      <c r="N32" s="491">
        <v>102699.85</v>
      </c>
      <c r="O32" s="491">
        <v>2475.04</v>
      </c>
      <c r="P32" s="491">
        <v>224.01000000000002</v>
      </c>
      <c r="Q32" s="491">
        <v>2699.0499999999997</v>
      </c>
      <c r="R32" s="491">
        <v>394.08</v>
      </c>
      <c r="S32" s="491">
        <v>63800.160000000003</v>
      </c>
      <c r="T32" s="491">
        <v>64194.240000000005</v>
      </c>
      <c r="U32" s="491">
        <v>66893.290000000008</v>
      </c>
      <c r="V32" s="492">
        <v>169593.13999999998</v>
      </c>
      <c r="W32" s="64"/>
      <c r="X32" s="75"/>
      <c r="Z32" s="416"/>
      <c r="AA32" s="491">
        <v>62744.679999999993</v>
      </c>
      <c r="AB32" s="491">
        <v>23423.53</v>
      </c>
      <c r="AC32" s="491">
        <v>7625.6900000000005</v>
      </c>
      <c r="AD32" s="491">
        <v>682.44999999999993</v>
      </c>
      <c r="AE32" s="491">
        <v>94476.349999999991</v>
      </c>
      <c r="AF32" s="491">
        <v>8064.3799999999992</v>
      </c>
      <c r="AG32" s="491">
        <v>161.38</v>
      </c>
      <c r="AH32" s="491">
        <v>8225.7599999999984</v>
      </c>
      <c r="AI32" s="491">
        <v>102702.10999999999</v>
      </c>
      <c r="AJ32" s="491">
        <v>2475.04</v>
      </c>
      <c r="AK32" s="491">
        <v>224.01000000000002</v>
      </c>
      <c r="AL32" s="491">
        <v>2699.0499999999997</v>
      </c>
      <c r="AM32" s="491">
        <v>394.08</v>
      </c>
      <c r="AN32" s="491">
        <v>63804.44</v>
      </c>
      <c r="AO32" s="491">
        <v>64198.520000000004</v>
      </c>
      <c r="AP32" s="491">
        <v>66897.569999999992</v>
      </c>
      <c r="AQ32" s="492">
        <v>169599.68</v>
      </c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</row>
    <row r="33" spans="2:83" ht="13.7" customHeight="1">
      <c r="B33" s="211"/>
      <c r="C33" s="306" t="s">
        <v>93</v>
      </c>
      <c r="D33" s="241"/>
      <c r="E33" s="186" t="s">
        <v>94</v>
      </c>
      <c r="F33" s="478">
        <v>42599.839999999997</v>
      </c>
      <c r="G33" s="478">
        <v>4014.13</v>
      </c>
      <c r="H33" s="478">
        <v>81.75</v>
      </c>
      <c r="I33" s="478">
        <v>19.25</v>
      </c>
      <c r="J33" s="478">
        <v>46714.969999999994</v>
      </c>
      <c r="K33" s="478">
        <v>55.48</v>
      </c>
      <c r="L33" s="256">
        <v>381.44</v>
      </c>
      <c r="M33" s="256">
        <v>436.92</v>
      </c>
      <c r="N33" s="256">
        <v>47151.889999999992</v>
      </c>
      <c r="O33" s="478">
        <v>63.23</v>
      </c>
      <c r="P33" s="478">
        <v>352.88</v>
      </c>
      <c r="Q33" s="478">
        <v>416.11</v>
      </c>
      <c r="R33" s="478">
        <v>0.79</v>
      </c>
      <c r="S33" s="478">
        <v>13050.5</v>
      </c>
      <c r="T33" s="478">
        <v>13051.29</v>
      </c>
      <c r="U33" s="478">
        <v>13467.400000000001</v>
      </c>
      <c r="V33" s="479">
        <v>60619.29</v>
      </c>
      <c r="W33" s="64"/>
      <c r="X33" s="75"/>
      <c r="Z33" s="65" t="s">
        <v>94</v>
      </c>
      <c r="AA33" s="478">
        <v>42376.19</v>
      </c>
      <c r="AB33" s="478">
        <v>3901.32</v>
      </c>
      <c r="AC33" s="478">
        <v>83.63</v>
      </c>
      <c r="AD33" s="478">
        <v>18.87</v>
      </c>
      <c r="AE33" s="478">
        <v>46380.01</v>
      </c>
      <c r="AF33" s="478">
        <v>56.46</v>
      </c>
      <c r="AG33" s="478">
        <v>330.34</v>
      </c>
      <c r="AH33" s="478">
        <v>386.79999999999995</v>
      </c>
      <c r="AI33" s="478">
        <v>46766.810000000005</v>
      </c>
      <c r="AJ33" s="478">
        <v>33.81</v>
      </c>
      <c r="AK33" s="478">
        <v>296.82</v>
      </c>
      <c r="AL33" s="478">
        <v>330.63</v>
      </c>
      <c r="AM33" s="478">
        <v>1.35</v>
      </c>
      <c r="AN33" s="478">
        <v>13293.06</v>
      </c>
      <c r="AO33" s="478">
        <v>13294.41</v>
      </c>
      <c r="AP33" s="478">
        <v>13625.039999999999</v>
      </c>
      <c r="AQ33" s="479">
        <v>60391.850000000006</v>
      </c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2:83" ht="13.7" customHeight="1" thickBot="1">
      <c r="B34" s="305"/>
      <c r="C34" s="232" t="s">
        <v>334</v>
      </c>
      <c r="D34" s="850" t="s">
        <v>83</v>
      </c>
      <c r="E34" s="839"/>
      <c r="F34" s="493">
        <v>42599.839999999997</v>
      </c>
      <c r="G34" s="493">
        <v>4014.13</v>
      </c>
      <c r="H34" s="493">
        <v>81.75</v>
      </c>
      <c r="I34" s="493">
        <v>19.25</v>
      </c>
      <c r="J34" s="493">
        <v>46714.969999999994</v>
      </c>
      <c r="K34" s="493">
        <v>55.48</v>
      </c>
      <c r="L34" s="493">
        <v>381.44</v>
      </c>
      <c r="M34" s="493">
        <v>436.92</v>
      </c>
      <c r="N34" s="493">
        <v>47151.889999999992</v>
      </c>
      <c r="O34" s="493">
        <v>63.23</v>
      </c>
      <c r="P34" s="493">
        <v>352.88</v>
      </c>
      <c r="Q34" s="493">
        <v>416.11</v>
      </c>
      <c r="R34" s="493">
        <v>0.79</v>
      </c>
      <c r="S34" s="493">
        <v>13050.5</v>
      </c>
      <c r="T34" s="493">
        <v>13051.29</v>
      </c>
      <c r="U34" s="493">
        <v>13467.400000000001</v>
      </c>
      <c r="V34" s="494">
        <v>60619.29</v>
      </c>
      <c r="W34" s="64"/>
      <c r="X34" s="75"/>
      <c r="Z34" s="490"/>
      <c r="AA34" s="493">
        <v>42376.19</v>
      </c>
      <c r="AB34" s="493">
        <v>3901.32</v>
      </c>
      <c r="AC34" s="493">
        <v>83.63</v>
      </c>
      <c r="AD34" s="493">
        <v>18.87</v>
      </c>
      <c r="AE34" s="493">
        <v>46380.01</v>
      </c>
      <c r="AF34" s="493">
        <v>56.46</v>
      </c>
      <c r="AG34" s="493">
        <v>330.34</v>
      </c>
      <c r="AH34" s="493">
        <v>386.79999999999995</v>
      </c>
      <c r="AI34" s="493">
        <v>46766.810000000005</v>
      </c>
      <c r="AJ34" s="493">
        <v>33.81</v>
      </c>
      <c r="AK34" s="493">
        <v>296.82</v>
      </c>
      <c r="AL34" s="493">
        <v>330.63</v>
      </c>
      <c r="AM34" s="493">
        <v>1.35</v>
      </c>
      <c r="AN34" s="493">
        <v>13293.06</v>
      </c>
      <c r="AO34" s="493">
        <v>13294.41</v>
      </c>
      <c r="AP34" s="493">
        <v>13625.039999999999</v>
      </c>
      <c r="AQ34" s="494">
        <v>60391.850000000006</v>
      </c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</row>
    <row r="35" spans="2:83" ht="13.7" customHeight="1">
      <c r="B35" s="234" t="s">
        <v>95</v>
      </c>
      <c r="C35" s="235"/>
      <c r="D35" s="214" t="s">
        <v>96</v>
      </c>
      <c r="E35" s="242" t="s">
        <v>97</v>
      </c>
      <c r="F35" s="478">
        <v>5038.62</v>
      </c>
      <c r="G35" s="478">
        <v>1723.72</v>
      </c>
      <c r="H35" s="478">
        <v>248.53</v>
      </c>
      <c r="I35" s="478">
        <v>62.4</v>
      </c>
      <c r="J35" s="478">
        <v>7073.2699999999995</v>
      </c>
      <c r="K35" s="478">
        <v>411.14</v>
      </c>
      <c r="L35" s="478">
        <v>0</v>
      </c>
      <c r="M35" s="478">
        <v>411.14</v>
      </c>
      <c r="N35" s="478">
        <v>7484.41</v>
      </c>
      <c r="O35" s="478">
        <v>14.99</v>
      </c>
      <c r="P35" s="478">
        <v>6.66</v>
      </c>
      <c r="Q35" s="478">
        <v>21.65</v>
      </c>
      <c r="R35" s="478">
        <v>0</v>
      </c>
      <c r="S35" s="478">
        <v>5788.66</v>
      </c>
      <c r="T35" s="478">
        <v>5788.66</v>
      </c>
      <c r="U35" s="478">
        <v>5810.3099999999995</v>
      </c>
      <c r="V35" s="479">
        <v>13294.72</v>
      </c>
      <c r="W35" s="64"/>
      <c r="X35" s="75"/>
      <c r="Z35" s="394" t="s">
        <v>97</v>
      </c>
      <c r="AA35" s="478">
        <v>5038.62</v>
      </c>
      <c r="AB35" s="478">
        <v>1723.72</v>
      </c>
      <c r="AC35" s="478">
        <v>248.53</v>
      </c>
      <c r="AD35" s="478">
        <v>62.4</v>
      </c>
      <c r="AE35" s="478">
        <v>7073.2699999999995</v>
      </c>
      <c r="AF35" s="478">
        <v>411.14</v>
      </c>
      <c r="AG35" s="478">
        <v>0</v>
      </c>
      <c r="AH35" s="478">
        <v>411.14</v>
      </c>
      <c r="AI35" s="478">
        <v>7484.41</v>
      </c>
      <c r="AJ35" s="478">
        <v>14.99</v>
      </c>
      <c r="AK35" s="478">
        <v>6.66</v>
      </c>
      <c r="AL35" s="478">
        <v>21.65</v>
      </c>
      <c r="AM35" s="478">
        <v>0</v>
      </c>
      <c r="AN35" s="478">
        <v>5788.66</v>
      </c>
      <c r="AO35" s="478">
        <v>5788.66</v>
      </c>
      <c r="AP35" s="478">
        <v>5810.3099999999995</v>
      </c>
      <c r="AQ35" s="479">
        <v>13294.72</v>
      </c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</row>
    <row r="36" spans="2:83" ht="13.7" customHeight="1">
      <c r="B36" s="234" t="s">
        <v>98</v>
      </c>
      <c r="C36" s="235"/>
      <c r="D36" s="170"/>
      <c r="E36" s="185" t="s">
        <v>80</v>
      </c>
      <c r="F36" s="478">
        <v>47638.46</v>
      </c>
      <c r="G36" s="478">
        <v>5737.85</v>
      </c>
      <c r="H36" s="478">
        <v>330.28</v>
      </c>
      <c r="I36" s="478">
        <v>81.650000000000006</v>
      </c>
      <c r="J36" s="478">
        <v>53788.239999999991</v>
      </c>
      <c r="K36" s="478">
        <v>466.62</v>
      </c>
      <c r="L36" s="478">
        <v>381.44</v>
      </c>
      <c r="M36" s="478">
        <v>848.06</v>
      </c>
      <c r="N36" s="478">
        <v>54636.299999999988</v>
      </c>
      <c r="O36" s="478">
        <v>78.22</v>
      </c>
      <c r="P36" s="478">
        <v>359.54</v>
      </c>
      <c r="Q36" s="478">
        <v>437.76</v>
      </c>
      <c r="R36" s="478">
        <v>0.79</v>
      </c>
      <c r="S36" s="478">
        <v>18839.16</v>
      </c>
      <c r="T36" s="478">
        <v>18839.95</v>
      </c>
      <c r="U36" s="478">
        <v>19277.71</v>
      </c>
      <c r="V36" s="487">
        <v>73914.009999999995</v>
      </c>
      <c r="W36" s="476"/>
      <c r="X36" s="75"/>
      <c r="Z36" s="488" t="s">
        <v>80</v>
      </c>
      <c r="AA36" s="478">
        <v>47414.810000000005</v>
      </c>
      <c r="AB36" s="478">
        <v>5625.04</v>
      </c>
      <c r="AC36" s="478">
        <v>332.15999999999997</v>
      </c>
      <c r="AD36" s="478">
        <v>81.27</v>
      </c>
      <c r="AE36" s="478">
        <v>53453.279999999999</v>
      </c>
      <c r="AF36" s="478">
        <v>467.59999999999997</v>
      </c>
      <c r="AG36" s="478">
        <v>330.34</v>
      </c>
      <c r="AH36" s="478">
        <v>797.93999999999994</v>
      </c>
      <c r="AI36" s="478">
        <v>54251.22</v>
      </c>
      <c r="AJ36" s="478">
        <v>48.800000000000004</v>
      </c>
      <c r="AK36" s="478">
        <v>303.48</v>
      </c>
      <c r="AL36" s="478">
        <v>352.28</v>
      </c>
      <c r="AM36" s="478">
        <v>1.35</v>
      </c>
      <c r="AN36" s="478">
        <v>19081.72</v>
      </c>
      <c r="AO36" s="478">
        <v>19083.07</v>
      </c>
      <c r="AP36" s="478">
        <v>19435.349999999999</v>
      </c>
      <c r="AQ36" s="479">
        <v>73686.570000000007</v>
      </c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</row>
    <row r="37" spans="2:83" ht="13.7" customHeight="1">
      <c r="B37" s="234"/>
      <c r="C37" s="235" t="s">
        <v>99</v>
      </c>
      <c r="D37" s="149"/>
      <c r="E37" s="188" t="s">
        <v>124</v>
      </c>
      <c r="F37" s="478">
        <v>1960.26</v>
      </c>
      <c r="G37" s="478">
        <v>958.08</v>
      </c>
      <c r="H37" s="478">
        <v>53.22</v>
      </c>
      <c r="I37" s="478">
        <v>72.48</v>
      </c>
      <c r="J37" s="478">
        <v>3044.04</v>
      </c>
      <c r="K37" s="478">
        <v>10.130000000000001</v>
      </c>
      <c r="L37" s="478">
        <v>0</v>
      </c>
      <c r="M37" s="478">
        <v>10.130000000000001</v>
      </c>
      <c r="N37" s="478">
        <v>3054.17</v>
      </c>
      <c r="O37" s="478">
        <v>1.95</v>
      </c>
      <c r="P37" s="478">
        <v>1.27</v>
      </c>
      <c r="Q37" s="478">
        <v>3.2199999999999998</v>
      </c>
      <c r="R37" s="478">
        <v>0</v>
      </c>
      <c r="S37" s="478">
        <v>1811.21</v>
      </c>
      <c r="T37" s="478">
        <v>1811.21</v>
      </c>
      <c r="U37" s="478">
        <v>1814.43</v>
      </c>
      <c r="V37" s="479">
        <v>4868.6000000000004</v>
      </c>
      <c r="W37" s="64"/>
      <c r="X37" s="75"/>
      <c r="Z37" s="495" t="s">
        <v>100</v>
      </c>
      <c r="AA37" s="478">
        <v>1965.72</v>
      </c>
      <c r="AB37" s="478">
        <v>958.72</v>
      </c>
      <c r="AC37" s="478">
        <v>53.22</v>
      </c>
      <c r="AD37" s="478">
        <v>72.48</v>
      </c>
      <c r="AE37" s="478">
        <v>3050.14</v>
      </c>
      <c r="AF37" s="478">
        <v>10.130000000000001</v>
      </c>
      <c r="AG37" s="478">
        <v>0</v>
      </c>
      <c r="AH37" s="478">
        <v>10.130000000000001</v>
      </c>
      <c r="AI37" s="478">
        <v>3060.27</v>
      </c>
      <c r="AJ37" s="478">
        <v>1.95</v>
      </c>
      <c r="AK37" s="478">
        <v>1.63</v>
      </c>
      <c r="AL37" s="478">
        <v>3.58</v>
      </c>
      <c r="AM37" s="478">
        <v>0</v>
      </c>
      <c r="AN37" s="478">
        <v>1811.65</v>
      </c>
      <c r="AO37" s="478">
        <v>1811.65</v>
      </c>
      <c r="AP37" s="478">
        <v>1815.23</v>
      </c>
      <c r="AQ37" s="479">
        <v>4875.5</v>
      </c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</row>
    <row r="38" spans="2:83" ht="13.7" customHeight="1">
      <c r="B38" s="234" t="s">
        <v>137</v>
      </c>
      <c r="C38" s="235" t="s">
        <v>137</v>
      </c>
      <c r="D38" s="168" t="s">
        <v>101</v>
      </c>
      <c r="E38" s="188" t="s">
        <v>102</v>
      </c>
      <c r="F38" s="478">
        <v>4312.7299999999996</v>
      </c>
      <c r="G38" s="478">
        <v>2129.2600000000002</v>
      </c>
      <c r="H38" s="478">
        <v>281.76</v>
      </c>
      <c r="I38" s="478">
        <v>131.63</v>
      </c>
      <c r="J38" s="478">
        <v>6855.38</v>
      </c>
      <c r="K38" s="478">
        <v>59.69</v>
      </c>
      <c r="L38" s="478">
        <v>1.69</v>
      </c>
      <c r="M38" s="478">
        <v>61.379999999999995</v>
      </c>
      <c r="N38" s="478">
        <v>6916.76</v>
      </c>
      <c r="O38" s="478">
        <v>8.93</v>
      </c>
      <c r="P38" s="478">
        <v>19.899999999999999</v>
      </c>
      <c r="Q38" s="478">
        <v>28.83</v>
      </c>
      <c r="R38" s="478">
        <v>0</v>
      </c>
      <c r="S38" s="478">
        <v>5270.03</v>
      </c>
      <c r="T38" s="478">
        <v>5270.03</v>
      </c>
      <c r="U38" s="478">
        <v>5298.86</v>
      </c>
      <c r="V38" s="479">
        <v>12215.619999999999</v>
      </c>
      <c r="W38" s="64"/>
      <c r="X38" s="75"/>
      <c r="Z38" s="489" t="s">
        <v>102</v>
      </c>
      <c r="AA38" s="478">
        <v>4312.7299999999996</v>
      </c>
      <c r="AB38" s="478">
        <v>2129.2600000000002</v>
      </c>
      <c r="AC38" s="478">
        <v>281.76</v>
      </c>
      <c r="AD38" s="478">
        <v>131.63</v>
      </c>
      <c r="AE38" s="478">
        <v>6855.38</v>
      </c>
      <c r="AF38" s="478">
        <v>59.69</v>
      </c>
      <c r="AG38" s="478">
        <v>1.69</v>
      </c>
      <c r="AH38" s="478">
        <v>61.379999999999995</v>
      </c>
      <c r="AI38" s="478">
        <v>6916.76</v>
      </c>
      <c r="AJ38" s="478">
        <v>8.93</v>
      </c>
      <c r="AK38" s="478">
        <v>19.899999999999999</v>
      </c>
      <c r="AL38" s="478">
        <v>28.83</v>
      </c>
      <c r="AM38" s="478">
        <v>0</v>
      </c>
      <c r="AN38" s="478">
        <v>5270.03</v>
      </c>
      <c r="AO38" s="478">
        <v>5270.03</v>
      </c>
      <c r="AP38" s="478">
        <v>5298.86</v>
      </c>
      <c r="AQ38" s="479">
        <v>12215.619999999999</v>
      </c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0"/>
      <c r="CE38" s="300"/>
    </row>
    <row r="39" spans="2:83" ht="13.7" customHeight="1">
      <c r="B39" s="239"/>
      <c r="C39" s="235"/>
      <c r="D39" s="302"/>
      <c r="E39" s="188" t="s">
        <v>227</v>
      </c>
      <c r="F39" s="478">
        <v>17205.5</v>
      </c>
      <c r="G39" s="478">
        <v>4106.43</v>
      </c>
      <c r="H39" s="478">
        <v>131.82</v>
      </c>
      <c r="I39" s="478">
        <v>175.9</v>
      </c>
      <c r="J39" s="478">
        <v>21619.65</v>
      </c>
      <c r="K39" s="478">
        <v>108.66</v>
      </c>
      <c r="L39" s="478">
        <v>8.59</v>
      </c>
      <c r="M39" s="478">
        <v>117.25</v>
      </c>
      <c r="N39" s="478">
        <v>21736.9</v>
      </c>
      <c r="O39" s="478">
        <v>19.690000000000001</v>
      </c>
      <c r="P39" s="478">
        <v>25.4</v>
      </c>
      <c r="Q39" s="478">
        <v>45.09</v>
      </c>
      <c r="R39" s="478">
        <v>0</v>
      </c>
      <c r="S39" s="478">
        <v>6725.6</v>
      </c>
      <c r="T39" s="478">
        <v>6725.6</v>
      </c>
      <c r="U39" s="478">
        <v>6770.6900000000005</v>
      </c>
      <c r="V39" s="479">
        <v>28507.590000000004</v>
      </c>
      <c r="W39" s="64"/>
      <c r="X39" s="75"/>
      <c r="Z39" s="489" t="s">
        <v>103</v>
      </c>
      <c r="AA39" s="478">
        <v>17205.5</v>
      </c>
      <c r="AB39" s="478">
        <v>4106.4399999999996</v>
      </c>
      <c r="AC39" s="478">
        <v>131.82</v>
      </c>
      <c r="AD39" s="478">
        <v>175.9</v>
      </c>
      <c r="AE39" s="478">
        <v>21619.66</v>
      </c>
      <c r="AF39" s="478">
        <v>108.66</v>
      </c>
      <c r="AG39" s="478">
        <v>8.59</v>
      </c>
      <c r="AH39" s="478">
        <v>117.25</v>
      </c>
      <c r="AI39" s="478">
        <v>21736.91</v>
      </c>
      <c r="AJ39" s="478">
        <v>19.690000000000001</v>
      </c>
      <c r="AK39" s="478">
        <v>25.4</v>
      </c>
      <c r="AL39" s="478">
        <v>45.09</v>
      </c>
      <c r="AM39" s="478">
        <v>0</v>
      </c>
      <c r="AN39" s="478">
        <v>6725.64</v>
      </c>
      <c r="AO39" s="478">
        <v>6725.64</v>
      </c>
      <c r="AP39" s="478">
        <v>6770.7300000000005</v>
      </c>
      <c r="AQ39" s="479">
        <v>28507.64</v>
      </c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</row>
    <row r="40" spans="2:83" ht="13.7" customHeight="1">
      <c r="B40" s="239"/>
      <c r="C40" s="235"/>
      <c r="D40" s="170"/>
      <c r="E40" s="185" t="s">
        <v>80</v>
      </c>
      <c r="F40" s="478">
        <v>23478.489999999998</v>
      </c>
      <c r="G40" s="478">
        <v>7193.77</v>
      </c>
      <c r="H40" s="478">
        <v>466.8</v>
      </c>
      <c r="I40" s="478">
        <v>380.01</v>
      </c>
      <c r="J40" s="478">
        <v>31519.07</v>
      </c>
      <c r="K40" s="478">
        <v>178.48</v>
      </c>
      <c r="L40" s="478">
        <v>10.28</v>
      </c>
      <c r="M40" s="478">
        <v>188.76</v>
      </c>
      <c r="N40" s="478">
        <v>31707.83</v>
      </c>
      <c r="O40" s="478">
        <v>30.57</v>
      </c>
      <c r="P40" s="478">
        <v>46.569999999999993</v>
      </c>
      <c r="Q40" s="478">
        <v>77.14</v>
      </c>
      <c r="R40" s="478">
        <v>0</v>
      </c>
      <c r="S40" s="478">
        <v>13806.84</v>
      </c>
      <c r="T40" s="478">
        <v>13806.84</v>
      </c>
      <c r="U40" s="478">
        <v>13883.98</v>
      </c>
      <c r="V40" s="479">
        <v>45591.810000000005</v>
      </c>
      <c r="W40" s="64"/>
      <c r="X40" s="75"/>
      <c r="Z40" s="488" t="s">
        <v>80</v>
      </c>
      <c r="AA40" s="478">
        <v>23483.95</v>
      </c>
      <c r="AB40" s="478">
        <v>7194.42</v>
      </c>
      <c r="AC40" s="478">
        <v>466.8</v>
      </c>
      <c r="AD40" s="478">
        <v>380.01</v>
      </c>
      <c r="AE40" s="478">
        <v>31525.18</v>
      </c>
      <c r="AF40" s="478">
        <v>178.48</v>
      </c>
      <c r="AG40" s="478">
        <v>10.28</v>
      </c>
      <c r="AH40" s="478">
        <v>188.76</v>
      </c>
      <c r="AI40" s="478">
        <v>31713.940000000002</v>
      </c>
      <c r="AJ40" s="478">
        <v>30.57</v>
      </c>
      <c r="AK40" s="478">
        <v>46.929999999999993</v>
      </c>
      <c r="AL40" s="478">
        <v>77.5</v>
      </c>
      <c r="AM40" s="478">
        <v>0</v>
      </c>
      <c r="AN40" s="478">
        <v>13807.32</v>
      </c>
      <c r="AO40" s="478">
        <v>13807.32</v>
      </c>
      <c r="AP40" s="478">
        <v>13884.82</v>
      </c>
      <c r="AQ40" s="479">
        <v>45598.759999999995</v>
      </c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</row>
    <row r="41" spans="2:83" ht="13.7" customHeight="1" thickBot="1">
      <c r="B41" s="234"/>
      <c r="C41" s="236"/>
      <c r="D41" s="189" t="s">
        <v>83</v>
      </c>
      <c r="E41" s="190"/>
      <c r="F41" s="484">
        <v>28517.109999999997</v>
      </c>
      <c r="G41" s="484">
        <v>8917.49</v>
      </c>
      <c r="H41" s="484">
        <v>715.33</v>
      </c>
      <c r="I41" s="484">
        <v>442.40999999999997</v>
      </c>
      <c r="J41" s="484">
        <v>38592.339999999997</v>
      </c>
      <c r="K41" s="484">
        <v>589.62</v>
      </c>
      <c r="L41" s="484">
        <v>10.28</v>
      </c>
      <c r="M41" s="484">
        <v>599.9</v>
      </c>
      <c r="N41" s="484">
        <v>39192.240000000005</v>
      </c>
      <c r="O41" s="484">
        <v>45.56</v>
      </c>
      <c r="P41" s="484">
        <v>53.22999999999999</v>
      </c>
      <c r="Q41" s="484">
        <v>98.789999999999992</v>
      </c>
      <c r="R41" s="484">
        <v>0</v>
      </c>
      <c r="S41" s="484">
        <v>19595.5</v>
      </c>
      <c r="T41" s="484">
        <v>19595.5</v>
      </c>
      <c r="U41" s="484">
        <v>19694.29</v>
      </c>
      <c r="V41" s="485">
        <v>58886.530000000006</v>
      </c>
      <c r="W41" s="64"/>
      <c r="X41" s="75"/>
      <c r="Z41" s="483"/>
      <c r="AA41" s="484">
        <v>28522.57</v>
      </c>
      <c r="AB41" s="484">
        <v>8918.14</v>
      </c>
      <c r="AC41" s="484">
        <v>715.33</v>
      </c>
      <c r="AD41" s="484">
        <v>442.40999999999997</v>
      </c>
      <c r="AE41" s="484">
        <v>38598.449999999997</v>
      </c>
      <c r="AF41" s="484">
        <v>589.62</v>
      </c>
      <c r="AG41" s="484">
        <v>10.28</v>
      </c>
      <c r="AH41" s="484">
        <v>599.9</v>
      </c>
      <c r="AI41" s="484">
        <v>39198.350000000006</v>
      </c>
      <c r="AJ41" s="484">
        <v>45.56</v>
      </c>
      <c r="AK41" s="484">
        <v>53.589999999999989</v>
      </c>
      <c r="AL41" s="484">
        <v>99.15</v>
      </c>
      <c r="AM41" s="484">
        <v>0</v>
      </c>
      <c r="AN41" s="484">
        <v>19595.98</v>
      </c>
      <c r="AO41" s="484">
        <v>19595.98</v>
      </c>
      <c r="AP41" s="484">
        <v>19695.129999999997</v>
      </c>
      <c r="AQ41" s="485">
        <v>58893.479999999996</v>
      </c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</row>
    <row r="42" spans="2:83" ht="13.7" customHeight="1" thickBot="1">
      <c r="B42" s="151"/>
      <c r="C42" s="202" t="s">
        <v>92</v>
      </c>
      <c r="D42" s="203"/>
      <c r="E42" s="204"/>
      <c r="F42" s="491">
        <v>71116.95</v>
      </c>
      <c r="G42" s="491">
        <v>12931.619999999999</v>
      </c>
      <c r="H42" s="491">
        <v>797.08</v>
      </c>
      <c r="I42" s="491">
        <v>461.65999999999997</v>
      </c>
      <c r="J42" s="491">
        <v>85307.31</v>
      </c>
      <c r="K42" s="491">
        <v>645.1</v>
      </c>
      <c r="L42" s="491">
        <v>391.71999999999997</v>
      </c>
      <c r="M42" s="491">
        <v>1036.82</v>
      </c>
      <c r="N42" s="491">
        <v>86344.13</v>
      </c>
      <c r="O42" s="491">
        <v>108.78999999999999</v>
      </c>
      <c r="P42" s="491">
        <v>406.11</v>
      </c>
      <c r="Q42" s="491">
        <v>514.9</v>
      </c>
      <c r="R42" s="491">
        <v>0.79</v>
      </c>
      <c r="S42" s="491">
        <v>32646</v>
      </c>
      <c r="T42" s="491">
        <v>32646.79</v>
      </c>
      <c r="U42" s="491">
        <v>33161.69</v>
      </c>
      <c r="V42" s="492">
        <v>119505.82</v>
      </c>
      <c r="W42" s="64"/>
      <c r="X42" s="75"/>
      <c r="Z42" s="416"/>
      <c r="AA42" s="491">
        <v>70898.760000000009</v>
      </c>
      <c r="AB42" s="491">
        <v>12819.46</v>
      </c>
      <c r="AC42" s="491">
        <v>798.96</v>
      </c>
      <c r="AD42" s="491">
        <v>461.28</v>
      </c>
      <c r="AE42" s="491">
        <v>84978.459999999992</v>
      </c>
      <c r="AF42" s="491">
        <v>646.08000000000004</v>
      </c>
      <c r="AG42" s="491">
        <v>340.61999999999995</v>
      </c>
      <c r="AH42" s="491">
        <v>986.69999999999993</v>
      </c>
      <c r="AI42" s="491">
        <v>85965.16</v>
      </c>
      <c r="AJ42" s="491">
        <v>79.37</v>
      </c>
      <c r="AK42" s="491">
        <v>350.40999999999997</v>
      </c>
      <c r="AL42" s="491">
        <v>429.78</v>
      </c>
      <c r="AM42" s="491">
        <v>1.35</v>
      </c>
      <c r="AN42" s="491">
        <v>32889.040000000001</v>
      </c>
      <c r="AO42" s="491">
        <v>32890.39</v>
      </c>
      <c r="AP42" s="491">
        <v>33320.17</v>
      </c>
      <c r="AQ42" s="492">
        <v>119285.33</v>
      </c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0"/>
      <c r="CE42" s="300"/>
    </row>
    <row r="43" spans="2:83" ht="13.7" customHeight="1" thickBot="1">
      <c r="B43" s="851" t="s">
        <v>104</v>
      </c>
      <c r="C43" s="852"/>
      <c r="D43" s="852"/>
      <c r="E43" s="853"/>
      <c r="F43" s="92">
        <v>133861.60999999999</v>
      </c>
      <c r="G43" s="92">
        <v>36353.979999999996</v>
      </c>
      <c r="H43" s="92">
        <v>8421.83</v>
      </c>
      <c r="I43" s="92">
        <v>1144.1099999999999</v>
      </c>
      <c r="J43" s="92">
        <v>179781.53</v>
      </c>
      <c r="K43" s="92">
        <v>8709.35</v>
      </c>
      <c r="L43" s="92">
        <v>553.09999999999991</v>
      </c>
      <c r="M43" s="92">
        <v>9262.4499999999989</v>
      </c>
      <c r="N43" s="92">
        <v>189043.98</v>
      </c>
      <c r="O43" s="92">
        <v>2583.83</v>
      </c>
      <c r="P43" s="92">
        <v>630.12</v>
      </c>
      <c r="Q43" s="92">
        <v>3213.95</v>
      </c>
      <c r="R43" s="92">
        <v>394.87</v>
      </c>
      <c r="S43" s="92">
        <v>96446.16</v>
      </c>
      <c r="T43" s="92">
        <v>96841.03</v>
      </c>
      <c r="U43" s="92">
        <v>100054.98000000001</v>
      </c>
      <c r="V43" s="93">
        <v>289098.95999999996</v>
      </c>
      <c r="W43" s="476"/>
      <c r="X43" s="75"/>
      <c r="Z43" s="416"/>
      <c r="AA43" s="92">
        <v>133643.44</v>
      </c>
      <c r="AB43" s="92">
        <v>36242.99</v>
      </c>
      <c r="AC43" s="92">
        <v>8424.6500000000015</v>
      </c>
      <c r="AD43" s="92">
        <v>1143.73</v>
      </c>
      <c r="AE43" s="92">
        <v>179454.81</v>
      </c>
      <c r="AF43" s="92">
        <v>8710.4599999999991</v>
      </c>
      <c r="AG43" s="92">
        <v>501.99999999999994</v>
      </c>
      <c r="AH43" s="92">
        <v>9212.4599999999991</v>
      </c>
      <c r="AI43" s="92">
        <v>188667.27</v>
      </c>
      <c r="AJ43" s="92">
        <v>2554.41</v>
      </c>
      <c r="AK43" s="92">
        <v>574.41999999999996</v>
      </c>
      <c r="AL43" s="92">
        <v>3128.83</v>
      </c>
      <c r="AM43" s="92">
        <v>395.43</v>
      </c>
      <c r="AN43" s="92">
        <v>96693.48000000001</v>
      </c>
      <c r="AO43" s="92">
        <v>97088.91</v>
      </c>
      <c r="AP43" s="92">
        <v>100217.73999999999</v>
      </c>
      <c r="AQ43" s="93">
        <v>288885.01</v>
      </c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</row>
    <row r="44" spans="2:83" ht="11.25">
      <c r="B44" s="50"/>
      <c r="C44" s="50"/>
      <c r="D44" s="50"/>
      <c r="E44" s="50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BP44" s="300"/>
      <c r="BQ44" s="300"/>
      <c r="BR44" s="300"/>
      <c r="BS44" s="300"/>
      <c r="BT44" s="300"/>
      <c r="BU44" s="300"/>
      <c r="BV44" s="300"/>
      <c r="BW44" s="300"/>
      <c r="BX44" s="300"/>
      <c r="BY44" s="300"/>
      <c r="BZ44" s="300"/>
      <c r="CA44" s="300"/>
      <c r="CB44" s="300"/>
      <c r="CC44" s="300"/>
      <c r="CD44" s="300"/>
      <c r="CE44" s="300"/>
    </row>
    <row r="45" spans="2:83" ht="12" customHeight="1"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</row>
    <row r="46" spans="2:83" ht="12" customHeight="1">
      <c r="BP46" s="300"/>
      <c r="BQ46" s="300"/>
      <c r="BR46" s="300"/>
      <c r="BS46" s="300"/>
      <c r="BT46" s="300"/>
      <c r="BU46" s="300"/>
      <c r="BV46" s="300"/>
      <c r="BW46" s="300"/>
      <c r="BX46" s="300"/>
      <c r="BY46" s="300"/>
      <c r="BZ46" s="300"/>
      <c r="CA46" s="300"/>
      <c r="CB46" s="300"/>
      <c r="CC46" s="300"/>
      <c r="CD46" s="300"/>
      <c r="CE46" s="300"/>
    </row>
    <row r="47" spans="2:83" ht="12" customHeight="1"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</row>
    <row r="48" spans="2:83" ht="12" customHeight="1">
      <c r="BP48" s="300"/>
      <c r="BQ48" s="300"/>
      <c r="BR48" s="300"/>
      <c r="BS48" s="300"/>
      <c r="BT48" s="300"/>
      <c r="BU48" s="300"/>
      <c r="BV48" s="300"/>
      <c r="BW48" s="300"/>
      <c r="BX48" s="300"/>
      <c r="BY48" s="300"/>
      <c r="BZ48" s="300"/>
      <c r="CA48" s="300"/>
      <c r="CB48" s="300"/>
      <c r="CC48" s="300"/>
      <c r="CD48" s="300"/>
      <c r="CE48" s="300"/>
    </row>
  </sheetData>
  <mergeCells count="4">
    <mergeCell ref="D22:E22"/>
    <mergeCell ref="D23:D24"/>
    <mergeCell ref="D34:E34"/>
    <mergeCell ref="B43:E43"/>
  </mergeCells>
  <phoneticPr fontId="5"/>
  <pageMargins left="0.59055118110236227" right="0.51181102362204722" top="0.51181102362204722" bottom="0.51181102362204722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E47"/>
  <sheetViews>
    <sheetView topLeftCell="B1" workbookViewId="0">
      <selection activeCell="P35" sqref="P35"/>
    </sheetView>
  </sheetViews>
  <sheetFormatPr defaultColWidth="13.25" defaultRowHeight="12" customHeight="1"/>
  <cols>
    <col min="1" max="1" width="1" style="31" customWidth="1"/>
    <col min="2" max="4" width="6.625" style="31" customWidth="1"/>
    <col min="5" max="5" width="9.625" style="31" customWidth="1"/>
    <col min="6" max="14" width="12.125" style="31" customWidth="1"/>
    <col min="15" max="15" width="2.625" style="31" customWidth="1"/>
    <col min="16" max="16" width="13.25" style="31"/>
    <col min="17" max="27" width="13.25" style="31" hidden="1" customWidth="1"/>
    <col min="28" max="30" width="13.25" style="31"/>
    <col min="31" max="33" width="0" style="31" hidden="1" customWidth="1"/>
    <col min="34" max="16384" width="13.25" style="31"/>
  </cols>
  <sheetData>
    <row r="1" spans="2:27" ht="9.75" customHeight="1">
      <c r="C1" s="32"/>
      <c r="G1" s="42"/>
      <c r="H1" s="42"/>
      <c r="I1" s="43"/>
      <c r="J1" s="43"/>
      <c r="K1" s="42"/>
      <c r="L1" s="42"/>
      <c r="M1" s="42"/>
      <c r="N1" s="42"/>
    </row>
    <row r="2" spans="2:27" ht="15" customHeight="1">
      <c r="B2" s="10" t="s">
        <v>146</v>
      </c>
    </row>
    <row r="3" spans="2:27" ht="12" customHeight="1" thickBot="1">
      <c r="B3" s="35"/>
      <c r="C3" s="35"/>
      <c r="D3" s="35"/>
      <c r="E3" s="35"/>
      <c r="F3" s="35"/>
      <c r="G3" s="35"/>
      <c r="H3" s="35"/>
      <c r="I3" s="35"/>
      <c r="J3" s="35"/>
      <c r="K3" s="35"/>
      <c r="L3" s="32"/>
      <c r="M3" s="863" t="s">
        <v>138</v>
      </c>
      <c r="N3" s="863"/>
      <c r="Q3" s="31" t="s">
        <v>290</v>
      </c>
      <c r="R3" s="31" t="s">
        <v>123</v>
      </c>
    </row>
    <row r="4" spans="2:27" ht="13.5" customHeight="1">
      <c r="B4" s="864" t="s">
        <v>106</v>
      </c>
      <c r="C4" s="866" t="s">
        <v>107</v>
      </c>
      <c r="D4" s="496" t="s">
        <v>56</v>
      </c>
      <c r="E4" s="867" t="s">
        <v>126</v>
      </c>
      <c r="F4" s="497" t="s">
        <v>291</v>
      </c>
      <c r="G4" s="858" t="s">
        <v>292</v>
      </c>
      <c r="H4" s="859"/>
      <c r="I4" s="860" t="s">
        <v>309</v>
      </c>
      <c r="J4" s="860"/>
      <c r="K4" s="860"/>
      <c r="L4" s="860" t="s">
        <v>310</v>
      </c>
      <c r="M4" s="860"/>
      <c r="N4" s="861"/>
      <c r="O4" s="35"/>
      <c r="S4" s="497" t="s">
        <v>291</v>
      </c>
      <c r="T4" s="858" t="s">
        <v>292</v>
      </c>
      <c r="U4" s="859"/>
      <c r="V4" s="860" t="s">
        <v>309</v>
      </c>
      <c r="W4" s="860"/>
      <c r="X4" s="860"/>
      <c r="Y4" s="860" t="s">
        <v>310</v>
      </c>
      <c r="Z4" s="860"/>
      <c r="AA4" s="861"/>
    </row>
    <row r="5" spans="2:27" ht="13.5" customHeight="1" thickBot="1">
      <c r="B5" s="865"/>
      <c r="C5" s="855"/>
      <c r="D5" s="37" t="s">
        <v>61</v>
      </c>
      <c r="E5" s="855"/>
      <c r="F5" s="752" t="s">
        <v>293</v>
      </c>
      <c r="G5" s="755" t="s">
        <v>294</v>
      </c>
      <c r="H5" s="756" t="s">
        <v>295</v>
      </c>
      <c r="I5" s="500" t="s">
        <v>294</v>
      </c>
      <c r="J5" s="500" t="s">
        <v>296</v>
      </c>
      <c r="K5" s="500" t="s">
        <v>297</v>
      </c>
      <c r="L5" s="500" t="s">
        <v>294</v>
      </c>
      <c r="M5" s="500" t="s">
        <v>298</v>
      </c>
      <c r="N5" s="501" t="s">
        <v>297</v>
      </c>
      <c r="O5" s="35"/>
      <c r="Q5" s="502" t="s">
        <v>64</v>
      </c>
      <c r="R5" s="502">
        <v>5021.2</v>
      </c>
      <c r="S5" s="308" t="s">
        <v>293</v>
      </c>
      <c r="T5" s="498" t="s">
        <v>294</v>
      </c>
      <c r="U5" s="499" t="s">
        <v>295</v>
      </c>
      <c r="V5" s="500" t="s">
        <v>294</v>
      </c>
      <c r="W5" s="500" t="s">
        <v>296</v>
      </c>
      <c r="X5" s="500" t="s">
        <v>297</v>
      </c>
      <c r="Y5" s="500" t="s">
        <v>294</v>
      </c>
      <c r="Z5" s="500" t="s">
        <v>298</v>
      </c>
      <c r="AA5" s="501" t="s">
        <v>297</v>
      </c>
    </row>
    <row r="6" spans="2:27" ht="13.5" customHeight="1">
      <c r="B6" s="305"/>
      <c r="C6" s="751"/>
      <c r="D6" s="751"/>
      <c r="E6" s="152" t="s">
        <v>64</v>
      </c>
      <c r="F6" s="96">
        <v>5017.66</v>
      </c>
      <c r="G6" s="503">
        <v>999.44999999999993</v>
      </c>
      <c r="H6" s="503">
        <v>19.918647337603584</v>
      </c>
      <c r="I6" s="503">
        <v>560.01</v>
      </c>
      <c r="J6" s="503">
        <v>516.5100000000001</v>
      </c>
      <c r="K6" s="503">
        <v>92.232281566400616</v>
      </c>
      <c r="L6" s="503">
        <v>311.58</v>
      </c>
      <c r="M6" s="503">
        <v>163.45000000000002</v>
      </c>
      <c r="N6" s="97">
        <v>52.458437640413379</v>
      </c>
      <c r="O6" s="35"/>
      <c r="Q6" s="502" t="s">
        <v>65</v>
      </c>
      <c r="R6" s="502">
        <v>7058.130000000001</v>
      </c>
      <c r="S6" s="96">
        <v>5021.2</v>
      </c>
      <c r="T6" s="503">
        <v>999.44999999999993</v>
      </c>
      <c r="U6" s="503">
        <v>19.904604477017447</v>
      </c>
      <c r="V6" s="503">
        <v>560.01</v>
      </c>
      <c r="W6" s="503">
        <v>516.5100000000001</v>
      </c>
      <c r="X6" s="503">
        <v>92.232281566400616</v>
      </c>
      <c r="Y6" s="503">
        <v>311.58</v>
      </c>
      <c r="Z6" s="503">
        <v>163.45000000000002</v>
      </c>
      <c r="AA6" s="97">
        <v>52.458437640413379</v>
      </c>
    </row>
    <row r="7" spans="2:27" ht="13.5" customHeight="1">
      <c r="B7" s="305"/>
      <c r="C7" s="751"/>
      <c r="D7" s="751"/>
      <c r="E7" s="757" t="s">
        <v>65</v>
      </c>
      <c r="F7" s="758">
        <v>7058.13</v>
      </c>
      <c r="G7" s="759">
        <v>847.8</v>
      </c>
      <c r="H7" s="759">
        <v>12.011680147574499</v>
      </c>
      <c r="I7" s="759">
        <v>34.78</v>
      </c>
      <c r="J7" s="759">
        <v>23.35</v>
      </c>
      <c r="K7" s="759">
        <v>67.136285221391617</v>
      </c>
      <c r="L7" s="759">
        <v>140.22</v>
      </c>
      <c r="M7" s="759">
        <v>40.969999999999992</v>
      </c>
      <c r="N7" s="760">
        <v>29.218371131079728</v>
      </c>
      <c r="O7" s="35"/>
      <c r="Q7" s="502" t="s">
        <v>52</v>
      </c>
      <c r="R7" s="502">
        <v>653.46</v>
      </c>
      <c r="S7" s="504">
        <v>7058.130000000001</v>
      </c>
      <c r="T7" s="505">
        <v>847.8</v>
      </c>
      <c r="U7" s="505">
        <v>12.011680147574497</v>
      </c>
      <c r="V7" s="505">
        <v>34.78</v>
      </c>
      <c r="W7" s="505">
        <v>23.35</v>
      </c>
      <c r="X7" s="505">
        <v>67.136285221391617</v>
      </c>
      <c r="Y7" s="505">
        <v>140.22</v>
      </c>
      <c r="Z7" s="505">
        <v>40.969999999999992</v>
      </c>
      <c r="AA7" s="506">
        <v>29.218371131079728</v>
      </c>
    </row>
    <row r="8" spans="2:27" ht="13.5" customHeight="1">
      <c r="B8" s="305"/>
      <c r="C8" s="751"/>
      <c r="D8" s="751"/>
      <c r="E8" s="761" t="s">
        <v>52</v>
      </c>
      <c r="F8" s="762">
        <v>652.74</v>
      </c>
      <c r="G8" s="759">
        <v>50.059999999999995</v>
      </c>
      <c r="H8" s="759">
        <v>7.6692097925667184</v>
      </c>
      <c r="I8" s="759">
        <v>22.85</v>
      </c>
      <c r="J8" s="763">
        <v>20.63</v>
      </c>
      <c r="K8" s="759">
        <v>90.284463894967175</v>
      </c>
      <c r="L8" s="759">
        <v>22.76</v>
      </c>
      <c r="M8" s="759">
        <v>12.229999999999999</v>
      </c>
      <c r="N8" s="760">
        <v>53.734622144112464</v>
      </c>
      <c r="O8" s="35"/>
      <c r="Q8" s="502" t="s">
        <v>66</v>
      </c>
      <c r="R8" s="502">
        <v>4724</v>
      </c>
      <c r="S8" s="507">
        <v>653.46</v>
      </c>
      <c r="T8" s="505">
        <v>50.059999999999995</v>
      </c>
      <c r="U8" s="505">
        <v>7.6607596486395479</v>
      </c>
      <c r="V8" s="505">
        <v>22.85</v>
      </c>
      <c r="W8" s="505">
        <v>20.63</v>
      </c>
      <c r="X8" s="505">
        <v>90.284463894967175</v>
      </c>
      <c r="Y8" s="505">
        <v>22.76</v>
      </c>
      <c r="Z8" s="505">
        <v>12.229999999999999</v>
      </c>
      <c r="AA8" s="506">
        <v>53.734622144112464</v>
      </c>
    </row>
    <row r="9" spans="2:27" ht="13.5" customHeight="1">
      <c r="B9" s="305"/>
      <c r="C9" s="751"/>
      <c r="D9" s="751"/>
      <c r="E9" s="757" t="s">
        <v>66</v>
      </c>
      <c r="F9" s="758">
        <v>4724.8099999999995</v>
      </c>
      <c r="G9" s="759">
        <v>3351.63</v>
      </c>
      <c r="H9" s="759">
        <v>70.936820739881611</v>
      </c>
      <c r="I9" s="759">
        <v>2373.7600000000002</v>
      </c>
      <c r="J9" s="759">
        <v>2129.3700000000003</v>
      </c>
      <c r="K9" s="759">
        <v>89.704519412240501</v>
      </c>
      <c r="L9" s="759">
        <v>864.03</v>
      </c>
      <c r="M9" s="759">
        <v>523.08000000000004</v>
      </c>
      <c r="N9" s="760">
        <v>60.539564598451449</v>
      </c>
      <c r="O9" s="35"/>
      <c r="Q9" s="502" t="s">
        <v>67</v>
      </c>
      <c r="R9" s="502">
        <v>9689.2699999999986</v>
      </c>
      <c r="S9" s="504">
        <v>4724</v>
      </c>
      <c r="T9" s="505">
        <v>3350.7400000000002</v>
      </c>
      <c r="U9" s="505">
        <v>70.930143945808638</v>
      </c>
      <c r="V9" s="505">
        <v>2373.7600000000002</v>
      </c>
      <c r="W9" s="505">
        <v>2129.3700000000003</v>
      </c>
      <c r="X9" s="505">
        <v>89.704519412240501</v>
      </c>
      <c r="Y9" s="505">
        <v>863.14</v>
      </c>
      <c r="Z9" s="505">
        <v>523.09</v>
      </c>
      <c r="AA9" s="506">
        <v>60.603146650601303</v>
      </c>
    </row>
    <row r="10" spans="2:27" ht="13.5" customHeight="1">
      <c r="B10" s="305"/>
      <c r="C10" s="751"/>
      <c r="D10" s="751"/>
      <c r="E10" s="757" t="s">
        <v>67</v>
      </c>
      <c r="F10" s="758">
        <v>9689.2699999999986</v>
      </c>
      <c r="G10" s="759">
        <v>7730.2599999999993</v>
      </c>
      <c r="H10" s="759">
        <v>79.781655377546514</v>
      </c>
      <c r="I10" s="759">
        <v>6786.3</v>
      </c>
      <c r="J10" s="759">
        <v>5996.28</v>
      </c>
      <c r="K10" s="759">
        <v>88.358604836214127</v>
      </c>
      <c r="L10" s="759">
        <v>769.75</v>
      </c>
      <c r="M10" s="759">
        <v>257.11</v>
      </c>
      <c r="N10" s="760">
        <v>33.401753816174086</v>
      </c>
      <c r="O10" s="35"/>
      <c r="Q10" s="502" t="s">
        <v>53</v>
      </c>
      <c r="R10" s="502">
        <v>2892</v>
      </c>
      <c r="S10" s="504">
        <v>9689.2699999999986</v>
      </c>
      <c r="T10" s="505">
        <v>7730.2599999999993</v>
      </c>
      <c r="U10" s="505">
        <v>79.781655377546514</v>
      </c>
      <c r="V10" s="505">
        <v>6786.3</v>
      </c>
      <c r="W10" s="505">
        <v>5996.28</v>
      </c>
      <c r="X10" s="505">
        <v>88.358604836214127</v>
      </c>
      <c r="Y10" s="505">
        <v>769.75</v>
      </c>
      <c r="Z10" s="505">
        <v>257.11</v>
      </c>
      <c r="AA10" s="506">
        <v>33.401753816174086</v>
      </c>
    </row>
    <row r="11" spans="2:27" ht="13.5" customHeight="1">
      <c r="B11" s="305"/>
      <c r="C11" s="751"/>
      <c r="D11" s="751"/>
      <c r="E11" s="761" t="s">
        <v>53</v>
      </c>
      <c r="F11" s="762">
        <v>2891.9999999999995</v>
      </c>
      <c r="G11" s="759">
        <v>863.25</v>
      </c>
      <c r="H11" s="759">
        <v>29.849585062240671</v>
      </c>
      <c r="I11" s="759">
        <v>578.28</v>
      </c>
      <c r="J11" s="759">
        <v>534.42000000000007</v>
      </c>
      <c r="K11" s="759">
        <v>92.415438887736059</v>
      </c>
      <c r="L11" s="759">
        <v>260.49</v>
      </c>
      <c r="M11" s="759">
        <v>98.74</v>
      </c>
      <c r="N11" s="760">
        <v>37.905485815194439</v>
      </c>
      <c r="O11" s="35"/>
      <c r="Q11" s="502" t="s">
        <v>68</v>
      </c>
      <c r="R11" s="502">
        <v>310.8</v>
      </c>
      <c r="S11" s="507">
        <v>2892</v>
      </c>
      <c r="T11" s="505">
        <v>863.25</v>
      </c>
      <c r="U11" s="505">
        <v>29.849585062240664</v>
      </c>
      <c r="V11" s="505">
        <v>578.28</v>
      </c>
      <c r="W11" s="505">
        <v>534.42000000000007</v>
      </c>
      <c r="X11" s="505">
        <v>92.415438887736059</v>
      </c>
      <c r="Y11" s="505">
        <v>260.49</v>
      </c>
      <c r="Z11" s="505">
        <v>98.74</v>
      </c>
      <c r="AA11" s="506">
        <v>37.905485815194439</v>
      </c>
    </row>
    <row r="12" spans="2:27" ht="13.5" customHeight="1">
      <c r="B12" s="305"/>
      <c r="C12" s="751"/>
      <c r="D12" s="751"/>
      <c r="E12" s="757" t="s">
        <v>68</v>
      </c>
      <c r="F12" s="758">
        <v>310.79999999999995</v>
      </c>
      <c r="G12" s="759">
        <v>18.07</v>
      </c>
      <c r="H12" s="759">
        <v>5.8140283140283149</v>
      </c>
      <c r="I12" s="759">
        <v>5.95</v>
      </c>
      <c r="J12" s="759">
        <v>4.7799999999999994</v>
      </c>
      <c r="K12" s="759">
        <v>80.336134453781511</v>
      </c>
      <c r="L12" s="759">
        <v>11.98</v>
      </c>
      <c r="M12" s="759">
        <v>3.6700000000000008</v>
      </c>
      <c r="N12" s="760">
        <v>30.634390651085148</v>
      </c>
      <c r="O12" s="35"/>
      <c r="Q12" s="502" t="s">
        <v>71</v>
      </c>
      <c r="R12" s="502">
        <v>14468.83</v>
      </c>
      <c r="S12" s="504">
        <v>310.8</v>
      </c>
      <c r="T12" s="505">
        <v>18.07</v>
      </c>
      <c r="U12" s="505">
        <v>5.814028314028314</v>
      </c>
      <c r="V12" s="505">
        <v>5.95</v>
      </c>
      <c r="W12" s="505">
        <v>4.7799999999999994</v>
      </c>
      <c r="X12" s="505">
        <v>80.336134453781511</v>
      </c>
      <c r="Y12" s="505">
        <v>11.98</v>
      </c>
      <c r="Z12" s="505">
        <v>3.6700000000000008</v>
      </c>
      <c r="AA12" s="506">
        <v>30.634390651085148</v>
      </c>
    </row>
    <row r="13" spans="2:27" ht="13.5" customHeight="1">
      <c r="B13" s="305"/>
      <c r="C13" s="751" t="s">
        <v>69</v>
      </c>
      <c r="D13" s="168" t="s">
        <v>70</v>
      </c>
      <c r="E13" s="757" t="s">
        <v>71</v>
      </c>
      <c r="F13" s="758">
        <v>14468.829999999998</v>
      </c>
      <c r="G13" s="759">
        <v>10235.139999999998</v>
      </c>
      <c r="H13" s="759">
        <v>70.739237381322468</v>
      </c>
      <c r="I13" s="759">
        <v>7783.91</v>
      </c>
      <c r="J13" s="759">
        <v>7186.9699999999993</v>
      </c>
      <c r="K13" s="759">
        <v>92.331103519953331</v>
      </c>
      <c r="L13" s="759">
        <v>1707.05</v>
      </c>
      <c r="M13" s="759">
        <v>978.49000000000012</v>
      </c>
      <c r="N13" s="760">
        <v>57.320523710494719</v>
      </c>
      <c r="O13" s="35"/>
      <c r="Q13" s="502" t="s">
        <v>74</v>
      </c>
      <c r="R13" s="502">
        <v>3.2</v>
      </c>
      <c r="S13" s="504">
        <v>14468.83</v>
      </c>
      <c r="T13" s="505">
        <v>10235.139999999998</v>
      </c>
      <c r="U13" s="505">
        <v>70.739237381322454</v>
      </c>
      <c r="V13" s="505">
        <v>7783.91</v>
      </c>
      <c r="W13" s="505">
        <v>7186.9699999999993</v>
      </c>
      <c r="X13" s="505">
        <v>92.331103519953331</v>
      </c>
      <c r="Y13" s="505">
        <v>1707.05</v>
      </c>
      <c r="Z13" s="505">
        <v>978.49000000000012</v>
      </c>
      <c r="AA13" s="506">
        <v>57.320523710494719</v>
      </c>
    </row>
    <row r="14" spans="2:27" ht="13.5" customHeight="1">
      <c r="B14" s="305"/>
      <c r="C14" s="751" t="s">
        <v>72</v>
      </c>
      <c r="D14" s="751" t="s">
        <v>73</v>
      </c>
      <c r="E14" s="757" t="s">
        <v>74</v>
      </c>
      <c r="F14" s="758">
        <v>3.1999999999999997</v>
      </c>
      <c r="G14" s="759">
        <v>2.88</v>
      </c>
      <c r="H14" s="759">
        <v>90</v>
      </c>
      <c r="I14" s="759">
        <v>0</v>
      </c>
      <c r="J14" s="759">
        <v>0</v>
      </c>
      <c r="K14" s="759">
        <v>0</v>
      </c>
      <c r="L14" s="759">
        <v>0</v>
      </c>
      <c r="M14" s="759">
        <v>0</v>
      </c>
      <c r="N14" s="760">
        <v>0</v>
      </c>
      <c r="O14" s="35"/>
      <c r="Q14" s="502" t="s">
        <v>76</v>
      </c>
      <c r="R14" s="502">
        <v>0</v>
      </c>
      <c r="S14" s="504">
        <v>3.2</v>
      </c>
      <c r="T14" s="505">
        <v>2.88</v>
      </c>
      <c r="U14" s="505">
        <v>89.999999999999986</v>
      </c>
      <c r="V14" s="505">
        <v>0</v>
      </c>
      <c r="W14" s="505">
        <v>0</v>
      </c>
      <c r="X14" s="505">
        <v>0</v>
      </c>
      <c r="Y14" s="505">
        <v>0</v>
      </c>
      <c r="Z14" s="505">
        <v>0</v>
      </c>
      <c r="AA14" s="506">
        <v>0</v>
      </c>
    </row>
    <row r="15" spans="2:27" ht="13.5" customHeight="1">
      <c r="B15" s="305"/>
      <c r="C15" s="303" t="s">
        <v>285</v>
      </c>
      <c r="D15" s="751"/>
      <c r="E15" s="757" t="s">
        <v>76</v>
      </c>
      <c r="F15" s="758">
        <v>0</v>
      </c>
      <c r="G15" s="759">
        <v>0</v>
      </c>
      <c r="H15" s="759">
        <v>0</v>
      </c>
      <c r="I15" s="759">
        <v>0</v>
      </c>
      <c r="J15" s="759">
        <v>0</v>
      </c>
      <c r="K15" s="759">
        <v>0</v>
      </c>
      <c r="L15" s="759">
        <v>0</v>
      </c>
      <c r="M15" s="759">
        <v>0</v>
      </c>
      <c r="N15" s="764">
        <v>0</v>
      </c>
      <c r="O15" s="35"/>
      <c r="Q15" s="502" t="s">
        <v>77</v>
      </c>
      <c r="R15" s="502">
        <v>0</v>
      </c>
      <c r="S15" s="504">
        <v>0</v>
      </c>
      <c r="T15" s="505">
        <v>0</v>
      </c>
      <c r="U15" s="505">
        <v>0</v>
      </c>
      <c r="V15" s="505">
        <v>0</v>
      </c>
      <c r="W15" s="505">
        <v>0</v>
      </c>
      <c r="X15" s="505">
        <v>0</v>
      </c>
      <c r="Y15" s="505"/>
      <c r="Z15" s="505"/>
      <c r="AA15" s="508">
        <v>0</v>
      </c>
    </row>
    <row r="16" spans="2:27" ht="13.5" customHeight="1">
      <c r="B16" s="305" t="s">
        <v>75</v>
      </c>
      <c r="C16" s="751"/>
      <c r="D16" s="751"/>
      <c r="E16" s="757" t="s">
        <v>77</v>
      </c>
      <c r="F16" s="758">
        <v>0</v>
      </c>
      <c r="G16" s="759">
        <v>0</v>
      </c>
      <c r="H16" s="759">
        <v>0</v>
      </c>
      <c r="I16" s="759">
        <v>0</v>
      </c>
      <c r="J16" s="759">
        <v>0</v>
      </c>
      <c r="K16" s="759">
        <v>0</v>
      </c>
      <c r="L16" s="759">
        <v>0</v>
      </c>
      <c r="M16" s="759">
        <v>0</v>
      </c>
      <c r="N16" s="764">
        <v>0</v>
      </c>
      <c r="O16" s="35"/>
      <c r="Q16" s="502" t="s">
        <v>78</v>
      </c>
      <c r="R16" s="502">
        <v>1659</v>
      </c>
      <c r="S16" s="504">
        <v>0</v>
      </c>
      <c r="T16" s="505">
        <v>0</v>
      </c>
      <c r="U16" s="505">
        <v>0</v>
      </c>
      <c r="V16" s="505">
        <v>0</v>
      </c>
      <c r="W16" s="505">
        <v>0</v>
      </c>
      <c r="X16" s="505">
        <v>0</v>
      </c>
      <c r="Y16" s="505">
        <v>0</v>
      </c>
      <c r="Z16" s="505">
        <v>0</v>
      </c>
      <c r="AA16" s="508">
        <v>0</v>
      </c>
    </row>
    <row r="17" spans="2:83" ht="13.5" customHeight="1">
      <c r="B17" s="305"/>
      <c r="C17" s="751"/>
      <c r="D17" s="751"/>
      <c r="E17" s="757" t="s">
        <v>78</v>
      </c>
      <c r="F17" s="758">
        <v>1659</v>
      </c>
      <c r="G17" s="759">
        <v>212.76</v>
      </c>
      <c r="H17" s="759">
        <v>12.824593128390596</v>
      </c>
      <c r="I17" s="759">
        <v>3.66</v>
      </c>
      <c r="J17" s="759">
        <v>3.6300000000000003</v>
      </c>
      <c r="K17" s="759">
        <v>99.180327868852473</v>
      </c>
      <c r="L17" s="759">
        <v>55.78</v>
      </c>
      <c r="M17" s="759">
        <v>14.110000000000001</v>
      </c>
      <c r="N17" s="760">
        <v>25.295804948010041</v>
      </c>
      <c r="O17" s="35"/>
      <c r="Q17" s="502" t="s">
        <v>79</v>
      </c>
      <c r="R17" s="502">
        <v>1211.3900000000001</v>
      </c>
      <c r="S17" s="504">
        <v>1659</v>
      </c>
      <c r="T17" s="505">
        <v>212.76</v>
      </c>
      <c r="U17" s="505">
        <v>12.824593128390596</v>
      </c>
      <c r="V17" s="505">
        <v>3.66</v>
      </c>
      <c r="W17" s="505">
        <v>3.6300000000000003</v>
      </c>
      <c r="X17" s="505">
        <v>99.180327868852473</v>
      </c>
      <c r="Y17" s="505">
        <v>55.78</v>
      </c>
      <c r="Z17" s="505">
        <v>14.110000000000001</v>
      </c>
      <c r="AA17" s="506">
        <v>25.295804948010041</v>
      </c>
    </row>
    <row r="18" spans="2:83" ht="13.5" customHeight="1">
      <c r="B18" s="169" t="s">
        <v>330</v>
      </c>
      <c r="C18" s="751"/>
      <c r="D18" s="751"/>
      <c r="E18" s="757" t="s">
        <v>79</v>
      </c>
      <c r="F18" s="758">
        <v>1211.3899999999999</v>
      </c>
      <c r="G18" s="759">
        <v>136.01</v>
      </c>
      <c r="H18" s="759">
        <v>11.227598048522772</v>
      </c>
      <c r="I18" s="759">
        <v>5.14</v>
      </c>
      <c r="J18" s="759">
        <v>4.92</v>
      </c>
      <c r="K18" s="759">
        <v>95.719844357976655</v>
      </c>
      <c r="L18" s="759">
        <v>115.68</v>
      </c>
      <c r="M18" s="759">
        <v>30.930000000000003</v>
      </c>
      <c r="N18" s="760">
        <v>26.737551867219917</v>
      </c>
      <c r="O18" s="35"/>
      <c r="Q18" s="502" t="s">
        <v>80</v>
      </c>
      <c r="R18" s="502">
        <v>47691.280000000006</v>
      </c>
      <c r="S18" s="504">
        <v>1211.3900000000001</v>
      </c>
      <c r="T18" s="505">
        <v>136.01</v>
      </c>
      <c r="U18" s="505">
        <v>11.22759804852277</v>
      </c>
      <c r="V18" s="505">
        <v>5.14</v>
      </c>
      <c r="W18" s="505">
        <v>4.92</v>
      </c>
      <c r="X18" s="505">
        <v>95.719844357976655</v>
      </c>
      <c r="Y18" s="505">
        <v>115.68</v>
      </c>
      <c r="Z18" s="505">
        <v>30.930000000000003</v>
      </c>
      <c r="AA18" s="506">
        <v>26.737551867219917</v>
      </c>
    </row>
    <row r="19" spans="2:83" ht="13.5" customHeight="1">
      <c r="B19" s="305"/>
      <c r="C19" s="750"/>
      <c r="D19" s="238"/>
      <c r="E19" s="765" t="s">
        <v>80</v>
      </c>
      <c r="F19" s="758">
        <v>47687.829999999994</v>
      </c>
      <c r="G19" s="758">
        <v>24447.309999999994</v>
      </c>
      <c r="H19" s="759">
        <v>51.265301860034306</v>
      </c>
      <c r="I19" s="759">
        <v>18154.640000000003</v>
      </c>
      <c r="J19" s="759">
        <v>16420.859999999997</v>
      </c>
      <c r="K19" s="759">
        <v>90.449934562183515</v>
      </c>
      <c r="L19" s="759">
        <v>4259.32</v>
      </c>
      <c r="M19" s="759">
        <v>2122.7800000000002</v>
      </c>
      <c r="N19" s="760">
        <v>49.838471868749011</v>
      </c>
      <c r="O19" s="35"/>
      <c r="Q19" s="502" t="s">
        <v>299</v>
      </c>
      <c r="R19" s="502">
        <v>9900.18</v>
      </c>
      <c r="S19" s="504">
        <v>47693.759999999966</v>
      </c>
      <c r="T19" s="505">
        <v>24446.419999999995</v>
      </c>
      <c r="U19" s="505">
        <v>51.257061720443119</v>
      </c>
      <c r="V19" s="505">
        <v>18154.640000000003</v>
      </c>
      <c r="W19" s="505">
        <v>16420.859999999997</v>
      </c>
      <c r="X19" s="505">
        <v>90.449934562183515</v>
      </c>
      <c r="Y19" s="505">
        <v>4258.4299999999994</v>
      </c>
      <c r="Z19" s="505">
        <v>2122.79</v>
      </c>
      <c r="AA19" s="506">
        <v>49.849122798777962</v>
      </c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</row>
    <row r="20" spans="2:83" ht="13.5" customHeight="1">
      <c r="B20" s="305"/>
      <c r="C20" s="750"/>
      <c r="D20" s="766" t="s">
        <v>81</v>
      </c>
      <c r="E20" s="767" t="s">
        <v>82</v>
      </c>
      <c r="F20" s="768">
        <v>9895.4499999999989</v>
      </c>
      <c r="G20" s="769">
        <v>4151.18</v>
      </c>
      <c r="H20" s="769">
        <v>41.950391341475132</v>
      </c>
      <c r="I20" s="769">
        <v>383.99</v>
      </c>
      <c r="J20" s="769">
        <v>227.91</v>
      </c>
      <c r="K20" s="769">
        <v>59.353108153858173</v>
      </c>
      <c r="L20" s="769">
        <v>2215.25</v>
      </c>
      <c r="M20" s="769">
        <v>528.66000000000008</v>
      </c>
      <c r="N20" s="770">
        <v>23.864575104390028</v>
      </c>
      <c r="O20" s="35"/>
      <c r="Q20" s="512"/>
      <c r="R20" s="512">
        <v>57591.46</v>
      </c>
      <c r="S20" s="509">
        <v>9900.1799999999967</v>
      </c>
      <c r="T20" s="510">
        <v>4153.17</v>
      </c>
      <c r="U20" s="510">
        <v>41.950449385768756</v>
      </c>
      <c r="V20" s="510">
        <v>384</v>
      </c>
      <c r="W20" s="510">
        <v>227.91</v>
      </c>
      <c r="X20" s="510">
        <v>59.3515625</v>
      </c>
      <c r="Y20" s="510">
        <v>2217.23</v>
      </c>
      <c r="Z20" s="510">
        <v>528.66000000000008</v>
      </c>
      <c r="AA20" s="511">
        <v>23.843263892334132</v>
      </c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0"/>
      <c r="CD20" s="300"/>
      <c r="CE20" s="300"/>
    </row>
    <row r="21" spans="2:83" ht="13.5" customHeight="1" thickBot="1">
      <c r="B21" s="305"/>
      <c r="C21" s="750"/>
      <c r="D21" s="838" t="s">
        <v>83</v>
      </c>
      <c r="E21" s="839"/>
      <c r="F21" s="771">
        <v>57583.279999999992</v>
      </c>
      <c r="G21" s="771">
        <v>28598.489999999994</v>
      </c>
      <c r="H21" s="772">
        <v>49.664572771818484</v>
      </c>
      <c r="I21" s="772">
        <v>18538.630000000005</v>
      </c>
      <c r="J21" s="772">
        <v>16648.769999999997</v>
      </c>
      <c r="K21" s="772">
        <v>89.805827075679233</v>
      </c>
      <c r="L21" s="772">
        <v>6474.57</v>
      </c>
      <c r="M21" s="772">
        <v>2651.4400000000005</v>
      </c>
      <c r="N21" s="773">
        <v>40.951599874586279</v>
      </c>
      <c r="O21" s="35"/>
      <c r="Q21" s="512" t="s">
        <v>300</v>
      </c>
      <c r="R21" s="512">
        <v>8139.0599999999995</v>
      </c>
      <c r="S21" s="513">
        <v>57593.939999999959</v>
      </c>
      <c r="T21" s="514">
        <v>28599.589999999997</v>
      </c>
      <c r="U21" s="514">
        <v>49.657290332976032</v>
      </c>
      <c r="V21" s="514">
        <v>18538.640000000003</v>
      </c>
      <c r="W21" s="514">
        <v>16648.769999999997</v>
      </c>
      <c r="X21" s="514">
        <v>89.805778633168316</v>
      </c>
      <c r="Y21" s="514">
        <v>6475.66</v>
      </c>
      <c r="Z21" s="514">
        <v>2651.45</v>
      </c>
      <c r="AA21" s="515">
        <v>40.944861218779245</v>
      </c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</row>
    <row r="22" spans="2:83" ht="13.5" customHeight="1">
      <c r="B22" s="305"/>
      <c r="C22" s="312"/>
      <c r="D22" s="862"/>
      <c r="E22" s="404" t="s">
        <v>226</v>
      </c>
      <c r="F22" s="516">
        <v>8134.1500000000005</v>
      </c>
      <c r="G22" s="769">
        <v>4397.5600000000004</v>
      </c>
      <c r="H22" s="769">
        <v>54.062932205577717</v>
      </c>
      <c r="I22" s="769">
        <v>2414.04</v>
      </c>
      <c r="J22" s="769">
        <v>2186.9800000000005</v>
      </c>
      <c r="K22" s="769">
        <v>90.594190651356257</v>
      </c>
      <c r="L22" s="769">
        <v>1092.45</v>
      </c>
      <c r="M22" s="769">
        <v>544.95000000000005</v>
      </c>
      <c r="N22" s="770">
        <v>49.883289853082523</v>
      </c>
      <c r="O22" s="41"/>
      <c r="Q22" s="502" t="s">
        <v>80</v>
      </c>
      <c r="R22" s="502">
        <v>18039.240000000002</v>
      </c>
      <c r="S22" s="517">
        <v>8139.0599999999995</v>
      </c>
      <c r="T22" s="510">
        <v>4398.5199999999995</v>
      </c>
      <c r="U22" s="510">
        <v>54.042112971276779</v>
      </c>
      <c r="V22" s="510">
        <v>2414.04</v>
      </c>
      <c r="W22" s="510">
        <v>2186.9800000000005</v>
      </c>
      <c r="X22" s="510">
        <v>90.594190651356257</v>
      </c>
      <c r="Y22" s="510">
        <v>1092.49</v>
      </c>
      <c r="Z22" s="510">
        <v>544.99000000000012</v>
      </c>
      <c r="AA22" s="511">
        <v>49.885124806634394</v>
      </c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</row>
    <row r="23" spans="2:83" ht="13.5" customHeight="1">
      <c r="B23" s="169"/>
      <c r="C23" s="751"/>
      <c r="D23" s="849"/>
      <c r="E23" s="774" t="s">
        <v>80</v>
      </c>
      <c r="F23" s="775">
        <v>18029.599999999999</v>
      </c>
      <c r="G23" s="775">
        <v>8548.7400000000016</v>
      </c>
      <c r="H23" s="769">
        <v>47.415028619603333</v>
      </c>
      <c r="I23" s="769">
        <v>2798.0299999999997</v>
      </c>
      <c r="J23" s="769">
        <v>2414.8900000000003</v>
      </c>
      <c r="K23" s="769">
        <v>86.306794423219216</v>
      </c>
      <c r="L23" s="769">
        <v>3307.7</v>
      </c>
      <c r="M23" s="769">
        <v>1073.6100000000001</v>
      </c>
      <c r="N23" s="770">
        <v>32.457901260694747</v>
      </c>
      <c r="O23" s="41"/>
      <c r="Q23" s="502" t="s">
        <v>301</v>
      </c>
      <c r="R23" s="502">
        <v>28292.210000000003</v>
      </c>
      <c r="S23" s="518">
        <v>18039.240000000002</v>
      </c>
      <c r="T23" s="510">
        <v>8551.6899999999987</v>
      </c>
      <c r="U23" s="510">
        <v>47.406043713593242</v>
      </c>
      <c r="V23" s="510">
        <v>2798.04</v>
      </c>
      <c r="W23" s="510">
        <v>2414.8900000000003</v>
      </c>
      <c r="X23" s="510">
        <v>86.30648596874957</v>
      </c>
      <c r="Y23" s="510">
        <v>3309.7200000000003</v>
      </c>
      <c r="Z23" s="510">
        <v>1073.6500000000001</v>
      </c>
      <c r="AA23" s="511">
        <v>32.439300001208558</v>
      </c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</row>
    <row r="24" spans="2:83" ht="13.5" customHeight="1">
      <c r="B24" s="305"/>
      <c r="C24" s="751" t="s">
        <v>85</v>
      </c>
      <c r="D24" s="776"/>
      <c r="E24" s="186" t="s">
        <v>86</v>
      </c>
      <c r="F24" s="98">
        <v>28288.410000000003</v>
      </c>
      <c r="G24" s="769">
        <v>15530.44</v>
      </c>
      <c r="H24" s="769">
        <v>54.900363788562167</v>
      </c>
      <c r="I24" s="769">
        <v>10361.290000000001</v>
      </c>
      <c r="J24" s="769">
        <v>9294.0499999999975</v>
      </c>
      <c r="K24" s="769">
        <v>89.699738160016722</v>
      </c>
      <c r="L24" s="769">
        <v>3652.71</v>
      </c>
      <c r="M24" s="769">
        <v>1248.03</v>
      </c>
      <c r="N24" s="770">
        <v>34.167234738043803</v>
      </c>
      <c r="O24" s="41"/>
      <c r="Q24" s="502" t="s">
        <v>302</v>
      </c>
      <c r="R24" s="502">
        <v>14968.620000000003</v>
      </c>
      <c r="S24" s="98">
        <v>28292.210000000003</v>
      </c>
      <c r="T24" s="510">
        <v>15530.51</v>
      </c>
      <c r="U24" s="510">
        <v>54.893237396442338</v>
      </c>
      <c r="V24" s="510">
        <v>10361.299999999999</v>
      </c>
      <c r="W24" s="510">
        <v>9294.0599999999977</v>
      </c>
      <c r="X24" s="510">
        <v>89.699748101106991</v>
      </c>
      <c r="Y24" s="510">
        <v>3652.75</v>
      </c>
      <c r="Z24" s="510">
        <v>1248.05</v>
      </c>
      <c r="AA24" s="511">
        <v>34.167408117171995</v>
      </c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</row>
    <row r="25" spans="2:83" ht="13.5" customHeight="1">
      <c r="B25" s="305"/>
      <c r="C25" s="751" t="s">
        <v>315</v>
      </c>
      <c r="D25" s="240" t="s">
        <v>87</v>
      </c>
      <c r="E25" s="777" t="s">
        <v>88</v>
      </c>
      <c r="F25" s="778">
        <v>14968.62</v>
      </c>
      <c r="G25" s="769">
        <v>9530.4000000000015</v>
      </c>
      <c r="H25" s="769">
        <v>63.669195957944027</v>
      </c>
      <c r="I25" s="769">
        <v>7390.69</v>
      </c>
      <c r="J25" s="769">
        <v>6617.59</v>
      </c>
      <c r="K25" s="769">
        <v>89.539542316076052</v>
      </c>
      <c r="L25" s="769">
        <v>1417.13</v>
      </c>
      <c r="M25" s="769">
        <v>517.78000000000009</v>
      </c>
      <c r="N25" s="770">
        <v>36.537226648225641</v>
      </c>
      <c r="O25" s="41"/>
      <c r="Q25" s="502" t="s">
        <v>80</v>
      </c>
      <c r="R25" s="502">
        <v>43260.83</v>
      </c>
      <c r="S25" s="518">
        <v>14968.620000000003</v>
      </c>
      <c r="T25" s="510">
        <v>9530.4000000000015</v>
      </c>
      <c r="U25" s="510">
        <v>63.669195957944012</v>
      </c>
      <c r="V25" s="510">
        <v>7390.69</v>
      </c>
      <c r="W25" s="510">
        <v>6617.59</v>
      </c>
      <c r="X25" s="510">
        <v>89.539542316076052</v>
      </c>
      <c r="Y25" s="510">
        <v>1417.13</v>
      </c>
      <c r="Z25" s="510">
        <v>517.78000000000009</v>
      </c>
      <c r="AA25" s="511">
        <v>36.537226648225641</v>
      </c>
      <c r="AR25" s="35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</row>
    <row r="26" spans="2:83" ht="13.5" customHeight="1">
      <c r="B26" s="305"/>
      <c r="C26" s="751"/>
      <c r="D26" s="751"/>
      <c r="E26" s="774" t="s">
        <v>80</v>
      </c>
      <c r="F26" s="778">
        <v>43257.030000000006</v>
      </c>
      <c r="G26" s="778">
        <v>25060.840000000004</v>
      </c>
      <c r="H26" s="769">
        <v>57.934721824406346</v>
      </c>
      <c r="I26" s="769">
        <v>17751.98</v>
      </c>
      <c r="J26" s="769">
        <v>15911.639999999998</v>
      </c>
      <c r="K26" s="769">
        <v>89.6330437506126</v>
      </c>
      <c r="L26" s="769">
        <v>5069.84</v>
      </c>
      <c r="M26" s="769">
        <v>1765.81</v>
      </c>
      <c r="N26" s="770">
        <v>34.829698767613962</v>
      </c>
      <c r="O26" s="41"/>
      <c r="Q26" s="502"/>
      <c r="R26" s="502">
        <v>51399.89</v>
      </c>
      <c r="S26" s="518">
        <v>43260.83</v>
      </c>
      <c r="T26" s="510">
        <v>25060.910000000003</v>
      </c>
      <c r="U26" s="510">
        <v>57.929794689560978</v>
      </c>
      <c r="V26" s="510">
        <v>17751.989999999998</v>
      </c>
      <c r="W26" s="510">
        <v>15911.649999999998</v>
      </c>
      <c r="X26" s="510">
        <v>89.633049590496611</v>
      </c>
      <c r="Y26" s="510">
        <v>5069.88</v>
      </c>
      <c r="Z26" s="510">
        <v>1765.83</v>
      </c>
      <c r="AA26" s="511">
        <v>34.829818457241593</v>
      </c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</row>
    <row r="27" spans="2:83" ht="13.5" customHeight="1" thickBot="1">
      <c r="B27" s="305"/>
      <c r="C27" s="779"/>
      <c r="D27" s="780" t="s">
        <v>83</v>
      </c>
      <c r="E27" s="781"/>
      <c r="F27" s="782">
        <v>51391.180000000008</v>
      </c>
      <c r="G27" s="782">
        <v>29458.400000000005</v>
      </c>
      <c r="H27" s="783">
        <v>57.321898426928506</v>
      </c>
      <c r="I27" s="783">
        <v>20166.02</v>
      </c>
      <c r="J27" s="783">
        <v>18098.62</v>
      </c>
      <c r="K27" s="783">
        <v>89.74810101348703</v>
      </c>
      <c r="L27" s="783">
        <v>6162.29</v>
      </c>
      <c r="M27" s="783">
        <v>2310.7600000000002</v>
      </c>
      <c r="N27" s="784">
        <v>37.498397511314792</v>
      </c>
      <c r="O27" s="41"/>
      <c r="Q27" s="502" t="s">
        <v>303</v>
      </c>
      <c r="R27" s="502">
        <v>55133.659999999989</v>
      </c>
      <c r="S27" s="519">
        <v>51399.89</v>
      </c>
      <c r="T27" s="520">
        <v>29459.430000000004</v>
      </c>
      <c r="U27" s="520">
        <v>57.314188804684221</v>
      </c>
      <c r="V27" s="520">
        <v>20166.03</v>
      </c>
      <c r="W27" s="520">
        <v>18098.629999999997</v>
      </c>
      <c r="X27" s="520">
        <v>89.748106097233801</v>
      </c>
      <c r="Y27" s="520">
        <v>6162.37</v>
      </c>
      <c r="Z27" s="520">
        <v>2310.8200000000002</v>
      </c>
      <c r="AA27" s="521">
        <v>37.498884357803902</v>
      </c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</row>
    <row r="28" spans="2:83" ht="13.5" customHeight="1">
      <c r="B28" s="305"/>
      <c r="C28" s="312" t="s">
        <v>316</v>
      </c>
      <c r="D28" s="412" t="s">
        <v>89</v>
      </c>
      <c r="E28" s="404" t="s">
        <v>90</v>
      </c>
      <c r="F28" s="98">
        <v>55133.659999999989</v>
      </c>
      <c r="G28" s="769">
        <v>33846.569999999992</v>
      </c>
      <c r="H28" s="769">
        <v>61.390029248919809</v>
      </c>
      <c r="I28" s="769">
        <v>22236.26</v>
      </c>
      <c r="J28" s="769">
        <v>19777.05999999999</v>
      </c>
      <c r="K28" s="769">
        <v>88.940586231677415</v>
      </c>
      <c r="L28" s="769">
        <v>8502.8700000000008</v>
      </c>
      <c r="M28" s="769">
        <v>3954.62</v>
      </c>
      <c r="N28" s="770">
        <v>46.509237469230975</v>
      </c>
      <c r="O28" s="41"/>
      <c r="Q28" s="502" t="s">
        <v>304</v>
      </c>
      <c r="R28" s="502">
        <v>9577.02</v>
      </c>
      <c r="S28" s="98">
        <v>55133.659999999989</v>
      </c>
      <c r="T28" s="510">
        <v>33846.569999999992</v>
      </c>
      <c r="U28" s="510">
        <v>61.390029248919809</v>
      </c>
      <c r="V28" s="510">
        <v>22236.26</v>
      </c>
      <c r="W28" s="510">
        <v>19777.05999999999</v>
      </c>
      <c r="X28" s="510">
        <v>88.940586231677415</v>
      </c>
      <c r="Y28" s="510">
        <v>8502.8700000000008</v>
      </c>
      <c r="Z28" s="510">
        <v>3954.62</v>
      </c>
      <c r="AA28" s="511">
        <v>46.509237469230975</v>
      </c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</row>
    <row r="29" spans="2:83" ht="13.5" customHeight="1">
      <c r="B29" s="305"/>
      <c r="C29" s="751" t="s">
        <v>330</v>
      </c>
      <c r="D29" s="751"/>
      <c r="E29" s="777" t="s">
        <v>91</v>
      </c>
      <c r="F29" s="778">
        <v>9577.02</v>
      </c>
      <c r="G29" s="769">
        <v>5269.81</v>
      </c>
      <c r="H29" s="769">
        <v>55.025571628752999</v>
      </c>
      <c r="I29" s="769">
        <v>1803.75</v>
      </c>
      <c r="J29" s="769">
        <v>1512.8300000000002</v>
      </c>
      <c r="K29" s="769">
        <v>83.871379071379081</v>
      </c>
      <c r="L29" s="769">
        <v>2282.63</v>
      </c>
      <c r="M29" s="769">
        <v>952.53999999999985</v>
      </c>
      <c r="N29" s="770">
        <v>41.729934330136722</v>
      </c>
      <c r="O29" s="41"/>
      <c r="Q29" s="502"/>
      <c r="R29" s="502">
        <v>64710.68</v>
      </c>
      <c r="S29" s="518">
        <v>9577.02</v>
      </c>
      <c r="T29" s="510">
        <v>5269.81</v>
      </c>
      <c r="U29" s="510">
        <v>55.025571628752999</v>
      </c>
      <c r="V29" s="510">
        <v>1803.75</v>
      </c>
      <c r="W29" s="510">
        <v>1512.8300000000002</v>
      </c>
      <c r="X29" s="510">
        <v>83.871379071379081</v>
      </c>
      <c r="Y29" s="510">
        <v>2282.63</v>
      </c>
      <c r="Z29" s="510">
        <v>952.53999999999985</v>
      </c>
      <c r="AA29" s="511">
        <v>41.729934330136722</v>
      </c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</row>
    <row r="30" spans="2:83" ht="13.5" customHeight="1" thickBot="1">
      <c r="B30" s="305"/>
      <c r="C30" s="173"/>
      <c r="D30" s="785" t="s">
        <v>83</v>
      </c>
      <c r="E30" s="786"/>
      <c r="F30" s="771">
        <v>64710.679999999993</v>
      </c>
      <c r="G30" s="771">
        <v>39116.37999999999</v>
      </c>
      <c r="H30" s="772">
        <v>60.448105320481872</v>
      </c>
      <c r="I30" s="772">
        <v>24040.01</v>
      </c>
      <c r="J30" s="772">
        <v>21289.889999999992</v>
      </c>
      <c r="K30" s="772">
        <v>88.560237703728049</v>
      </c>
      <c r="L30" s="772">
        <v>10785.5</v>
      </c>
      <c r="M30" s="772">
        <v>4907.16</v>
      </c>
      <c r="N30" s="773">
        <v>45.497751610959156</v>
      </c>
      <c r="O30" s="41"/>
      <c r="Q30" s="502"/>
      <c r="R30" s="502">
        <v>173702.03</v>
      </c>
      <c r="S30" s="522">
        <v>64710.68</v>
      </c>
      <c r="T30" s="523">
        <v>39116.37999999999</v>
      </c>
      <c r="U30" s="523">
        <v>60.448105320481858</v>
      </c>
      <c r="V30" s="523">
        <v>24040.01</v>
      </c>
      <c r="W30" s="523">
        <v>21289.889999999992</v>
      </c>
      <c r="X30" s="523">
        <v>88.560237703728049</v>
      </c>
      <c r="Y30" s="523">
        <v>10785.5</v>
      </c>
      <c r="Z30" s="523">
        <v>4907.16</v>
      </c>
      <c r="AA30" s="524">
        <v>45.497751610959156</v>
      </c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</row>
    <row r="31" spans="2:83" ht="13.5" customHeight="1" thickBot="1">
      <c r="B31" s="305"/>
      <c r="C31" s="413" t="s">
        <v>92</v>
      </c>
      <c r="D31" s="414"/>
      <c r="E31" s="415"/>
      <c r="F31" s="99">
        <v>173685.13999999998</v>
      </c>
      <c r="G31" s="99">
        <v>97173.26999999999</v>
      </c>
      <c r="H31" s="525">
        <v>55.947946957350524</v>
      </c>
      <c r="I31" s="525">
        <v>62744.66</v>
      </c>
      <c r="J31" s="525">
        <v>56037.279999999992</v>
      </c>
      <c r="K31" s="525">
        <v>89.310038495706237</v>
      </c>
      <c r="L31" s="525">
        <v>23422.36</v>
      </c>
      <c r="M31" s="525">
        <v>9869.36</v>
      </c>
      <c r="N31" s="526">
        <v>42.136488381187895</v>
      </c>
      <c r="O31" s="41"/>
      <c r="Q31" s="502" t="s">
        <v>305</v>
      </c>
      <c r="R31" s="502">
        <v>61545.049999999996</v>
      </c>
      <c r="S31" s="99">
        <v>173702.03</v>
      </c>
      <c r="T31" s="525">
        <v>97175.4</v>
      </c>
      <c r="U31" s="525">
        <v>55.943733069786227</v>
      </c>
      <c r="V31" s="525">
        <v>62744.679999999993</v>
      </c>
      <c r="W31" s="525">
        <v>56037.289999999986</v>
      </c>
      <c r="X31" s="525">
        <v>89.310025965547979</v>
      </c>
      <c r="Y31" s="525">
        <v>23423.53</v>
      </c>
      <c r="Z31" s="525">
        <v>9869.43</v>
      </c>
      <c r="AA31" s="526">
        <v>42.134682517963782</v>
      </c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</row>
    <row r="32" spans="2:83" ht="13.5" customHeight="1">
      <c r="B32" s="417"/>
      <c r="C32" s="306" t="s">
        <v>93</v>
      </c>
      <c r="D32" s="418"/>
      <c r="E32" s="186" t="s">
        <v>94</v>
      </c>
      <c r="F32" s="100">
        <v>61544.93</v>
      </c>
      <c r="G32" s="769">
        <v>47131.079999999994</v>
      </c>
      <c r="H32" s="769">
        <v>76.579955489428613</v>
      </c>
      <c r="I32" s="769">
        <v>42599.839999999997</v>
      </c>
      <c r="J32" s="769">
        <v>35406.999999999993</v>
      </c>
      <c r="K32" s="769">
        <v>83.115335644453111</v>
      </c>
      <c r="L32" s="769">
        <v>4014.13</v>
      </c>
      <c r="M32" s="769">
        <v>1651.3400000000004</v>
      </c>
      <c r="N32" s="770">
        <v>41.138179381335441</v>
      </c>
      <c r="O32" s="41"/>
      <c r="Q32" s="502"/>
      <c r="R32" s="502">
        <v>61545.049999999996</v>
      </c>
      <c r="S32" s="100">
        <v>61545.049999999996</v>
      </c>
      <c r="T32" s="510">
        <v>46710.64</v>
      </c>
      <c r="U32" s="510">
        <v>75.896664313376945</v>
      </c>
      <c r="V32" s="510">
        <v>42376.19</v>
      </c>
      <c r="W32" s="510">
        <v>34020.939999999995</v>
      </c>
      <c r="X32" s="510">
        <v>80.283149570548915</v>
      </c>
      <c r="Y32" s="510">
        <v>3901.32</v>
      </c>
      <c r="Z32" s="510">
        <v>1056.2900000000002</v>
      </c>
      <c r="AA32" s="506">
        <v>27.075195062184086</v>
      </c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</row>
    <row r="33" spans="2:83" ht="13.5" customHeight="1" thickBot="1">
      <c r="B33" s="305"/>
      <c r="C33" s="232" t="s">
        <v>334</v>
      </c>
      <c r="D33" s="850" t="s">
        <v>83</v>
      </c>
      <c r="E33" s="839"/>
      <c r="F33" s="771">
        <v>61544.93</v>
      </c>
      <c r="G33" s="771">
        <v>47131.079999999994</v>
      </c>
      <c r="H33" s="771">
        <v>76.579955489428613</v>
      </c>
      <c r="I33" s="771">
        <v>42599.839999999997</v>
      </c>
      <c r="J33" s="771">
        <v>35406.999999999993</v>
      </c>
      <c r="K33" s="771">
        <v>83.115335644453111</v>
      </c>
      <c r="L33" s="771">
        <v>4014.13</v>
      </c>
      <c r="M33" s="771">
        <v>1651.3400000000004</v>
      </c>
      <c r="N33" s="787">
        <v>41.138179381335441</v>
      </c>
      <c r="O33" s="41"/>
      <c r="Q33" s="502" t="s">
        <v>97</v>
      </c>
      <c r="R33" s="502">
        <v>14947.55</v>
      </c>
      <c r="S33" s="522">
        <v>61545.049999999996</v>
      </c>
      <c r="T33" s="523">
        <v>46710.64</v>
      </c>
      <c r="U33" s="523">
        <v>75.896664313376945</v>
      </c>
      <c r="V33" s="523">
        <v>42376.19</v>
      </c>
      <c r="W33" s="523">
        <v>34020.939999999995</v>
      </c>
      <c r="X33" s="523">
        <v>80.283149570548915</v>
      </c>
      <c r="Y33" s="523">
        <v>3901.32</v>
      </c>
      <c r="Z33" s="523">
        <v>1056.2900000000002</v>
      </c>
      <c r="AA33" s="524">
        <v>27.075195062184086</v>
      </c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</row>
    <row r="34" spans="2:83" ht="13.5" customHeight="1">
      <c r="B34" s="234" t="s">
        <v>95</v>
      </c>
      <c r="C34" s="235"/>
      <c r="D34" s="420" t="s">
        <v>96</v>
      </c>
      <c r="E34" s="421" t="s">
        <v>97</v>
      </c>
      <c r="F34" s="527">
        <v>14951.66</v>
      </c>
      <c r="G34" s="769">
        <v>7094.9199999999992</v>
      </c>
      <c r="H34" s="769">
        <v>47.452389901857046</v>
      </c>
      <c r="I34" s="769">
        <v>5038.62</v>
      </c>
      <c r="J34" s="769">
        <v>4276.37</v>
      </c>
      <c r="K34" s="769">
        <v>84.871849831898416</v>
      </c>
      <c r="L34" s="503">
        <v>1723.72</v>
      </c>
      <c r="M34" s="503">
        <v>777.77999999999986</v>
      </c>
      <c r="N34" s="97">
        <v>45.122177615854078</v>
      </c>
      <c r="O34" s="41"/>
      <c r="Q34" s="502" t="s">
        <v>80</v>
      </c>
      <c r="R34" s="502">
        <v>76492.599999999991</v>
      </c>
      <c r="S34" s="527">
        <v>14947.55</v>
      </c>
      <c r="T34" s="510">
        <v>7094.9199999999992</v>
      </c>
      <c r="U34" s="510">
        <v>47.465437479720748</v>
      </c>
      <c r="V34" s="510">
        <v>5038.62</v>
      </c>
      <c r="W34" s="510">
        <v>4276.37</v>
      </c>
      <c r="X34" s="510">
        <v>84.871849831898416</v>
      </c>
      <c r="Y34" s="510">
        <v>1723.72</v>
      </c>
      <c r="Z34" s="510">
        <v>777.77999999999986</v>
      </c>
      <c r="AA34" s="269">
        <v>45.122177615854078</v>
      </c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</row>
    <row r="35" spans="2:83" ht="13.5" customHeight="1" thickBot="1">
      <c r="B35" s="234" t="s">
        <v>98</v>
      </c>
      <c r="C35" s="235"/>
      <c r="D35" s="170"/>
      <c r="E35" s="774" t="s">
        <v>80</v>
      </c>
      <c r="F35" s="778">
        <v>76496.59</v>
      </c>
      <c r="G35" s="778">
        <v>54225.999999999993</v>
      </c>
      <c r="H35" s="769">
        <v>70.886819922299793</v>
      </c>
      <c r="I35" s="769">
        <v>47638.46</v>
      </c>
      <c r="J35" s="769">
        <v>39683.369999999995</v>
      </c>
      <c r="K35" s="769">
        <v>83.30111846604612</v>
      </c>
      <c r="L35" s="769">
        <v>5737.85</v>
      </c>
      <c r="M35" s="769">
        <v>2429.1200000000003</v>
      </c>
      <c r="N35" s="788">
        <v>42.335020957327224</v>
      </c>
      <c r="O35" s="41"/>
      <c r="Q35" s="502" t="s">
        <v>306</v>
      </c>
      <c r="R35" s="502">
        <v>4899.0999999999995</v>
      </c>
      <c r="S35" s="518">
        <v>76492.599999999991</v>
      </c>
      <c r="T35" s="510">
        <v>53805.56</v>
      </c>
      <c r="U35" s="510">
        <v>70.340869574311768</v>
      </c>
      <c r="V35" s="510">
        <v>47414.810000000005</v>
      </c>
      <c r="W35" s="510">
        <v>38297.31</v>
      </c>
      <c r="X35" s="510">
        <v>80.770776050773989</v>
      </c>
      <c r="Y35" s="510">
        <v>5625.04</v>
      </c>
      <c r="Z35" s="510">
        <v>1834.0700000000002</v>
      </c>
      <c r="AA35" s="506">
        <v>32.605457027861142</v>
      </c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</row>
    <row r="36" spans="2:83" ht="13.5" customHeight="1" thickBot="1">
      <c r="B36" s="234"/>
      <c r="C36" s="235" t="s">
        <v>99</v>
      </c>
      <c r="D36" s="779"/>
      <c r="E36" s="777" t="s">
        <v>124</v>
      </c>
      <c r="F36" s="778">
        <v>4892.2</v>
      </c>
      <c r="G36" s="769">
        <v>3047.2599999999998</v>
      </c>
      <c r="H36" s="769">
        <v>62.288132128694649</v>
      </c>
      <c r="I36" s="769">
        <v>1960.26</v>
      </c>
      <c r="J36" s="769">
        <v>1458.7399999999993</v>
      </c>
      <c r="K36" s="769">
        <v>74.415638741799526</v>
      </c>
      <c r="L36" s="769">
        <v>958.08</v>
      </c>
      <c r="M36" s="769">
        <v>382.06999999999994</v>
      </c>
      <c r="N36" s="231">
        <v>39.878715764863045</v>
      </c>
      <c r="O36" s="41"/>
      <c r="Q36" s="502" t="s">
        <v>307</v>
      </c>
      <c r="R36" s="502">
        <v>12364.019999999999</v>
      </c>
      <c r="S36" s="518">
        <v>4899.0999999999995</v>
      </c>
      <c r="T36" s="510">
        <v>3053.72</v>
      </c>
      <c r="U36" s="510">
        <v>62.332265109918147</v>
      </c>
      <c r="V36" s="510">
        <v>1965.72</v>
      </c>
      <c r="W36" s="510">
        <v>1464.0599999999995</v>
      </c>
      <c r="X36" s="510">
        <v>74.479580001220896</v>
      </c>
      <c r="Y36" s="510">
        <v>958.72</v>
      </c>
      <c r="Z36" s="510">
        <v>382.57999999999993</v>
      </c>
      <c r="AA36" s="269">
        <v>39.905290387182902</v>
      </c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</row>
    <row r="37" spans="2:83" ht="13.5" customHeight="1" thickBot="1">
      <c r="B37" s="234" t="s">
        <v>137</v>
      </c>
      <c r="C37" s="235" t="s">
        <v>137</v>
      </c>
      <c r="D37" s="168" t="s">
        <v>101</v>
      </c>
      <c r="E37" s="777" t="s">
        <v>102</v>
      </c>
      <c r="F37" s="778">
        <v>12364.019999999999</v>
      </c>
      <c r="G37" s="769">
        <v>6884.21</v>
      </c>
      <c r="H37" s="769">
        <v>55.67938259562829</v>
      </c>
      <c r="I37" s="769">
        <v>4312.7299999999996</v>
      </c>
      <c r="J37" s="769">
        <v>3652.7</v>
      </c>
      <c r="K37" s="769">
        <v>84.69577274719262</v>
      </c>
      <c r="L37" s="769">
        <v>2129.2600000000002</v>
      </c>
      <c r="M37" s="769">
        <v>628.78</v>
      </c>
      <c r="N37" s="231">
        <v>29.530447197617949</v>
      </c>
      <c r="O37" s="41"/>
      <c r="Q37" s="502" t="s">
        <v>308</v>
      </c>
      <c r="R37" s="502">
        <v>28763.83</v>
      </c>
      <c r="S37" s="518">
        <v>12364.019999999999</v>
      </c>
      <c r="T37" s="510">
        <v>6884.21</v>
      </c>
      <c r="U37" s="510">
        <v>55.67938259562829</v>
      </c>
      <c r="V37" s="510">
        <v>4312.7299999999996</v>
      </c>
      <c r="W37" s="510">
        <v>3652.7</v>
      </c>
      <c r="X37" s="510">
        <v>84.69577274719262</v>
      </c>
      <c r="Y37" s="510">
        <v>2129.2600000000002</v>
      </c>
      <c r="Z37" s="510">
        <v>628.78</v>
      </c>
      <c r="AA37" s="269">
        <v>29.530447197617949</v>
      </c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</row>
    <row r="38" spans="2:83" ht="13.5" customHeight="1">
      <c r="B38" s="239"/>
      <c r="C38" s="235"/>
      <c r="D38" s="751"/>
      <c r="E38" s="777" t="s">
        <v>227</v>
      </c>
      <c r="F38" s="778">
        <v>28761.100000000006</v>
      </c>
      <c r="G38" s="769">
        <v>21664.74</v>
      </c>
      <c r="H38" s="769">
        <v>75.326534798738564</v>
      </c>
      <c r="I38" s="769">
        <v>17205.5</v>
      </c>
      <c r="J38" s="769">
        <v>14551.59</v>
      </c>
      <c r="K38" s="769">
        <v>84.575223039144461</v>
      </c>
      <c r="L38" s="769">
        <v>4106.43</v>
      </c>
      <c r="M38" s="769">
        <v>1626.14</v>
      </c>
      <c r="N38" s="97">
        <v>39.599847069108691</v>
      </c>
      <c r="O38" s="41"/>
      <c r="Q38" s="502" t="s">
        <v>80</v>
      </c>
      <c r="R38" s="502">
        <v>46026.95</v>
      </c>
      <c r="S38" s="518">
        <v>28763.83</v>
      </c>
      <c r="T38" s="510">
        <v>21664.75</v>
      </c>
      <c r="U38" s="510">
        <v>75.319420258011533</v>
      </c>
      <c r="V38" s="510">
        <v>17205.5</v>
      </c>
      <c r="W38" s="510">
        <v>14551.59</v>
      </c>
      <c r="X38" s="510">
        <v>84.575223039144461</v>
      </c>
      <c r="Y38" s="510">
        <v>4106.4399999999996</v>
      </c>
      <c r="Z38" s="510">
        <v>1626.1499999999999</v>
      </c>
      <c r="AA38" s="269">
        <v>39.599994155521571</v>
      </c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</row>
    <row r="39" spans="2:83" ht="13.5" customHeight="1">
      <c r="B39" s="239"/>
      <c r="C39" s="235"/>
      <c r="D39" s="170"/>
      <c r="E39" s="774" t="s">
        <v>80</v>
      </c>
      <c r="F39" s="778">
        <v>46017.320000000007</v>
      </c>
      <c r="G39" s="778">
        <v>31596.21</v>
      </c>
      <c r="H39" s="769">
        <v>68.661560473317422</v>
      </c>
      <c r="I39" s="769">
        <v>23478.489999999998</v>
      </c>
      <c r="J39" s="769">
        <v>19663.03</v>
      </c>
      <c r="K39" s="769">
        <v>83.74912526316642</v>
      </c>
      <c r="L39" s="769">
        <v>7193.77</v>
      </c>
      <c r="M39" s="769">
        <v>2636.99</v>
      </c>
      <c r="N39" s="770">
        <v>36.656579234532103</v>
      </c>
      <c r="O39" s="41"/>
      <c r="Q39" s="502"/>
      <c r="R39" s="502">
        <v>60974.499999999993</v>
      </c>
      <c r="S39" s="518">
        <v>46026.95</v>
      </c>
      <c r="T39" s="510">
        <v>31602.68</v>
      </c>
      <c r="U39" s="510">
        <v>68.661251723175226</v>
      </c>
      <c r="V39" s="510">
        <v>23483.95</v>
      </c>
      <c r="W39" s="510">
        <v>19668.349999999999</v>
      </c>
      <c r="X39" s="510">
        <v>83.752307426987358</v>
      </c>
      <c r="Y39" s="510">
        <v>7194.42</v>
      </c>
      <c r="Z39" s="510">
        <v>2637.5099999999998</v>
      </c>
      <c r="AA39" s="506">
        <v>36.660495217126602</v>
      </c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</row>
    <row r="40" spans="2:83" ht="13.5" customHeight="1" thickBot="1">
      <c r="B40" s="234"/>
      <c r="C40" s="236"/>
      <c r="D40" s="780" t="s">
        <v>83</v>
      </c>
      <c r="E40" s="781"/>
      <c r="F40" s="771">
        <v>60968.98000000001</v>
      </c>
      <c r="G40" s="771">
        <v>38691.129999999997</v>
      </c>
      <c r="H40" s="772">
        <v>63.460353117273712</v>
      </c>
      <c r="I40" s="772">
        <v>28517.109999999997</v>
      </c>
      <c r="J40" s="772">
        <v>23939.399999999998</v>
      </c>
      <c r="K40" s="772">
        <v>83.947496783509962</v>
      </c>
      <c r="L40" s="772">
        <v>8917.49</v>
      </c>
      <c r="M40" s="772">
        <v>3414.7699999999995</v>
      </c>
      <c r="N40" s="773">
        <v>38.292950146285555</v>
      </c>
      <c r="O40" s="41"/>
      <c r="Q40" s="502"/>
      <c r="R40" s="502">
        <v>122519.54999999999</v>
      </c>
      <c r="S40" s="522">
        <v>60974.499999999993</v>
      </c>
      <c r="T40" s="523">
        <v>38697.599999999999</v>
      </c>
      <c r="U40" s="523">
        <v>63.465219066987025</v>
      </c>
      <c r="V40" s="523">
        <v>28522.57</v>
      </c>
      <c r="W40" s="523">
        <v>23944.719999999998</v>
      </c>
      <c r="X40" s="523">
        <v>83.950078832307184</v>
      </c>
      <c r="Y40" s="523">
        <v>8918.14</v>
      </c>
      <c r="Z40" s="523">
        <v>3415.2899999999995</v>
      </c>
      <c r="AA40" s="524">
        <v>38.295989971002918</v>
      </c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</row>
    <row r="41" spans="2:83" ht="13.5" customHeight="1" thickBot="1">
      <c r="B41" s="151"/>
      <c r="C41" s="413" t="s">
        <v>92</v>
      </c>
      <c r="D41" s="414"/>
      <c r="E41" s="415"/>
      <c r="F41" s="528">
        <v>122513.91</v>
      </c>
      <c r="G41" s="528">
        <v>85822.209999999992</v>
      </c>
      <c r="H41" s="525">
        <v>70.050992577087769</v>
      </c>
      <c r="I41" s="525">
        <v>71116.95</v>
      </c>
      <c r="J41" s="525">
        <v>59346.399999999994</v>
      </c>
      <c r="K41" s="525">
        <v>83.449023052872761</v>
      </c>
      <c r="L41" s="525">
        <v>12931.619999999999</v>
      </c>
      <c r="M41" s="525">
        <v>5066.1099999999997</v>
      </c>
      <c r="N41" s="526">
        <v>39.17614343755848</v>
      </c>
      <c r="O41" s="41"/>
      <c r="Q41" s="502"/>
      <c r="R41" s="502">
        <v>296221.58</v>
      </c>
      <c r="S41" s="528">
        <v>122519.54999999999</v>
      </c>
      <c r="T41" s="525">
        <v>85408.239999999991</v>
      </c>
      <c r="U41" s="525">
        <v>69.709887115974553</v>
      </c>
      <c r="V41" s="525">
        <v>70898.760000000009</v>
      </c>
      <c r="W41" s="525">
        <v>57965.659999999989</v>
      </c>
      <c r="X41" s="525">
        <v>81.758355153178954</v>
      </c>
      <c r="Y41" s="525">
        <v>12819.46</v>
      </c>
      <c r="Z41" s="525">
        <v>4471.58</v>
      </c>
      <c r="AA41" s="526">
        <v>34.881188443194958</v>
      </c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  <c r="CD41" s="300"/>
      <c r="CE41" s="300"/>
    </row>
    <row r="42" spans="2:83" ht="13.5" customHeight="1" thickBot="1">
      <c r="B42" s="851" t="s">
        <v>104</v>
      </c>
      <c r="C42" s="852"/>
      <c r="D42" s="852"/>
      <c r="E42" s="853"/>
      <c r="F42" s="529">
        <v>296199.05</v>
      </c>
      <c r="G42" s="529">
        <v>182995.47999999998</v>
      </c>
      <c r="H42" s="530">
        <v>61.781251492872777</v>
      </c>
      <c r="I42" s="530">
        <v>133861.60999999999</v>
      </c>
      <c r="J42" s="530">
        <v>115383.67999999999</v>
      </c>
      <c r="K42" s="530">
        <v>86.196244016488379</v>
      </c>
      <c r="L42" s="530">
        <v>36353.979999999996</v>
      </c>
      <c r="M42" s="530">
        <v>14935.470000000001</v>
      </c>
      <c r="N42" s="101">
        <v>41.083452210734563</v>
      </c>
      <c r="O42" s="41"/>
      <c r="S42" s="529">
        <v>296221.58</v>
      </c>
      <c r="T42" s="530">
        <v>182583.63999999998</v>
      </c>
      <c r="U42" s="530">
        <v>61.637521479697725</v>
      </c>
      <c r="V42" s="530">
        <v>133643.44</v>
      </c>
      <c r="W42" s="530">
        <v>114002.94999999998</v>
      </c>
      <c r="X42" s="530">
        <v>85.303812891975824</v>
      </c>
      <c r="Y42" s="530">
        <v>36242.99</v>
      </c>
      <c r="Z42" s="530">
        <v>14341.01</v>
      </c>
      <c r="AA42" s="101">
        <v>39.56905873384067</v>
      </c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</row>
    <row r="43" spans="2:83" ht="13.5" customHeight="1">
      <c r="B43" s="39" t="s">
        <v>131</v>
      </c>
      <c r="C43" s="40" t="s">
        <v>147</v>
      </c>
      <c r="D43" s="47"/>
      <c r="E43" s="47"/>
      <c r="F43" s="47"/>
      <c r="G43" s="41"/>
      <c r="H43" s="41"/>
      <c r="I43" s="41"/>
      <c r="J43" s="41"/>
      <c r="K43" s="41"/>
      <c r="L43" s="41"/>
      <c r="M43" s="41"/>
      <c r="N43" s="46"/>
      <c r="O43" s="35"/>
      <c r="BP43" s="300"/>
      <c r="BQ43" s="300"/>
      <c r="BR43" s="300"/>
      <c r="BS43" s="300"/>
      <c r="BT43" s="300"/>
      <c r="BU43" s="300"/>
      <c r="BV43" s="300"/>
      <c r="BW43" s="300"/>
      <c r="BX43" s="300"/>
      <c r="BY43" s="300"/>
      <c r="BZ43" s="300"/>
      <c r="CA43" s="300"/>
      <c r="CB43" s="300"/>
      <c r="CC43" s="300"/>
      <c r="CD43" s="300"/>
      <c r="CE43" s="300"/>
    </row>
    <row r="44" spans="2:83" ht="12" customHeight="1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</row>
    <row r="45" spans="2:83" ht="12" customHeight="1">
      <c r="BP45" s="300"/>
      <c r="BQ45" s="300"/>
      <c r="BR45" s="300"/>
      <c r="BS45" s="300"/>
      <c r="BT45" s="300"/>
      <c r="BU45" s="300"/>
      <c r="BV45" s="300"/>
      <c r="BW45" s="300"/>
      <c r="BX45" s="300"/>
      <c r="BY45" s="300"/>
      <c r="BZ45" s="300"/>
      <c r="CA45" s="300"/>
      <c r="CB45" s="300"/>
      <c r="CC45" s="300"/>
      <c r="CD45" s="300"/>
      <c r="CE45" s="300"/>
    </row>
    <row r="46" spans="2:83" ht="12" customHeight="1"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</row>
    <row r="47" spans="2:83" ht="12" customHeight="1"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</row>
  </sheetData>
  <mergeCells count="14">
    <mergeCell ref="M3:N3"/>
    <mergeCell ref="B4:B5"/>
    <mergeCell ref="C4:C5"/>
    <mergeCell ref="E4:E5"/>
    <mergeCell ref="G4:H4"/>
    <mergeCell ref="I4:K4"/>
    <mergeCell ref="L4:N4"/>
    <mergeCell ref="B42:E42"/>
    <mergeCell ref="T4:U4"/>
    <mergeCell ref="V4:X4"/>
    <mergeCell ref="Y4:AA4"/>
    <mergeCell ref="D21:E21"/>
    <mergeCell ref="D22:D23"/>
    <mergeCell ref="D33:E33"/>
  </mergeCells>
  <phoneticPr fontId="5"/>
  <pageMargins left="0.9055118110236221" right="0.9055118110236221" top="0.74803149606299213" bottom="0.74803149606299213" header="0.31496062992125984" footer="0.31496062992125984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L44"/>
  <sheetViews>
    <sheetView view="pageBreakPreview" zoomScale="60" zoomScaleNormal="100" workbookViewId="0">
      <selection activeCell="H12" sqref="H12"/>
    </sheetView>
  </sheetViews>
  <sheetFormatPr defaultRowHeight="13.5"/>
  <cols>
    <col min="1" max="1" width="1.125" style="599" customWidth="1"/>
    <col min="2" max="5" width="9" style="599"/>
    <col min="6" max="21" width="8.875" style="599" customWidth="1"/>
    <col min="22" max="22" width="9" style="599"/>
    <col min="23" max="29" width="0" style="599" hidden="1" customWidth="1"/>
    <col min="30" max="32" width="9" style="599" hidden="1" customWidth="1"/>
    <col min="33" max="38" width="0" style="599" hidden="1" customWidth="1"/>
    <col min="39" max="16384" width="9" style="599"/>
  </cols>
  <sheetData>
    <row r="1" spans="1:38">
      <c r="A1" s="31"/>
      <c r="B1" s="31"/>
      <c r="C1" s="32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3"/>
    </row>
    <row r="2" spans="1:38" ht="14.25">
      <c r="A2" s="31"/>
      <c r="B2" s="10" t="s">
        <v>132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3"/>
    </row>
    <row r="3" spans="1:38" ht="14.25" thickBot="1">
      <c r="A3" s="3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863" t="s">
        <v>125</v>
      </c>
      <c r="O3" s="863"/>
      <c r="P3" s="863"/>
      <c r="Q3" s="863"/>
      <c r="R3" s="863"/>
      <c r="S3" s="863"/>
      <c r="T3" s="863"/>
      <c r="U3" s="863"/>
    </row>
    <row r="4" spans="1:38">
      <c r="A4" s="31"/>
      <c r="B4" s="864" t="s">
        <v>106</v>
      </c>
      <c r="C4" s="866" t="s">
        <v>107</v>
      </c>
      <c r="D4" s="496" t="s">
        <v>56</v>
      </c>
      <c r="E4" s="870" t="s">
        <v>126</v>
      </c>
      <c r="F4" s="872" t="s">
        <v>133</v>
      </c>
      <c r="G4" s="872"/>
      <c r="H4" s="872" t="s">
        <v>324</v>
      </c>
      <c r="I4" s="872"/>
      <c r="J4" s="873" t="s">
        <v>325</v>
      </c>
      <c r="K4" s="874"/>
      <c r="L4" s="875" t="s">
        <v>326</v>
      </c>
      <c r="M4" s="875"/>
      <c r="N4" s="875" t="s">
        <v>327</v>
      </c>
      <c r="O4" s="875"/>
      <c r="P4" s="875" t="s">
        <v>328</v>
      </c>
      <c r="Q4" s="875"/>
      <c r="R4" s="875" t="s">
        <v>134</v>
      </c>
      <c r="S4" s="876"/>
      <c r="T4" s="36" t="s">
        <v>127</v>
      </c>
      <c r="U4" s="600"/>
    </row>
    <row r="5" spans="1:38" ht="14.25" thickBot="1">
      <c r="A5" s="31"/>
      <c r="B5" s="868"/>
      <c r="C5" s="869"/>
      <c r="D5" s="37" t="s">
        <v>61</v>
      </c>
      <c r="E5" s="871"/>
      <c r="F5" s="601" t="s">
        <v>135</v>
      </c>
      <c r="G5" s="601" t="s">
        <v>27</v>
      </c>
      <c r="H5" s="601" t="s">
        <v>135</v>
      </c>
      <c r="I5" s="601" t="s">
        <v>27</v>
      </c>
      <c r="J5" s="601" t="s">
        <v>128</v>
      </c>
      <c r="K5" s="601" t="s">
        <v>129</v>
      </c>
      <c r="L5" s="602" t="s">
        <v>135</v>
      </c>
      <c r="M5" s="602" t="s">
        <v>27</v>
      </c>
      <c r="N5" s="602" t="s">
        <v>135</v>
      </c>
      <c r="O5" s="602" t="s">
        <v>27</v>
      </c>
      <c r="P5" s="602" t="s">
        <v>135</v>
      </c>
      <c r="Q5" s="602" t="s">
        <v>27</v>
      </c>
      <c r="R5" s="602" t="s">
        <v>135</v>
      </c>
      <c r="S5" s="603" t="s">
        <v>27</v>
      </c>
      <c r="T5" s="604" t="s">
        <v>128</v>
      </c>
      <c r="U5" s="605" t="s">
        <v>130</v>
      </c>
    </row>
    <row r="6" spans="1:38" ht="17.25" customHeight="1">
      <c r="A6" s="31"/>
      <c r="B6" s="305"/>
      <c r="C6" s="302"/>
      <c r="D6" s="302"/>
      <c r="E6" s="152" t="s">
        <v>64</v>
      </c>
      <c r="F6" s="606">
        <v>2186</v>
      </c>
      <c r="G6" s="606">
        <v>792.72844593861817</v>
      </c>
      <c r="H6" s="606">
        <v>1048</v>
      </c>
      <c r="I6" s="606">
        <v>2714.0696236850667</v>
      </c>
      <c r="J6" s="606">
        <v>59</v>
      </c>
      <c r="K6" s="606">
        <v>963.07660816030284</v>
      </c>
      <c r="L6" s="606">
        <v>6</v>
      </c>
      <c r="M6" s="606">
        <v>214.13571655001542</v>
      </c>
      <c r="N6" s="606">
        <v>2</v>
      </c>
      <c r="O6" s="606">
        <v>102.98960566599649</v>
      </c>
      <c r="P6" s="606">
        <v>0</v>
      </c>
      <c r="Q6" s="606">
        <v>0</v>
      </c>
      <c r="R6" s="606">
        <v>0</v>
      </c>
      <c r="S6" s="606">
        <v>0</v>
      </c>
      <c r="T6" s="606">
        <v>3301</v>
      </c>
      <c r="U6" s="607">
        <v>4787</v>
      </c>
      <c r="W6" s="599">
        <v>2179</v>
      </c>
      <c r="X6" s="599">
        <v>792.31999999999994</v>
      </c>
      <c r="Y6" s="599">
        <v>1041</v>
      </c>
      <c r="Z6" s="599">
        <v>2707.7200000000003</v>
      </c>
      <c r="AA6" s="599">
        <v>58</v>
      </c>
      <c r="AB6" s="599">
        <v>954.32</v>
      </c>
      <c r="AC6" s="599">
        <v>6</v>
      </c>
      <c r="AD6" s="599">
        <v>214.49</v>
      </c>
      <c r="AE6" s="599">
        <v>2</v>
      </c>
      <c r="AF6" s="599">
        <v>103.16</v>
      </c>
      <c r="AG6" s="599">
        <v>0</v>
      </c>
      <c r="AH6" s="599">
        <v>0</v>
      </c>
      <c r="AI6" s="599">
        <v>0</v>
      </c>
      <c r="AJ6" s="599">
        <v>0</v>
      </c>
      <c r="AK6" s="599">
        <v>3286</v>
      </c>
      <c r="AL6" s="599">
        <v>4764</v>
      </c>
    </row>
    <row r="7" spans="1:38" ht="17.25" customHeight="1">
      <c r="A7" s="31"/>
      <c r="B7" s="305"/>
      <c r="C7" s="302"/>
      <c r="D7" s="302"/>
      <c r="E7" s="161" t="s">
        <v>65</v>
      </c>
      <c r="F7" s="606">
        <v>1292</v>
      </c>
      <c r="G7" s="606">
        <v>513.52684182718826</v>
      </c>
      <c r="H7" s="606">
        <v>934</v>
      </c>
      <c r="I7" s="606">
        <v>2821.2834862412101</v>
      </c>
      <c r="J7" s="606">
        <v>97</v>
      </c>
      <c r="K7" s="606">
        <v>1586.6940022943479</v>
      </c>
      <c r="L7" s="606">
        <v>12</v>
      </c>
      <c r="M7" s="606">
        <v>436.42285474092267</v>
      </c>
      <c r="N7" s="606">
        <v>8</v>
      </c>
      <c r="O7" s="606">
        <v>524.57475750260517</v>
      </c>
      <c r="P7" s="606">
        <v>7</v>
      </c>
      <c r="Q7" s="606">
        <v>1011.4980573937258</v>
      </c>
      <c r="R7" s="606">
        <v>0</v>
      </c>
      <c r="S7" s="606">
        <v>0</v>
      </c>
      <c r="T7" s="606">
        <v>2350</v>
      </c>
      <c r="U7" s="607">
        <v>6894</v>
      </c>
      <c r="W7" s="599">
        <v>1292</v>
      </c>
      <c r="X7" s="599">
        <v>510.36999999999995</v>
      </c>
      <c r="Y7" s="599">
        <v>934</v>
      </c>
      <c r="Z7" s="599">
        <v>2803.94</v>
      </c>
      <c r="AA7" s="599">
        <v>97</v>
      </c>
      <c r="AB7" s="599">
        <v>1576.94</v>
      </c>
      <c r="AC7" s="599">
        <v>12</v>
      </c>
      <c r="AD7" s="599">
        <v>433.74000000000007</v>
      </c>
      <c r="AE7" s="599">
        <v>8</v>
      </c>
      <c r="AF7" s="599">
        <v>521.34999999999991</v>
      </c>
      <c r="AG7" s="599">
        <v>7</v>
      </c>
      <c r="AH7" s="599">
        <v>1005.28</v>
      </c>
      <c r="AI7" s="599">
        <v>0</v>
      </c>
      <c r="AJ7" s="599">
        <v>0</v>
      </c>
      <c r="AK7" s="599">
        <v>2350</v>
      </c>
      <c r="AL7" s="599">
        <v>6895</v>
      </c>
    </row>
    <row r="8" spans="1:38" ht="17.25" customHeight="1">
      <c r="A8" s="31"/>
      <c r="B8" s="305"/>
      <c r="C8" s="302"/>
      <c r="D8" s="302"/>
      <c r="E8" s="166" t="s">
        <v>52</v>
      </c>
      <c r="F8" s="606">
        <v>703</v>
      </c>
      <c r="G8" s="606">
        <v>267.5349531315581</v>
      </c>
      <c r="H8" s="606">
        <v>176</v>
      </c>
      <c r="I8" s="606">
        <v>364.88227704456779</v>
      </c>
      <c r="J8" s="606">
        <v>1</v>
      </c>
      <c r="K8" s="606">
        <v>11.582769823874147</v>
      </c>
      <c r="L8" s="606">
        <v>0</v>
      </c>
      <c r="M8" s="606">
        <v>0</v>
      </c>
      <c r="N8" s="606">
        <v>0</v>
      </c>
      <c r="O8" s="606">
        <v>0</v>
      </c>
      <c r="P8" s="606">
        <v>0</v>
      </c>
      <c r="Q8" s="606">
        <v>0</v>
      </c>
      <c r="R8" s="606">
        <v>0</v>
      </c>
      <c r="S8" s="606">
        <v>0</v>
      </c>
      <c r="T8" s="606">
        <v>880</v>
      </c>
      <c r="U8" s="607">
        <v>644.00000000000011</v>
      </c>
      <c r="W8" s="599">
        <v>700</v>
      </c>
      <c r="X8" s="599">
        <v>266.12</v>
      </c>
      <c r="Y8" s="599">
        <v>177</v>
      </c>
      <c r="Z8" s="599">
        <v>365.33</v>
      </c>
      <c r="AA8" s="599">
        <v>1</v>
      </c>
      <c r="AB8" s="599">
        <v>11.57</v>
      </c>
      <c r="AC8" s="599">
        <v>0</v>
      </c>
      <c r="AD8" s="599">
        <v>0</v>
      </c>
      <c r="AE8" s="599">
        <v>0</v>
      </c>
      <c r="AF8" s="599">
        <v>0</v>
      </c>
      <c r="AG8" s="599">
        <v>0</v>
      </c>
      <c r="AH8" s="599">
        <v>0</v>
      </c>
      <c r="AI8" s="599">
        <v>0</v>
      </c>
      <c r="AJ8" s="599">
        <v>0</v>
      </c>
      <c r="AK8" s="599">
        <v>878</v>
      </c>
      <c r="AL8" s="599">
        <v>643</v>
      </c>
    </row>
    <row r="9" spans="1:38" ht="17.25" customHeight="1">
      <c r="A9" s="31"/>
      <c r="B9" s="305"/>
      <c r="C9" s="302"/>
      <c r="D9" s="302"/>
      <c r="E9" s="161" t="s">
        <v>66</v>
      </c>
      <c r="F9" s="606">
        <v>993</v>
      </c>
      <c r="G9" s="606">
        <v>388.99639859461757</v>
      </c>
      <c r="H9" s="606">
        <v>616</v>
      </c>
      <c r="I9" s="606">
        <v>1745.2931638695827</v>
      </c>
      <c r="J9" s="606">
        <v>53</v>
      </c>
      <c r="K9" s="606">
        <v>785.20333169462253</v>
      </c>
      <c r="L9" s="606">
        <v>5</v>
      </c>
      <c r="M9" s="606">
        <v>188.89690328749452</v>
      </c>
      <c r="N9" s="606">
        <v>6</v>
      </c>
      <c r="O9" s="606">
        <v>379.35051799800652</v>
      </c>
      <c r="P9" s="606">
        <v>5</v>
      </c>
      <c r="Q9" s="606">
        <v>747.25968455567636</v>
      </c>
      <c r="R9" s="606">
        <v>0</v>
      </c>
      <c r="S9" s="606">
        <v>0</v>
      </c>
      <c r="T9" s="606">
        <v>1678</v>
      </c>
      <c r="U9" s="607">
        <v>4235</v>
      </c>
      <c r="W9" s="599">
        <v>989</v>
      </c>
      <c r="X9" s="599">
        <v>405.09000000000009</v>
      </c>
      <c r="Y9" s="599">
        <v>617</v>
      </c>
      <c r="Z9" s="599">
        <v>1828.7800000000002</v>
      </c>
      <c r="AA9" s="599">
        <v>53</v>
      </c>
      <c r="AB9" s="599">
        <v>822.17000000000007</v>
      </c>
      <c r="AC9" s="599">
        <v>5</v>
      </c>
      <c r="AD9" s="599">
        <v>197.79</v>
      </c>
      <c r="AE9" s="599">
        <v>6</v>
      </c>
      <c r="AF9" s="599">
        <v>397.21000000000004</v>
      </c>
      <c r="AG9" s="599">
        <v>5</v>
      </c>
      <c r="AH9" s="599">
        <v>782.44</v>
      </c>
      <c r="AI9" s="599">
        <v>0</v>
      </c>
      <c r="AJ9" s="599">
        <v>0</v>
      </c>
      <c r="AK9" s="599">
        <v>1675</v>
      </c>
      <c r="AL9" s="599">
        <v>4234</v>
      </c>
    </row>
    <row r="10" spans="1:38" ht="17.25" customHeight="1">
      <c r="A10" s="31"/>
      <c r="B10" s="305"/>
      <c r="C10" s="302"/>
      <c r="D10" s="302"/>
      <c r="E10" s="161" t="s">
        <v>67</v>
      </c>
      <c r="F10" s="606">
        <v>1011</v>
      </c>
      <c r="G10" s="606">
        <v>394.52393487438229</v>
      </c>
      <c r="H10" s="606">
        <v>855</v>
      </c>
      <c r="I10" s="606">
        <v>2839.1600574214622</v>
      </c>
      <c r="J10" s="606">
        <v>149</v>
      </c>
      <c r="K10" s="606">
        <v>2274.8366333234144</v>
      </c>
      <c r="L10" s="606">
        <v>21</v>
      </c>
      <c r="M10" s="606">
        <v>763.91516273229354</v>
      </c>
      <c r="N10" s="606">
        <v>11</v>
      </c>
      <c r="O10" s="606">
        <v>752.04053510524534</v>
      </c>
      <c r="P10" s="606">
        <v>6</v>
      </c>
      <c r="Q10" s="606">
        <v>1073.8563940237207</v>
      </c>
      <c r="R10" s="606">
        <v>1</v>
      </c>
      <c r="S10" s="606">
        <v>715.66728251948098</v>
      </c>
      <c r="T10" s="606">
        <v>2054</v>
      </c>
      <c r="U10" s="607">
        <v>8814</v>
      </c>
      <c r="W10" s="599">
        <v>1011</v>
      </c>
      <c r="X10" s="599">
        <v>410.65</v>
      </c>
      <c r="Y10" s="599">
        <v>855</v>
      </c>
      <c r="Z10" s="599">
        <v>2955.21</v>
      </c>
      <c r="AA10" s="599">
        <v>149</v>
      </c>
      <c r="AB10" s="599">
        <v>2367.8200000000002</v>
      </c>
      <c r="AC10" s="599">
        <v>21</v>
      </c>
      <c r="AD10" s="599">
        <v>795.13999999999987</v>
      </c>
      <c r="AE10" s="599">
        <v>11</v>
      </c>
      <c r="AF10" s="599">
        <v>782.78</v>
      </c>
      <c r="AG10" s="599">
        <v>6</v>
      </c>
      <c r="AH10" s="599">
        <v>1117.75</v>
      </c>
      <c r="AI10" s="599">
        <v>1</v>
      </c>
      <c r="AJ10" s="599">
        <v>744.92</v>
      </c>
      <c r="AK10" s="599">
        <v>2054</v>
      </c>
      <c r="AL10" s="599">
        <v>8814</v>
      </c>
    </row>
    <row r="11" spans="1:38" ht="17.25" customHeight="1">
      <c r="A11" s="31"/>
      <c r="B11" s="305"/>
      <c r="C11" s="302"/>
      <c r="D11" s="302"/>
      <c r="E11" s="166" t="s">
        <v>53</v>
      </c>
      <c r="F11" s="606">
        <v>484</v>
      </c>
      <c r="G11" s="606">
        <v>197.76254288203424</v>
      </c>
      <c r="H11" s="606">
        <v>506</v>
      </c>
      <c r="I11" s="606">
        <v>1648.2011235183331</v>
      </c>
      <c r="J11" s="606">
        <v>48</v>
      </c>
      <c r="K11" s="606">
        <v>671.57804078357094</v>
      </c>
      <c r="L11" s="606">
        <v>3</v>
      </c>
      <c r="M11" s="606">
        <v>115.25188789398152</v>
      </c>
      <c r="N11" s="606">
        <v>1</v>
      </c>
      <c r="O11" s="606">
        <v>82.206404922080324</v>
      </c>
      <c r="P11" s="606">
        <v>0</v>
      </c>
      <c r="Q11" s="606">
        <v>0</v>
      </c>
      <c r="R11" s="606">
        <v>0</v>
      </c>
      <c r="S11" s="606">
        <v>0</v>
      </c>
      <c r="T11" s="606">
        <v>1042</v>
      </c>
      <c r="U11" s="607">
        <v>2715</v>
      </c>
      <c r="W11" s="599">
        <v>484</v>
      </c>
      <c r="X11" s="599">
        <v>201.50000000000006</v>
      </c>
      <c r="Y11" s="599">
        <v>506</v>
      </c>
      <c r="Z11" s="599">
        <v>1679.35</v>
      </c>
      <c r="AA11" s="599">
        <v>48</v>
      </c>
      <c r="AB11" s="599">
        <v>684.27</v>
      </c>
      <c r="AC11" s="599">
        <v>3</v>
      </c>
      <c r="AD11" s="599">
        <v>117.43</v>
      </c>
      <c r="AE11" s="599">
        <v>1</v>
      </c>
      <c r="AF11" s="599">
        <v>83.76</v>
      </c>
      <c r="AG11" s="599">
        <v>0</v>
      </c>
      <c r="AH11" s="599">
        <v>0</v>
      </c>
      <c r="AI11" s="599">
        <v>0</v>
      </c>
      <c r="AJ11" s="599">
        <v>0</v>
      </c>
      <c r="AK11" s="599">
        <v>1042</v>
      </c>
      <c r="AL11" s="599">
        <v>2715</v>
      </c>
    </row>
    <row r="12" spans="1:38" ht="17.25" customHeight="1">
      <c r="A12" s="31"/>
      <c r="B12" s="305"/>
      <c r="C12" s="302"/>
      <c r="D12" s="302"/>
      <c r="E12" s="161" t="s">
        <v>68</v>
      </c>
      <c r="F12" s="606">
        <v>385</v>
      </c>
      <c r="G12" s="606">
        <v>119.09095459420811</v>
      </c>
      <c r="H12" s="606">
        <v>82</v>
      </c>
      <c r="I12" s="606">
        <v>151.57121916338937</v>
      </c>
      <c r="J12" s="606">
        <v>1</v>
      </c>
      <c r="K12" s="606">
        <v>10.337826242402576</v>
      </c>
      <c r="L12" s="606">
        <v>0</v>
      </c>
      <c r="M12" s="606">
        <v>0</v>
      </c>
      <c r="N12" s="606">
        <v>0</v>
      </c>
      <c r="O12" s="606">
        <v>0</v>
      </c>
      <c r="P12" s="606">
        <v>0</v>
      </c>
      <c r="Q12" s="606">
        <v>0</v>
      </c>
      <c r="R12" s="606">
        <v>0</v>
      </c>
      <c r="S12" s="606">
        <v>0</v>
      </c>
      <c r="T12" s="606">
        <v>468</v>
      </c>
      <c r="U12" s="607">
        <v>281</v>
      </c>
      <c r="W12" s="599">
        <v>385</v>
      </c>
      <c r="X12" s="599">
        <v>118.54</v>
      </c>
      <c r="Y12" s="599">
        <v>82</v>
      </c>
      <c r="Z12" s="599">
        <v>150.87</v>
      </c>
      <c r="AA12" s="599">
        <v>1</v>
      </c>
      <c r="AB12" s="599">
        <v>10.29</v>
      </c>
      <c r="AC12" s="599">
        <v>0</v>
      </c>
      <c r="AD12" s="599">
        <v>0</v>
      </c>
      <c r="AE12" s="599">
        <v>0</v>
      </c>
      <c r="AF12" s="599">
        <v>0</v>
      </c>
      <c r="AG12" s="599">
        <v>0</v>
      </c>
      <c r="AH12" s="599">
        <v>0</v>
      </c>
      <c r="AI12" s="599">
        <v>0</v>
      </c>
      <c r="AJ12" s="599">
        <v>0</v>
      </c>
      <c r="AK12" s="599">
        <v>468</v>
      </c>
      <c r="AL12" s="599">
        <v>280</v>
      </c>
    </row>
    <row r="13" spans="1:38" ht="17.25" customHeight="1">
      <c r="A13" s="31"/>
      <c r="B13" s="305"/>
      <c r="C13" s="302" t="s">
        <v>69</v>
      </c>
      <c r="D13" s="168" t="s">
        <v>70</v>
      </c>
      <c r="E13" s="161" t="s">
        <v>71</v>
      </c>
      <c r="F13" s="606">
        <v>2626</v>
      </c>
      <c r="G13" s="606">
        <v>1045.449596266965</v>
      </c>
      <c r="H13" s="606">
        <v>2180</v>
      </c>
      <c r="I13" s="606">
        <v>7026.3844537586656</v>
      </c>
      <c r="J13" s="606">
        <v>223</v>
      </c>
      <c r="K13" s="606">
        <v>3254.333787202203</v>
      </c>
      <c r="L13" s="606">
        <v>18</v>
      </c>
      <c r="M13" s="606">
        <v>659.32043794720767</v>
      </c>
      <c r="N13" s="606">
        <v>11</v>
      </c>
      <c r="O13" s="606">
        <v>661.23148327391709</v>
      </c>
      <c r="P13" s="606">
        <v>5</v>
      </c>
      <c r="Q13" s="606">
        <v>870.28024155104242</v>
      </c>
      <c r="R13" s="606">
        <v>0</v>
      </c>
      <c r="S13" s="606">
        <v>0</v>
      </c>
      <c r="T13" s="606">
        <v>5063</v>
      </c>
      <c r="U13" s="607">
        <v>13517</v>
      </c>
      <c r="W13" s="599">
        <v>2626</v>
      </c>
      <c r="X13" s="599">
        <v>1066.7600000000002</v>
      </c>
      <c r="Y13" s="599">
        <v>2180</v>
      </c>
      <c r="Z13" s="599">
        <v>7169.6100000000006</v>
      </c>
      <c r="AA13" s="599">
        <v>223</v>
      </c>
      <c r="AB13" s="599">
        <v>3320.67</v>
      </c>
      <c r="AC13" s="599">
        <v>18</v>
      </c>
      <c r="AD13" s="599">
        <v>672.76</v>
      </c>
      <c r="AE13" s="599">
        <v>11</v>
      </c>
      <c r="AF13" s="599">
        <v>674.71</v>
      </c>
      <c r="AG13" s="599">
        <v>5</v>
      </c>
      <c r="AH13" s="599">
        <v>888.02</v>
      </c>
      <c r="AI13" s="599">
        <v>0</v>
      </c>
      <c r="AJ13" s="599">
        <v>0</v>
      </c>
      <c r="AK13" s="599">
        <v>5063</v>
      </c>
      <c r="AL13" s="599">
        <v>13516</v>
      </c>
    </row>
    <row r="14" spans="1:38" ht="17.25" customHeight="1">
      <c r="A14" s="31"/>
      <c r="B14" s="305"/>
      <c r="C14" s="302" t="s">
        <v>72</v>
      </c>
      <c r="D14" s="302" t="s">
        <v>73</v>
      </c>
      <c r="E14" s="161" t="s">
        <v>74</v>
      </c>
      <c r="F14" s="606">
        <v>0</v>
      </c>
      <c r="G14" s="606">
        <v>0</v>
      </c>
      <c r="H14" s="606">
        <v>1</v>
      </c>
      <c r="I14" s="606">
        <v>1</v>
      </c>
      <c r="J14" s="606">
        <v>0</v>
      </c>
      <c r="K14" s="606">
        <v>0</v>
      </c>
      <c r="L14" s="606">
        <v>0</v>
      </c>
      <c r="M14" s="606">
        <v>0</v>
      </c>
      <c r="N14" s="606">
        <v>0</v>
      </c>
      <c r="O14" s="606">
        <v>0</v>
      </c>
      <c r="P14" s="606">
        <v>0</v>
      </c>
      <c r="Q14" s="606">
        <v>0</v>
      </c>
      <c r="R14" s="606">
        <v>0</v>
      </c>
      <c r="S14" s="606">
        <v>0</v>
      </c>
      <c r="T14" s="606">
        <v>1</v>
      </c>
      <c r="U14" s="607">
        <v>1</v>
      </c>
      <c r="W14" s="599">
        <v>0</v>
      </c>
      <c r="X14" s="599">
        <v>0</v>
      </c>
      <c r="Y14" s="599">
        <v>1</v>
      </c>
      <c r="Z14" s="599">
        <v>1.28</v>
      </c>
      <c r="AA14" s="599">
        <v>0</v>
      </c>
      <c r="AB14" s="599">
        <v>0</v>
      </c>
      <c r="AC14" s="599">
        <v>0</v>
      </c>
      <c r="AD14" s="599">
        <v>0</v>
      </c>
      <c r="AE14" s="599">
        <v>0</v>
      </c>
      <c r="AF14" s="599">
        <v>0</v>
      </c>
      <c r="AG14" s="599">
        <v>0</v>
      </c>
      <c r="AH14" s="599">
        <v>0</v>
      </c>
      <c r="AI14" s="599">
        <v>0</v>
      </c>
      <c r="AJ14" s="599">
        <v>0</v>
      </c>
      <c r="AK14" s="599">
        <v>1</v>
      </c>
      <c r="AL14" s="599">
        <v>1</v>
      </c>
    </row>
    <row r="15" spans="1:38" ht="17.25" customHeight="1">
      <c r="A15" s="31"/>
      <c r="B15" s="305"/>
      <c r="C15" s="303" t="s">
        <v>285</v>
      </c>
      <c r="D15" s="302"/>
      <c r="E15" s="161" t="s">
        <v>76</v>
      </c>
      <c r="F15" s="606">
        <v>0</v>
      </c>
      <c r="G15" s="606"/>
      <c r="H15" s="606">
        <v>0</v>
      </c>
      <c r="I15" s="606"/>
      <c r="J15" s="606">
        <v>0</v>
      </c>
      <c r="K15" s="606"/>
      <c r="L15" s="606">
        <v>0</v>
      </c>
      <c r="M15" s="606"/>
      <c r="N15" s="606">
        <v>0</v>
      </c>
      <c r="O15" s="606"/>
      <c r="P15" s="606">
        <v>0</v>
      </c>
      <c r="Q15" s="606"/>
      <c r="R15" s="606">
        <v>0</v>
      </c>
      <c r="S15" s="606"/>
      <c r="T15" s="606">
        <v>0</v>
      </c>
      <c r="U15" s="607"/>
      <c r="W15" s="599">
        <v>0</v>
      </c>
      <c r="X15" s="599">
        <v>0</v>
      </c>
      <c r="Y15" s="599">
        <v>0</v>
      </c>
      <c r="Z15" s="599">
        <v>0</v>
      </c>
      <c r="AA15" s="599">
        <v>0</v>
      </c>
      <c r="AB15" s="599">
        <v>0</v>
      </c>
      <c r="AC15" s="599">
        <v>0</v>
      </c>
      <c r="AD15" s="599">
        <v>0</v>
      </c>
      <c r="AE15" s="599">
        <v>0</v>
      </c>
      <c r="AF15" s="599">
        <v>0</v>
      </c>
      <c r="AG15" s="599">
        <v>0</v>
      </c>
      <c r="AH15" s="599">
        <v>0</v>
      </c>
      <c r="AI15" s="599">
        <v>0</v>
      </c>
      <c r="AJ15" s="599">
        <v>0</v>
      </c>
      <c r="AK15" s="599">
        <v>0</v>
      </c>
      <c r="AL15" s="599">
        <v>0</v>
      </c>
    </row>
    <row r="16" spans="1:38" ht="17.25" customHeight="1">
      <c r="A16" s="31"/>
      <c r="B16" s="305" t="s">
        <v>75</v>
      </c>
      <c r="C16" s="302"/>
      <c r="D16" s="302"/>
      <c r="E16" s="161" t="s">
        <v>77</v>
      </c>
      <c r="F16" s="606">
        <v>0</v>
      </c>
      <c r="G16" s="606"/>
      <c r="H16" s="606">
        <v>0</v>
      </c>
      <c r="I16" s="606"/>
      <c r="J16" s="606">
        <v>0</v>
      </c>
      <c r="K16" s="606"/>
      <c r="L16" s="606">
        <v>0</v>
      </c>
      <c r="M16" s="606"/>
      <c r="N16" s="606">
        <v>0</v>
      </c>
      <c r="O16" s="606"/>
      <c r="P16" s="606">
        <v>0</v>
      </c>
      <c r="Q16" s="606"/>
      <c r="R16" s="606">
        <v>0</v>
      </c>
      <c r="S16" s="606"/>
      <c r="T16" s="606">
        <v>0</v>
      </c>
      <c r="U16" s="607"/>
      <c r="W16" s="599">
        <v>0</v>
      </c>
      <c r="X16" s="599">
        <v>0</v>
      </c>
      <c r="Y16" s="599">
        <v>0</v>
      </c>
      <c r="Z16" s="599">
        <v>0</v>
      </c>
      <c r="AA16" s="599">
        <v>0</v>
      </c>
      <c r="AB16" s="599">
        <v>0</v>
      </c>
      <c r="AC16" s="599">
        <v>0</v>
      </c>
      <c r="AD16" s="599">
        <v>0</v>
      </c>
      <c r="AE16" s="599">
        <v>0</v>
      </c>
      <c r="AF16" s="599">
        <v>0</v>
      </c>
      <c r="AG16" s="599">
        <v>0</v>
      </c>
      <c r="AH16" s="599">
        <v>0</v>
      </c>
      <c r="AI16" s="599">
        <v>0</v>
      </c>
      <c r="AJ16" s="599">
        <v>0</v>
      </c>
      <c r="AK16" s="599">
        <v>0</v>
      </c>
      <c r="AL16" s="599">
        <v>0</v>
      </c>
    </row>
    <row r="17" spans="1:38" ht="17.25" customHeight="1">
      <c r="A17" s="31"/>
      <c r="B17" s="305"/>
      <c r="C17" s="302"/>
      <c r="D17" s="302"/>
      <c r="E17" s="161" t="s">
        <v>78</v>
      </c>
      <c r="F17" s="606">
        <v>327</v>
      </c>
      <c r="G17" s="606">
        <v>134.40340488527016</v>
      </c>
      <c r="H17" s="606">
        <v>228</v>
      </c>
      <c r="I17" s="606">
        <v>598.54857512953379</v>
      </c>
      <c r="J17" s="606">
        <v>32</v>
      </c>
      <c r="K17" s="606">
        <v>477.58947076239821</v>
      </c>
      <c r="L17" s="606">
        <v>3</v>
      </c>
      <c r="M17" s="606">
        <v>129.28506661732052</v>
      </c>
      <c r="N17" s="606">
        <v>1</v>
      </c>
      <c r="O17" s="606">
        <v>51.173482605477425</v>
      </c>
      <c r="P17" s="606">
        <v>0</v>
      </c>
      <c r="Q17" s="606">
        <v>0</v>
      </c>
      <c r="R17" s="606">
        <v>0</v>
      </c>
      <c r="S17" s="606">
        <v>0</v>
      </c>
      <c r="T17" s="606">
        <v>591</v>
      </c>
      <c r="U17" s="607">
        <v>1391</v>
      </c>
      <c r="W17" s="599">
        <v>327</v>
      </c>
      <c r="X17" s="599">
        <v>135.76</v>
      </c>
      <c r="Y17" s="599">
        <v>228</v>
      </c>
      <c r="Z17" s="599">
        <v>604.59</v>
      </c>
      <c r="AA17" s="599">
        <v>32</v>
      </c>
      <c r="AB17" s="599">
        <v>482.40999999999997</v>
      </c>
      <c r="AC17" s="599">
        <v>3</v>
      </c>
      <c r="AD17" s="599">
        <v>130.59</v>
      </c>
      <c r="AE17" s="599">
        <v>1</v>
      </c>
      <c r="AF17" s="599">
        <v>51.69</v>
      </c>
      <c r="AG17" s="599">
        <v>0</v>
      </c>
      <c r="AH17" s="599">
        <v>0</v>
      </c>
      <c r="AI17" s="599">
        <v>0</v>
      </c>
      <c r="AJ17" s="599">
        <v>0</v>
      </c>
      <c r="AK17" s="599">
        <v>591</v>
      </c>
      <c r="AL17" s="599">
        <v>1391</v>
      </c>
    </row>
    <row r="18" spans="1:38" ht="17.25" customHeight="1">
      <c r="A18" s="31"/>
      <c r="B18" s="169" t="s">
        <v>330</v>
      </c>
      <c r="C18" s="302"/>
      <c r="D18" s="302"/>
      <c r="E18" s="161" t="s">
        <v>79</v>
      </c>
      <c r="F18" s="606">
        <v>115</v>
      </c>
      <c r="G18" s="606">
        <v>35.596582112659284</v>
      </c>
      <c r="H18" s="606">
        <v>116</v>
      </c>
      <c r="I18" s="606">
        <v>361.62135286411814</v>
      </c>
      <c r="J18" s="606">
        <v>24</v>
      </c>
      <c r="K18" s="606">
        <v>359.03185661545791</v>
      </c>
      <c r="L18" s="606">
        <v>3</v>
      </c>
      <c r="M18" s="606">
        <v>99.803501250446601</v>
      </c>
      <c r="N18" s="606">
        <v>1</v>
      </c>
      <c r="O18" s="606">
        <v>49.946707157318095</v>
      </c>
      <c r="P18" s="606">
        <v>0</v>
      </c>
      <c r="Q18" s="606">
        <v>0</v>
      </c>
      <c r="R18" s="606">
        <v>0</v>
      </c>
      <c r="S18" s="606">
        <v>0</v>
      </c>
      <c r="T18" s="606">
        <v>259</v>
      </c>
      <c r="U18" s="607">
        <v>906</v>
      </c>
      <c r="W18" s="599">
        <v>115</v>
      </c>
      <c r="X18" s="599">
        <v>39.589999999999996</v>
      </c>
      <c r="Y18" s="599">
        <v>116</v>
      </c>
      <c r="Z18" s="599">
        <v>402.18999999999994</v>
      </c>
      <c r="AA18" s="599">
        <v>24</v>
      </c>
      <c r="AB18" s="599">
        <v>399.31</v>
      </c>
      <c r="AC18" s="599">
        <v>3</v>
      </c>
      <c r="AD18" s="599">
        <v>111</v>
      </c>
      <c r="AE18" s="599">
        <v>1</v>
      </c>
      <c r="AF18" s="599">
        <v>55.55</v>
      </c>
      <c r="AG18" s="599">
        <v>0</v>
      </c>
      <c r="AH18" s="599">
        <v>0</v>
      </c>
      <c r="AI18" s="599">
        <v>0</v>
      </c>
      <c r="AJ18" s="599">
        <v>0</v>
      </c>
      <c r="AK18" s="599">
        <v>259</v>
      </c>
      <c r="AL18" s="599">
        <v>906</v>
      </c>
    </row>
    <row r="19" spans="1:38" ht="17.25" customHeight="1">
      <c r="A19" s="31"/>
      <c r="B19" s="305"/>
      <c r="C19" s="304"/>
      <c r="D19" s="238"/>
      <c r="E19" s="251" t="s">
        <v>80</v>
      </c>
      <c r="F19" s="606">
        <v>10122</v>
      </c>
      <c r="G19" s="606">
        <v>3889.6136551075006</v>
      </c>
      <c r="H19" s="606">
        <v>6742</v>
      </c>
      <c r="I19" s="606">
        <v>20272.01533269593</v>
      </c>
      <c r="J19" s="606">
        <v>687</v>
      </c>
      <c r="K19" s="606">
        <v>10394.264326902594</v>
      </c>
      <c r="L19" s="606">
        <v>71</v>
      </c>
      <c r="M19" s="606">
        <v>2607.031531019682</v>
      </c>
      <c r="N19" s="606">
        <v>41</v>
      </c>
      <c r="O19" s="606">
        <v>2603.5134942306468</v>
      </c>
      <c r="P19" s="606">
        <v>23</v>
      </c>
      <c r="Q19" s="606">
        <v>3702.8943775241651</v>
      </c>
      <c r="R19" s="606">
        <v>1</v>
      </c>
      <c r="S19" s="606">
        <v>715.66728251948098</v>
      </c>
      <c r="T19" s="606">
        <v>17687</v>
      </c>
      <c r="U19" s="607">
        <v>44185</v>
      </c>
      <c r="W19" s="599">
        <v>10108</v>
      </c>
      <c r="X19" s="599">
        <v>3946.7000000000007</v>
      </c>
      <c r="Y19" s="599">
        <v>6737</v>
      </c>
      <c r="Z19" s="599">
        <v>20668.87</v>
      </c>
      <c r="AA19" s="599">
        <v>686</v>
      </c>
      <c r="AB19" s="599">
        <v>10629.769999999999</v>
      </c>
      <c r="AC19" s="599">
        <v>71</v>
      </c>
      <c r="AD19" s="599">
        <v>2672.94</v>
      </c>
      <c r="AE19" s="599">
        <v>41</v>
      </c>
      <c r="AF19" s="599">
        <v>2670.2100000000005</v>
      </c>
      <c r="AG19" s="599">
        <v>23</v>
      </c>
      <c r="AH19" s="599">
        <v>3793.4900000000002</v>
      </c>
      <c r="AI19" s="599">
        <v>1</v>
      </c>
      <c r="AJ19" s="599">
        <v>744.92</v>
      </c>
      <c r="AK19" s="599">
        <v>17667</v>
      </c>
      <c r="AL19" s="599">
        <v>44159</v>
      </c>
    </row>
    <row r="20" spans="1:38" ht="17.25" customHeight="1">
      <c r="A20" s="31"/>
      <c r="B20" s="305"/>
      <c r="C20" s="304"/>
      <c r="D20" s="244" t="s">
        <v>81</v>
      </c>
      <c r="E20" s="252" t="s">
        <v>82</v>
      </c>
      <c r="F20" s="606">
        <v>1663</v>
      </c>
      <c r="G20" s="606">
        <v>539.6165643373007</v>
      </c>
      <c r="H20" s="606">
        <v>1055</v>
      </c>
      <c r="I20" s="606">
        <v>2761.0044403736606</v>
      </c>
      <c r="J20" s="606">
        <v>115</v>
      </c>
      <c r="K20" s="606">
        <v>1659.4168947047237</v>
      </c>
      <c r="L20" s="606">
        <v>22</v>
      </c>
      <c r="M20" s="606">
        <v>696.72999199555261</v>
      </c>
      <c r="N20" s="606">
        <v>10</v>
      </c>
      <c r="O20" s="606">
        <v>636.19111155391556</v>
      </c>
      <c r="P20" s="606">
        <v>8</v>
      </c>
      <c r="Q20" s="606">
        <v>1360.0409970348446</v>
      </c>
      <c r="R20" s="606">
        <v>0</v>
      </c>
      <c r="S20" s="606">
        <v>0</v>
      </c>
      <c r="T20" s="606">
        <v>2873</v>
      </c>
      <c r="U20" s="607">
        <v>7653</v>
      </c>
      <c r="W20" s="599">
        <v>1661</v>
      </c>
      <c r="X20" s="599">
        <v>622.6</v>
      </c>
      <c r="Y20" s="599">
        <v>1054</v>
      </c>
      <c r="Z20" s="599">
        <v>3181.42</v>
      </c>
      <c r="AA20" s="599">
        <v>115</v>
      </c>
      <c r="AB20" s="599">
        <v>1915.19</v>
      </c>
      <c r="AC20" s="599">
        <v>22</v>
      </c>
      <c r="AD20" s="599">
        <v>804.12</v>
      </c>
      <c r="AE20" s="599">
        <v>10</v>
      </c>
      <c r="AF20" s="599">
        <v>734.25</v>
      </c>
      <c r="AG20" s="599">
        <v>8</v>
      </c>
      <c r="AH20" s="599">
        <v>1569.67</v>
      </c>
      <c r="AI20" s="599">
        <v>0</v>
      </c>
      <c r="AJ20" s="599">
        <v>0</v>
      </c>
      <c r="AK20" s="599">
        <v>2870</v>
      </c>
      <c r="AL20" s="599">
        <v>7648</v>
      </c>
    </row>
    <row r="21" spans="1:38" ht="17.25" customHeight="1" thickBot="1">
      <c r="A21" s="31"/>
      <c r="B21" s="305"/>
      <c r="C21" s="304"/>
      <c r="D21" s="838" t="s">
        <v>83</v>
      </c>
      <c r="E21" s="839"/>
      <c r="F21" s="608">
        <v>11785</v>
      </c>
      <c r="G21" s="608">
        <v>4429.2302194448012</v>
      </c>
      <c r="H21" s="608">
        <v>7797</v>
      </c>
      <c r="I21" s="608">
        <v>23033.019773069591</v>
      </c>
      <c r="J21" s="608">
        <v>802</v>
      </c>
      <c r="K21" s="608">
        <v>12053.681221607318</v>
      </c>
      <c r="L21" s="608">
        <v>93</v>
      </c>
      <c r="M21" s="608">
        <v>3303.7615230152346</v>
      </c>
      <c r="N21" s="608">
        <v>51</v>
      </c>
      <c r="O21" s="608">
        <v>3239.7046057845623</v>
      </c>
      <c r="P21" s="608">
        <v>31</v>
      </c>
      <c r="Q21" s="608">
        <v>5062.9353745590097</v>
      </c>
      <c r="R21" s="608">
        <v>1</v>
      </c>
      <c r="S21" s="608">
        <v>715.66728251948098</v>
      </c>
      <c r="T21" s="608">
        <v>20560</v>
      </c>
      <c r="U21" s="609">
        <v>51838</v>
      </c>
      <c r="W21" s="599">
        <v>11769</v>
      </c>
      <c r="X21" s="599">
        <v>4569.3000000000011</v>
      </c>
      <c r="Y21" s="599">
        <v>7791</v>
      </c>
      <c r="Z21" s="599">
        <v>23850.29</v>
      </c>
      <c r="AA21" s="599">
        <v>801</v>
      </c>
      <c r="AB21" s="599">
        <v>12544.96</v>
      </c>
      <c r="AC21" s="599">
        <v>93</v>
      </c>
      <c r="AD21" s="599">
        <v>3477.06</v>
      </c>
      <c r="AE21" s="599">
        <v>51</v>
      </c>
      <c r="AF21" s="599">
        <v>3404.4600000000005</v>
      </c>
      <c r="AG21" s="599">
        <v>31</v>
      </c>
      <c r="AH21" s="599">
        <v>5363.16</v>
      </c>
      <c r="AI21" s="599">
        <v>1</v>
      </c>
      <c r="AJ21" s="599">
        <v>744.92</v>
      </c>
      <c r="AK21" s="599">
        <v>20537</v>
      </c>
      <c r="AL21" s="599">
        <v>51807</v>
      </c>
    </row>
    <row r="22" spans="1:38" ht="17.25" customHeight="1">
      <c r="A22" s="31"/>
      <c r="B22" s="305"/>
      <c r="C22" s="312"/>
      <c r="D22" s="848"/>
      <c r="E22" s="179" t="s">
        <v>226</v>
      </c>
      <c r="F22" s="606">
        <v>3075</v>
      </c>
      <c r="G22" s="606">
        <v>1075.5235548579039</v>
      </c>
      <c r="H22" s="606">
        <v>1674</v>
      </c>
      <c r="I22" s="606">
        <v>4779.1640900213542</v>
      </c>
      <c r="J22" s="606">
        <v>88</v>
      </c>
      <c r="K22" s="606">
        <v>1292.3753132260258</v>
      </c>
      <c r="L22" s="606">
        <v>6</v>
      </c>
      <c r="M22" s="606">
        <v>216.73182376424018</v>
      </c>
      <c r="N22" s="606">
        <v>4</v>
      </c>
      <c r="O22" s="606">
        <v>302.20521813047407</v>
      </c>
      <c r="P22" s="606">
        <v>0</v>
      </c>
      <c r="Q22" s="606">
        <v>0</v>
      </c>
      <c r="R22" s="606">
        <v>0</v>
      </c>
      <c r="S22" s="606">
        <v>0</v>
      </c>
      <c r="T22" s="606">
        <v>4847</v>
      </c>
      <c r="U22" s="607">
        <v>7666</v>
      </c>
      <c r="W22" s="599">
        <v>3075</v>
      </c>
      <c r="X22" s="599">
        <v>1076.04</v>
      </c>
      <c r="Y22" s="599">
        <v>1677</v>
      </c>
      <c r="Z22" s="599">
        <v>4786.4799999999996</v>
      </c>
      <c r="AA22" s="599">
        <v>88</v>
      </c>
      <c r="AB22" s="599">
        <v>1293.08</v>
      </c>
      <c r="AC22" s="599">
        <v>6</v>
      </c>
      <c r="AD22" s="599">
        <v>217.12</v>
      </c>
      <c r="AE22" s="599">
        <v>4</v>
      </c>
      <c r="AF22" s="599">
        <v>302.37</v>
      </c>
      <c r="AG22" s="599">
        <v>0</v>
      </c>
      <c r="AH22" s="599">
        <v>0</v>
      </c>
      <c r="AI22" s="599">
        <v>0</v>
      </c>
      <c r="AJ22" s="599">
        <v>0</v>
      </c>
      <c r="AK22" s="599">
        <v>4850</v>
      </c>
      <c r="AL22" s="599">
        <v>7671</v>
      </c>
    </row>
    <row r="23" spans="1:38" ht="17.25" customHeight="1">
      <c r="A23" s="31"/>
      <c r="B23" s="169"/>
      <c r="C23" s="302"/>
      <c r="D23" s="849"/>
      <c r="E23" s="185" t="s">
        <v>80</v>
      </c>
      <c r="F23" s="606">
        <v>4738</v>
      </c>
      <c r="G23" s="606">
        <v>1615.1401191952045</v>
      </c>
      <c r="H23" s="606">
        <v>2729</v>
      </c>
      <c r="I23" s="606">
        <v>7540.1685303950144</v>
      </c>
      <c r="J23" s="606">
        <v>203</v>
      </c>
      <c r="K23" s="606">
        <v>2951.7922079307496</v>
      </c>
      <c r="L23" s="606">
        <v>28</v>
      </c>
      <c r="M23" s="606">
        <v>913.46181575979278</v>
      </c>
      <c r="N23" s="606">
        <v>14</v>
      </c>
      <c r="O23" s="606">
        <v>938.39632968438968</v>
      </c>
      <c r="P23" s="606">
        <v>8</v>
      </c>
      <c r="Q23" s="606">
        <v>1360.0409970348446</v>
      </c>
      <c r="R23" s="606">
        <v>0</v>
      </c>
      <c r="S23" s="606">
        <v>0</v>
      </c>
      <c r="T23" s="606">
        <v>7720</v>
      </c>
      <c r="U23" s="607">
        <v>15319</v>
      </c>
      <c r="W23" s="599">
        <v>3075</v>
      </c>
      <c r="X23" s="599">
        <v>1076.04</v>
      </c>
      <c r="Y23" s="599">
        <v>1677</v>
      </c>
      <c r="Z23" s="599">
        <v>4786.4799999999996</v>
      </c>
      <c r="AA23" s="599">
        <v>88</v>
      </c>
      <c r="AB23" s="599">
        <v>1293.08</v>
      </c>
      <c r="AC23" s="599">
        <v>6</v>
      </c>
      <c r="AD23" s="599">
        <v>217.12</v>
      </c>
      <c r="AE23" s="599">
        <v>4</v>
      </c>
      <c r="AF23" s="599">
        <v>302.37</v>
      </c>
      <c r="AG23" s="599">
        <v>0</v>
      </c>
      <c r="AH23" s="599">
        <v>0</v>
      </c>
      <c r="AI23" s="599">
        <v>0</v>
      </c>
      <c r="AJ23" s="599">
        <v>0</v>
      </c>
      <c r="AK23" s="599">
        <v>4850</v>
      </c>
      <c r="AL23" s="599">
        <v>15319</v>
      </c>
    </row>
    <row r="24" spans="1:38" ht="17.25" customHeight="1">
      <c r="A24" s="31"/>
      <c r="B24" s="305"/>
      <c r="C24" s="302" t="s">
        <v>85</v>
      </c>
      <c r="D24" s="243"/>
      <c r="E24" s="186" t="s">
        <v>86</v>
      </c>
      <c r="F24" s="606">
        <v>5409</v>
      </c>
      <c r="G24" s="606">
        <v>1835.0253614713583</v>
      </c>
      <c r="H24" s="606">
        <v>4096</v>
      </c>
      <c r="I24" s="606">
        <v>11952.642291653989</v>
      </c>
      <c r="J24" s="606">
        <v>363</v>
      </c>
      <c r="K24" s="606">
        <v>5160.7011543472991</v>
      </c>
      <c r="L24" s="606">
        <v>31</v>
      </c>
      <c r="M24" s="606">
        <v>1099.8355859835858</v>
      </c>
      <c r="N24" s="606">
        <v>25</v>
      </c>
      <c r="O24" s="606">
        <v>1547.2303877178565</v>
      </c>
      <c r="P24" s="606">
        <v>9</v>
      </c>
      <c r="Q24" s="606">
        <v>1546.8255221986203</v>
      </c>
      <c r="R24" s="606">
        <v>2</v>
      </c>
      <c r="S24" s="606">
        <v>1955.7396966272943</v>
      </c>
      <c r="T24" s="606">
        <v>9935</v>
      </c>
      <c r="U24" s="607">
        <v>25098</v>
      </c>
      <c r="W24" s="599">
        <v>5409</v>
      </c>
      <c r="X24" s="599">
        <v>1995.0099999999995</v>
      </c>
      <c r="Y24" s="599">
        <v>4096</v>
      </c>
      <c r="Z24" s="599">
        <v>12991.939999999999</v>
      </c>
      <c r="AA24" s="599">
        <v>363</v>
      </c>
      <c r="AB24" s="599">
        <v>5609.57</v>
      </c>
      <c r="AC24" s="599">
        <v>31</v>
      </c>
      <c r="AD24" s="599">
        <v>1195.28</v>
      </c>
      <c r="AE24" s="599">
        <v>25</v>
      </c>
      <c r="AF24" s="599">
        <v>1681.5</v>
      </c>
      <c r="AG24" s="599">
        <v>9</v>
      </c>
      <c r="AH24" s="599">
        <v>1681.0600000000002</v>
      </c>
      <c r="AI24" s="599">
        <v>2</v>
      </c>
      <c r="AJ24" s="599">
        <v>2125.46</v>
      </c>
      <c r="AK24" s="599">
        <v>9935</v>
      </c>
      <c r="AL24" s="599">
        <v>25114</v>
      </c>
    </row>
    <row r="25" spans="1:38" ht="17.25" customHeight="1">
      <c r="A25" s="31"/>
      <c r="B25" s="305"/>
      <c r="C25" s="302" t="s">
        <v>315</v>
      </c>
      <c r="D25" s="240" t="s">
        <v>87</v>
      </c>
      <c r="E25" s="188" t="s">
        <v>88</v>
      </c>
      <c r="F25" s="606">
        <v>3608</v>
      </c>
      <c r="G25" s="606">
        <v>1257.8583096551649</v>
      </c>
      <c r="H25" s="606">
        <v>2784</v>
      </c>
      <c r="I25" s="606">
        <v>8352.5936881557573</v>
      </c>
      <c r="J25" s="606">
        <v>200</v>
      </c>
      <c r="K25" s="606">
        <v>2915.026631029642</v>
      </c>
      <c r="L25" s="606">
        <v>16</v>
      </c>
      <c r="M25" s="606">
        <v>644.8008601532357</v>
      </c>
      <c r="N25" s="606">
        <v>10</v>
      </c>
      <c r="O25" s="606">
        <v>654.08827626618313</v>
      </c>
      <c r="P25" s="606">
        <v>1</v>
      </c>
      <c r="Q25" s="606">
        <v>323.63223474001927</v>
      </c>
      <c r="R25" s="606">
        <v>0</v>
      </c>
      <c r="S25" s="606">
        <v>0</v>
      </c>
      <c r="T25" s="606">
        <v>6619</v>
      </c>
      <c r="U25" s="607">
        <v>14148</v>
      </c>
      <c r="W25" s="599">
        <v>3608</v>
      </c>
      <c r="X25" s="599">
        <v>1286.6500000000001</v>
      </c>
      <c r="Y25" s="599">
        <v>2784</v>
      </c>
      <c r="Z25" s="599">
        <v>8543.7800000000007</v>
      </c>
      <c r="AA25" s="599">
        <v>200</v>
      </c>
      <c r="AB25" s="599">
        <v>2981.75</v>
      </c>
      <c r="AC25" s="599">
        <v>16</v>
      </c>
      <c r="AD25" s="599">
        <v>659.56</v>
      </c>
      <c r="AE25" s="599">
        <v>10</v>
      </c>
      <c r="AF25" s="599">
        <v>669.06</v>
      </c>
      <c r="AG25" s="599">
        <v>1</v>
      </c>
      <c r="AH25" s="599">
        <v>331.04</v>
      </c>
      <c r="AI25" s="599">
        <v>0</v>
      </c>
      <c r="AJ25" s="599">
        <v>0</v>
      </c>
      <c r="AK25" s="599">
        <v>6619</v>
      </c>
      <c r="AL25" s="599">
        <v>14148</v>
      </c>
    </row>
    <row r="26" spans="1:38" ht="17.25" customHeight="1">
      <c r="A26" s="31"/>
      <c r="B26" s="305"/>
      <c r="C26" s="302"/>
      <c r="D26" s="302"/>
      <c r="E26" s="185" t="s">
        <v>80</v>
      </c>
      <c r="F26" s="606">
        <v>9017</v>
      </c>
      <c r="G26" s="606">
        <v>3092.883671126523</v>
      </c>
      <c r="H26" s="606">
        <v>6880</v>
      </c>
      <c r="I26" s="606">
        <v>20305.235979809746</v>
      </c>
      <c r="J26" s="606">
        <v>563</v>
      </c>
      <c r="K26" s="606">
        <v>8075.727785376941</v>
      </c>
      <c r="L26" s="606">
        <v>47</v>
      </c>
      <c r="M26" s="606">
        <v>1744.6364461368216</v>
      </c>
      <c r="N26" s="606">
        <v>35</v>
      </c>
      <c r="O26" s="606">
        <v>2201.3186639840396</v>
      </c>
      <c r="P26" s="606">
        <v>10</v>
      </c>
      <c r="Q26" s="606">
        <v>1870.4577569386397</v>
      </c>
      <c r="R26" s="606">
        <v>2</v>
      </c>
      <c r="S26" s="606">
        <v>1955.7396966272943</v>
      </c>
      <c r="T26" s="606">
        <v>16554</v>
      </c>
      <c r="U26" s="607">
        <v>39246</v>
      </c>
      <c r="W26" s="599">
        <v>9017</v>
      </c>
      <c r="X26" s="599">
        <v>3281.66</v>
      </c>
      <c r="Y26" s="599">
        <v>6880</v>
      </c>
      <c r="Z26" s="599">
        <v>21535.72</v>
      </c>
      <c r="AA26" s="599">
        <v>563</v>
      </c>
      <c r="AB26" s="599">
        <v>8591.32</v>
      </c>
      <c r="AC26" s="599">
        <v>47</v>
      </c>
      <c r="AD26" s="599">
        <v>1854.84</v>
      </c>
      <c r="AE26" s="599">
        <v>35</v>
      </c>
      <c r="AF26" s="599">
        <v>2350.56</v>
      </c>
      <c r="AG26" s="599">
        <v>10</v>
      </c>
      <c r="AH26" s="599">
        <v>2012.1000000000001</v>
      </c>
      <c r="AI26" s="599">
        <v>2</v>
      </c>
      <c r="AJ26" s="599">
        <v>2125.46</v>
      </c>
      <c r="AK26" s="599">
        <v>16554</v>
      </c>
      <c r="AL26" s="599">
        <v>39261</v>
      </c>
    </row>
    <row r="27" spans="1:38" ht="17.25" customHeight="1" thickBot="1">
      <c r="A27" s="31"/>
      <c r="B27" s="305"/>
      <c r="C27" s="149"/>
      <c r="D27" s="189" t="s">
        <v>83</v>
      </c>
      <c r="E27" s="190"/>
      <c r="F27" s="610">
        <v>12092</v>
      </c>
      <c r="G27" s="610">
        <v>4168.407225984427</v>
      </c>
      <c r="H27" s="610">
        <v>8554</v>
      </c>
      <c r="I27" s="610">
        <v>25084.400069831099</v>
      </c>
      <c r="J27" s="610">
        <v>651</v>
      </c>
      <c r="K27" s="610">
        <v>9368.1030986029673</v>
      </c>
      <c r="L27" s="610">
        <v>53</v>
      </c>
      <c r="M27" s="610">
        <v>1961.3682699010619</v>
      </c>
      <c r="N27" s="610">
        <v>39</v>
      </c>
      <c r="O27" s="610">
        <v>2503.5238821145135</v>
      </c>
      <c r="P27" s="610">
        <v>10</v>
      </c>
      <c r="Q27" s="610">
        <v>1870.4577569386397</v>
      </c>
      <c r="R27" s="610">
        <v>2</v>
      </c>
      <c r="S27" s="610">
        <v>1955.7396966272943</v>
      </c>
      <c r="T27" s="610">
        <v>21401</v>
      </c>
      <c r="U27" s="611">
        <v>46912</v>
      </c>
      <c r="W27" s="599">
        <v>12092</v>
      </c>
      <c r="X27" s="599">
        <v>4357.7</v>
      </c>
      <c r="Y27" s="599">
        <v>8557</v>
      </c>
      <c r="Z27" s="599">
        <v>26322.2</v>
      </c>
      <c r="AA27" s="599">
        <v>651</v>
      </c>
      <c r="AB27" s="599">
        <v>9884.4</v>
      </c>
      <c r="AC27" s="599">
        <v>53</v>
      </c>
      <c r="AD27" s="599">
        <v>2071.96</v>
      </c>
      <c r="AE27" s="599">
        <v>39</v>
      </c>
      <c r="AF27" s="599">
        <v>2652.93</v>
      </c>
      <c r="AG27" s="599">
        <v>10</v>
      </c>
      <c r="AH27" s="599">
        <v>2012.1000000000001</v>
      </c>
      <c r="AI27" s="599">
        <v>2</v>
      </c>
      <c r="AJ27" s="599">
        <v>2125.46</v>
      </c>
      <c r="AK27" s="599">
        <v>21404</v>
      </c>
      <c r="AL27" s="599">
        <v>46933</v>
      </c>
    </row>
    <row r="28" spans="1:38" ht="17.25" customHeight="1">
      <c r="A28" s="31"/>
      <c r="B28" s="305"/>
      <c r="C28" s="193" t="s">
        <v>316</v>
      </c>
      <c r="D28" s="194" t="s">
        <v>89</v>
      </c>
      <c r="E28" s="179" t="s">
        <v>90</v>
      </c>
      <c r="F28" s="606">
        <v>7781</v>
      </c>
      <c r="G28" s="606">
        <v>2859.9618824126951</v>
      </c>
      <c r="H28" s="606">
        <v>7206</v>
      </c>
      <c r="I28" s="606">
        <v>21274.16788702552</v>
      </c>
      <c r="J28" s="606">
        <v>720</v>
      </c>
      <c r="K28" s="606">
        <v>10306.459268858065</v>
      </c>
      <c r="L28" s="606">
        <v>68</v>
      </c>
      <c r="M28" s="606">
        <v>2320.125706523123</v>
      </c>
      <c r="N28" s="606">
        <v>29</v>
      </c>
      <c r="O28" s="606">
        <v>1781.4997200839337</v>
      </c>
      <c r="P28" s="606">
        <v>16</v>
      </c>
      <c r="Q28" s="606">
        <v>2882.0203355764856</v>
      </c>
      <c r="R28" s="606">
        <v>5</v>
      </c>
      <c r="S28" s="606">
        <v>5723.7651995201668</v>
      </c>
      <c r="T28" s="606">
        <v>15825</v>
      </c>
      <c r="U28" s="607">
        <v>47148</v>
      </c>
      <c r="W28" s="599">
        <v>7781</v>
      </c>
      <c r="X28" s="599">
        <v>3119.47</v>
      </c>
      <c r="Y28" s="599">
        <v>7206</v>
      </c>
      <c r="Z28" s="599">
        <v>23204.549999999996</v>
      </c>
      <c r="AA28" s="599">
        <v>720</v>
      </c>
      <c r="AB28" s="599">
        <v>11241.649999999998</v>
      </c>
      <c r="AC28" s="599">
        <v>68</v>
      </c>
      <c r="AD28" s="599">
        <v>2530.6499999999996</v>
      </c>
      <c r="AE28" s="599">
        <v>29</v>
      </c>
      <c r="AF28" s="599">
        <v>1943.1499999999999</v>
      </c>
      <c r="AG28" s="599">
        <v>16</v>
      </c>
      <c r="AH28" s="599">
        <v>3143.5299999999997</v>
      </c>
      <c r="AI28" s="599">
        <v>5</v>
      </c>
      <c r="AJ28" s="599">
        <v>6243.130000000001</v>
      </c>
      <c r="AK28" s="599">
        <v>15825</v>
      </c>
      <c r="AL28" s="599">
        <v>47141</v>
      </c>
    </row>
    <row r="29" spans="1:38" ht="17.25" customHeight="1">
      <c r="A29" s="31"/>
      <c r="B29" s="305"/>
      <c r="C29" s="302" t="s">
        <v>330</v>
      </c>
      <c r="D29" s="302"/>
      <c r="E29" s="188" t="s">
        <v>91</v>
      </c>
      <c r="F29" s="606">
        <v>2870</v>
      </c>
      <c r="G29" s="606">
        <v>1075.20794545443</v>
      </c>
      <c r="H29" s="606">
        <v>1963</v>
      </c>
      <c r="I29" s="606">
        <v>5451.6121465139104</v>
      </c>
      <c r="J29" s="606">
        <v>116</v>
      </c>
      <c r="K29" s="606">
        <v>1586.006600030925</v>
      </c>
      <c r="L29" s="606">
        <v>4</v>
      </c>
      <c r="M29" s="606">
        <v>129.35366930794993</v>
      </c>
      <c r="N29" s="606">
        <v>4</v>
      </c>
      <c r="O29" s="606">
        <v>317.00985344796555</v>
      </c>
      <c r="P29" s="606">
        <v>1</v>
      </c>
      <c r="Q29" s="606">
        <v>390.80978524482185</v>
      </c>
      <c r="R29" s="606">
        <v>0</v>
      </c>
      <c r="S29" s="606">
        <v>0</v>
      </c>
      <c r="T29" s="606">
        <v>4958</v>
      </c>
      <c r="U29" s="607">
        <v>8950</v>
      </c>
      <c r="W29" s="599">
        <v>2870</v>
      </c>
      <c r="X29" s="599">
        <v>1134.3599999999999</v>
      </c>
      <c r="Y29" s="599">
        <v>1963</v>
      </c>
      <c r="Z29" s="599">
        <v>5751.5300000000007</v>
      </c>
      <c r="AA29" s="599">
        <v>116</v>
      </c>
      <c r="AB29" s="599">
        <v>1673.2600000000002</v>
      </c>
      <c r="AC29" s="599">
        <v>4</v>
      </c>
      <c r="AD29" s="599">
        <v>136.47</v>
      </c>
      <c r="AE29" s="599">
        <v>4</v>
      </c>
      <c r="AF29" s="599">
        <v>334.45</v>
      </c>
      <c r="AG29" s="599">
        <v>1</v>
      </c>
      <c r="AH29" s="599">
        <v>412.31</v>
      </c>
      <c r="AI29" s="599">
        <v>0</v>
      </c>
      <c r="AJ29" s="599">
        <v>0</v>
      </c>
      <c r="AK29" s="599">
        <v>4958</v>
      </c>
      <c r="AL29" s="599">
        <v>8952</v>
      </c>
    </row>
    <row r="30" spans="1:38" ht="17.25" customHeight="1" thickBot="1">
      <c r="A30" s="31"/>
      <c r="B30" s="305"/>
      <c r="C30" s="173"/>
      <c r="D30" s="197" t="s">
        <v>83</v>
      </c>
      <c r="E30" s="198"/>
      <c r="F30" s="608">
        <v>10651</v>
      </c>
      <c r="G30" s="608">
        <v>3935.1698278671252</v>
      </c>
      <c r="H30" s="608">
        <v>9169</v>
      </c>
      <c r="I30" s="608">
        <v>26725.780033539431</v>
      </c>
      <c r="J30" s="608">
        <v>836</v>
      </c>
      <c r="K30" s="608">
        <v>11892.46586888899</v>
      </c>
      <c r="L30" s="608">
        <v>72</v>
      </c>
      <c r="M30" s="608">
        <v>2449.479375831073</v>
      </c>
      <c r="N30" s="608">
        <v>33</v>
      </c>
      <c r="O30" s="608">
        <v>2098.5095735318992</v>
      </c>
      <c r="P30" s="608">
        <v>17</v>
      </c>
      <c r="Q30" s="608">
        <v>3272.8301208213074</v>
      </c>
      <c r="R30" s="608">
        <v>5</v>
      </c>
      <c r="S30" s="608">
        <v>5723.7651995201668</v>
      </c>
      <c r="T30" s="608">
        <v>20783</v>
      </c>
      <c r="U30" s="609">
        <v>56098</v>
      </c>
      <c r="W30" s="599">
        <v>10651</v>
      </c>
      <c r="X30" s="599">
        <v>4253.83</v>
      </c>
      <c r="Y30" s="599">
        <v>9169</v>
      </c>
      <c r="Z30" s="599">
        <v>28956.079999999994</v>
      </c>
      <c r="AA30" s="599">
        <v>836</v>
      </c>
      <c r="AB30" s="599">
        <v>12914.909999999998</v>
      </c>
      <c r="AC30" s="599">
        <v>72</v>
      </c>
      <c r="AD30" s="599">
        <v>2667.1199999999994</v>
      </c>
      <c r="AE30" s="599">
        <v>33</v>
      </c>
      <c r="AF30" s="599">
        <v>2277.6</v>
      </c>
      <c r="AG30" s="599">
        <v>17</v>
      </c>
      <c r="AH30" s="599">
        <v>3555.8399999999997</v>
      </c>
      <c r="AI30" s="599">
        <v>5</v>
      </c>
      <c r="AJ30" s="599">
        <v>6243.130000000001</v>
      </c>
      <c r="AK30" s="599">
        <v>20783</v>
      </c>
      <c r="AL30" s="599">
        <v>56093</v>
      </c>
    </row>
    <row r="31" spans="1:38" ht="17.25" customHeight="1" thickBot="1">
      <c r="A31" s="31"/>
      <c r="B31" s="305"/>
      <c r="C31" s="202" t="s">
        <v>92</v>
      </c>
      <c r="D31" s="203"/>
      <c r="E31" s="204"/>
      <c r="F31" s="612">
        <v>34528</v>
      </c>
      <c r="G31" s="612">
        <v>12532.807273296352</v>
      </c>
      <c r="H31" s="612">
        <v>25520</v>
      </c>
      <c r="I31" s="612">
        <v>74843.199876440121</v>
      </c>
      <c r="J31" s="612">
        <v>2289</v>
      </c>
      <c r="K31" s="612">
        <v>33314.250189099272</v>
      </c>
      <c r="L31" s="612">
        <v>218</v>
      </c>
      <c r="M31" s="612">
        <v>7714.609168747369</v>
      </c>
      <c r="N31" s="612">
        <v>123</v>
      </c>
      <c r="O31" s="612">
        <v>7841.738061430975</v>
      </c>
      <c r="P31" s="612">
        <v>58</v>
      </c>
      <c r="Q31" s="612">
        <v>10206.223252318956</v>
      </c>
      <c r="R31" s="612">
        <v>8</v>
      </c>
      <c r="S31" s="612">
        <v>8395.1721786669423</v>
      </c>
      <c r="T31" s="612">
        <v>62744</v>
      </c>
      <c r="U31" s="613">
        <v>154848</v>
      </c>
      <c r="W31" s="599">
        <v>34512</v>
      </c>
      <c r="X31" s="599">
        <v>13180.83</v>
      </c>
      <c r="Y31" s="599">
        <v>25517</v>
      </c>
      <c r="Z31" s="599">
        <v>79128.570000000007</v>
      </c>
      <c r="AA31" s="599">
        <v>2288</v>
      </c>
      <c r="AB31" s="599">
        <v>35344.269999999997</v>
      </c>
      <c r="AC31" s="599">
        <v>218</v>
      </c>
      <c r="AD31" s="599">
        <v>8216.14</v>
      </c>
      <c r="AE31" s="599">
        <v>123</v>
      </c>
      <c r="AF31" s="599">
        <v>8334.99</v>
      </c>
      <c r="AG31" s="599">
        <v>58</v>
      </c>
      <c r="AH31" s="599">
        <v>10931.1</v>
      </c>
      <c r="AI31" s="599">
        <v>8</v>
      </c>
      <c r="AJ31" s="599">
        <v>9113.510000000002</v>
      </c>
      <c r="AK31" s="599">
        <v>62724</v>
      </c>
      <c r="AL31" s="599">
        <v>154832</v>
      </c>
    </row>
    <row r="32" spans="1:38" ht="17.25" customHeight="1">
      <c r="A32" s="31"/>
      <c r="B32" s="211"/>
      <c r="C32" s="306" t="s">
        <v>93</v>
      </c>
      <c r="D32" s="241"/>
      <c r="E32" s="186" t="s">
        <v>94</v>
      </c>
      <c r="F32" s="606">
        <v>3457</v>
      </c>
      <c r="G32" s="606">
        <v>1289.6116870210221</v>
      </c>
      <c r="H32" s="606">
        <v>3589</v>
      </c>
      <c r="I32" s="606">
        <v>10522.655133022727</v>
      </c>
      <c r="J32" s="606">
        <v>710</v>
      </c>
      <c r="K32" s="606">
        <v>10315.412199493985</v>
      </c>
      <c r="L32" s="606">
        <v>113</v>
      </c>
      <c r="M32" s="606">
        <v>3813.5419811134784</v>
      </c>
      <c r="N32" s="606">
        <v>67</v>
      </c>
      <c r="O32" s="606">
        <v>3906.8030337121422</v>
      </c>
      <c r="P32" s="606">
        <v>52</v>
      </c>
      <c r="Q32" s="606">
        <v>8646.4932757891693</v>
      </c>
      <c r="R32" s="606">
        <v>11</v>
      </c>
      <c r="S32" s="606">
        <v>12479.482689847475</v>
      </c>
      <c r="T32" s="606">
        <v>7999</v>
      </c>
      <c r="U32" s="607">
        <v>50974</v>
      </c>
      <c r="W32" s="599">
        <v>3443</v>
      </c>
      <c r="X32" s="599">
        <v>1482.9099999999999</v>
      </c>
      <c r="Y32" s="599">
        <v>3580</v>
      </c>
      <c r="Z32" s="599">
        <v>12127.619999999999</v>
      </c>
      <c r="AA32" s="599">
        <v>711</v>
      </c>
      <c r="AB32" s="599">
        <v>11924.84</v>
      </c>
      <c r="AC32" s="599">
        <v>110</v>
      </c>
      <c r="AD32" s="599">
        <v>4284.6600000000008</v>
      </c>
      <c r="AE32" s="599">
        <v>66</v>
      </c>
      <c r="AF32" s="599">
        <v>4427.95</v>
      </c>
      <c r="AG32" s="599">
        <v>49</v>
      </c>
      <c r="AH32" s="599">
        <v>8970.6799999999985</v>
      </c>
      <c r="AI32" s="599">
        <v>13</v>
      </c>
      <c r="AJ32" s="599">
        <v>15545.44</v>
      </c>
      <c r="AK32" s="599">
        <v>7972</v>
      </c>
      <c r="AL32" s="599">
        <v>50920</v>
      </c>
    </row>
    <row r="33" spans="1:38" ht="17.25" customHeight="1" thickBot="1">
      <c r="A33" s="31"/>
      <c r="B33" s="305"/>
      <c r="C33" s="232" t="s">
        <v>334</v>
      </c>
      <c r="D33" s="850" t="s">
        <v>83</v>
      </c>
      <c r="E33" s="839"/>
      <c r="F33" s="608">
        <v>3457</v>
      </c>
      <c r="G33" s="608">
        <v>1289.6116870210221</v>
      </c>
      <c r="H33" s="608">
        <v>3589</v>
      </c>
      <c r="I33" s="608">
        <v>10522.655133022727</v>
      </c>
      <c r="J33" s="608">
        <v>710</v>
      </c>
      <c r="K33" s="608">
        <v>10315.412199493985</v>
      </c>
      <c r="L33" s="608">
        <v>113</v>
      </c>
      <c r="M33" s="608">
        <v>3813.5419811134784</v>
      </c>
      <c r="N33" s="608">
        <v>67</v>
      </c>
      <c r="O33" s="608">
        <v>3906.8030337121422</v>
      </c>
      <c r="P33" s="608">
        <v>52</v>
      </c>
      <c r="Q33" s="608">
        <v>8646.4932757891693</v>
      </c>
      <c r="R33" s="608">
        <v>11</v>
      </c>
      <c r="S33" s="608">
        <v>12479.482689847475</v>
      </c>
      <c r="T33" s="608">
        <v>7999</v>
      </c>
      <c r="U33" s="609">
        <v>50974</v>
      </c>
      <c r="W33" s="599">
        <v>3443</v>
      </c>
      <c r="X33" s="599">
        <v>1482.9099999999999</v>
      </c>
      <c r="Y33" s="599">
        <v>3580</v>
      </c>
      <c r="Z33" s="599">
        <v>12127.619999999999</v>
      </c>
      <c r="AA33" s="599">
        <v>711</v>
      </c>
      <c r="AB33" s="599">
        <v>11924.84</v>
      </c>
      <c r="AC33" s="599">
        <v>110</v>
      </c>
      <c r="AD33" s="599">
        <v>4284.6600000000008</v>
      </c>
      <c r="AE33" s="599">
        <v>66</v>
      </c>
      <c r="AF33" s="599">
        <v>4427.95</v>
      </c>
      <c r="AG33" s="599">
        <v>49</v>
      </c>
      <c r="AH33" s="599">
        <v>8970.6799999999985</v>
      </c>
      <c r="AI33" s="599">
        <v>13</v>
      </c>
      <c r="AJ33" s="599">
        <v>15545.44</v>
      </c>
      <c r="AK33" s="599">
        <v>7972</v>
      </c>
      <c r="AL33" s="599">
        <v>50920</v>
      </c>
    </row>
    <row r="34" spans="1:38" ht="17.25" customHeight="1">
      <c r="A34" s="31"/>
      <c r="B34" s="234" t="s">
        <v>95</v>
      </c>
      <c r="C34" s="235"/>
      <c r="D34" s="214" t="s">
        <v>96</v>
      </c>
      <c r="E34" s="242" t="s">
        <v>97</v>
      </c>
      <c r="F34" s="606">
        <v>3555</v>
      </c>
      <c r="G34" s="606">
        <v>1407.5257602745146</v>
      </c>
      <c r="H34" s="606">
        <v>2323</v>
      </c>
      <c r="I34" s="606">
        <v>6658.998565918645</v>
      </c>
      <c r="J34" s="606">
        <v>234</v>
      </c>
      <c r="K34" s="606">
        <v>3574.4337635804713</v>
      </c>
      <c r="L34" s="606">
        <v>23</v>
      </c>
      <c r="M34" s="606">
        <v>875.43353377285462</v>
      </c>
      <c r="N34" s="606">
        <v>9</v>
      </c>
      <c r="O34" s="606">
        <v>591.93584480552965</v>
      </c>
      <c r="P34" s="606">
        <v>3</v>
      </c>
      <c r="Q34" s="606">
        <v>548.43951627201591</v>
      </c>
      <c r="R34" s="606">
        <v>1</v>
      </c>
      <c r="S34" s="606">
        <v>486.23301537597081</v>
      </c>
      <c r="T34" s="606">
        <v>6148</v>
      </c>
      <c r="U34" s="607">
        <v>14143</v>
      </c>
      <c r="W34" s="599">
        <v>3556</v>
      </c>
      <c r="X34" s="599">
        <v>1461.58</v>
      </c>
      <c r="Y34" s="599">
        <v>2316</v>
      </c>
      <c r="Z34" s="599">
        <v>6892.06</v>
      </c>
      <c r="AA34" s="599">
        <v>234</v>
      </c>
      <c r="AB34" s="599">
        <v>3696.42</v>
      </c>
      <c r="AC34" s="599">
        <v>23</v>
      </c>
      <c r="AD34" s="599">
        <v>907.70999999999992</v>
      </c>
      <c r="AE34" s="599">
        <v>9</v>
      </c>
      <c r="AF34" s="599">
        <v>613.76</v>
      </c>
      <c r="AG34" s="599">
        <v>3</v>
      </c>
      <c r="AH34" s="599">
        <v>568.66</v>
      </c>
      <c r="AI34" s="599">
        <v>1</v>
      </c>
      <c r="AJ34" s="599">
        <v>504.16</v>
      </c>
      <c r="AK34" s="599">
        <v>6142</v>
      </c>
      <c r="AL34" s="599">
        <v>14124</v>
      </c>
    </row>
    <row r="35" spans="1:38" ht="17.25" customHeight="1">
      <c r="A35" s="31"/>
      <c r="B35" s="234" t="s">
        <v>98</v>
      </c>
      <c r="C35" s="235"/>
      <c r="D35" s="170"/>
      <c r="E35" s="185" t="s">
        <v>80</v>
      </c>
      <c r="F35" s="606">
        <v>7012</v>
      </c>
      <c r="G35" s="606">
        <v>2697.1374472955367</v>
      </c>
      <c r="H35" s="606">
        <v>5912</v>
      </c>
      <c r="I35" s="606">
        <v>17181.653698941373</v>
      </c>
      <c r="J35" s="606">
        <v>944</v>
      </c>
      <c r="K35" s="606">
        <v>13889.845963074456</v>
      </c>
      <c r="L35" s="606">
        <v>136</v>
      </c>
      <c r="M35" s="606">
        <v>4688.9755148863333</v>
      </c>
      <c r="N35" s="606">
        <v>76</v>
      </c>
      <c r="O35" s="606">
        <v>4498.7388785176718</v>
      </c>
      <c r="P35" s="606">
        <v>55</v>
      </c>
      <c r="Q35" s="606">
        <v>9194.932792061185</v>
      </c>
      <c r="R35" s="606">
        <v>12</v>
      </c>
      <c r="S35" s="606">
        <v>12965.715705223445</v>
      </c>
      <c r="T35" s="606">
        <v>14147</v>
      </c>
      <c r="U35" s="607">
        <v>65117</v>
      </c>
      <c r="W35" s="599">
        <v>3556</v>
      </c>
      <c r="X35" s="599">
        <v>1461.58</v>
      </c>
      <c r="Y35" s="599">
        <v>2316</v>
      </c>
      <c r="Z35" s="599">
        <v>6892.06</v>
      </c>
      <c r="AA35" s="599">
        <v>234</v>
      </c>
      <c r="AB35" s="599">
        <v>3696.42</v>
      </c>
      <c r="AC35" s="599">
        <v>23</v>
      </c>
      <c r="AD35" s="599">
        <v>907.70999999999992</v>
      </c>
      <c r="AE35" s="599">
        <v>9</v>
      </c>
      <c r="AF35" s="599">
        <v>613.76</v>
      </c>
      <c r="AG35" s="599">
        <v>3</v>
      </c>
      <c r="AH35" s="599">
        <v>568.66</v>
      </c>
      <c r="AI35" s="599">
        <v>1</v>
      </c>
      <c r="AJ35" s="599">
        <v>504.16</v>
      </c>
      <c r="AK35" s="599">
        <v>6142</v>
      </c>
      <c r="AL35" s="599">
        <v>65044</v>
      </c>
    </row>
    <row r="36" spans="1:38" ht="17.25" customHeight="1">
      <c r="A36" s="31"/>
      <c r="B36" s="234"/>
      <c r="C36" s="235" t="s">
        <v>99</v>
      </c>
      <c r="D36" s="149"/>
      <c r="E36" s="188" t="s">
        <v>124</v>
      </c>
      <c r="F36" s="606">
        <v>290</v>
      </c>
      <c r="G36" s="606">
        <v>101.24307537387446</v>
      </c>
      <c r="H36" s="606">
        <v>374</v>
      </c>
      <c r="I36" s="606">
        <v>940.1232771174283</v>
      </c>
      <c r="J36" s="606">
        <v>68</v>
      </c>
      <c r="K36" s="606">
        <v>905.222469144912</v>
      </c>
      <c r="L36" s="606">
        <v>9</v>
      </c>
      <c r="M36" s="606">
        <v>272.50840851333493</v>
      </c>
      <c r="N36" s="606">
        <v>5</v>
      </c>
      <c r="O36" s="606">
        <v>273.25701469021209</v>
      </c>
      <c r="P36" s="606">
        <v>4</v>
      </c>
      <c r="Q36" s="606">
        <v>628.37214480568946</v>
      </c>
      <c r="R36" s="606">
        <v>1</v>
      </c>
      <c r="S36" s="606">
        <v>510.27361035454862</v>
      </c>
      <c r="T36" s="606">
        <v>751</v>
      </c>
      <c r="U36" s="607">
        <v>3630.9999999999995</v>
      </c>
      <c r="W36" s="599">
        <v>294</v>
      </c>
      <c r="X36" s="599">
        <v>129.99999999999997</v>
      </c>
      <c r="Y36" s="599">
        <v>375</v>
      </c>
      <c r="Z36" s="599">
        <v>1194.54</v>
      </c>
      <c r="AA36" s="599">
        <v>68</v>
      </c>
      <c r="AB36" s="599">
        <v>1152.49</v>
      </c>
      <c r="AC36" s="599">
        <v>9</v>
      </c>
      <c r="AD36" s="599">
        <v>345.96000000000004</v>
      </c>
      <c r="AE36" s="599">
        <v>5</v>
      </c>
      <c r="AF36" s="599">
        <v>346.77</v>
      </c>
      <c r="AG36" s="599">
        <v>4</v>
      </c>
      <c r="AH36" s="599">
        <v>797.42000000000007</v>
      </c>
      <c r="AI36" s="599">
        <v>1</v>
      </c>
      <c r="AJ36" s="599">
        <v>647.54999999999995</v>
      </c>
      <c r="AK36" s="599">
        <v>756</v>
      </c>
      <c r="AL36" s="599">
        <v>3637</v>
      </c>
    </row>
    <row r="37" spans="1:38" ht="17.25" customHeight="1">
      <c r="A37" s="31"/>
      <c r="B37" s="234" t="s">
        <v>137</v>
      </c>
      <c r="C37" s="235" t="s">
        <v>137</v>
      </c>
      <c r="D37" s="168" t="s">
        <v>101</v>
      </c>
      <c r="E37" s="188" t="s">
        <v>102</v>
      </c>
      <c r="F37" s="606">
        <v>543</v>
      </c>
      <c r="G37" s="606">
        <v>208.66709918400807</v>
      </c>
      <c r="H37" s="606">
        <v>785</v>
      </c>
      <c r="I37" s="606">
        <v>2448.649199480979</v>
      </c>
      <c r="J37" s="606">
        <v>198</v>
      </c>
      <c r="K37" s="606">
        <v>2882.8928406616974</v>
      </c>
      <c r="L37" s="606">
        <v>46</v>
      </c>
      <c r="M37" s="606">
        <v>1521.7970661208624</v>
      </c>
      <c r="N37" s="606">
        <v>10</v>
      </c>
      <c r="O37" s="606">
        <v>591.848094118669</v>
      </c>
      <c r="P37" s="606">
        <v>7</v>
      </c>
      <c r="Q37" s="606">
        <v>1175.2414668309871</v>
      </c>
      <c r="R37" s="606">
        <v>1</v>
      </c>
      <c r="S37" s="606">
        <v>893.90423360279704</v>
      </c>
      <c r="T37" s="606">
        <v>1590</v>
      </c>
      <c r="U37" s="607">
        <v>9723</v>
      </c>
      <c r="W37" s="599">
        <v>543</v>
      </c>
      <c r="X37" s="599">
        <v>237.17999999999998</v>
      </c>
      <c r="Y37" s="599">
        <v>785</v>
      </c>
      <c r="Z37" s="599">
        <v>2783.24</v>
      </c>
      <c r="AA37" s="599">
        <v>198</v>
      </c>
      <c r="AB37" s="599">
        <v>3276.82</v>
      </c>
      <c r="AC37" s="599">
        <v>46</v>
      </c>
      <c r="AD37" s="599">
        <v>1729.74</v>
      </c>
      <c r="AE37" s="599">
        <v>10</v>
      </c>
      <c r="AF37" s="599">
        <v>672.72</v>
      </c>
      <c r="AG37" s="599">
        <v>7</v>
      </c>
      <c r="AH37" s="599">
        <v>1335.83</v>
      </c>
      <c r="AI37" s="599">
        <v>1</v>
      </c>
      <c r="AJ37" s="599">
        <v>1016.05</v>
      </c>
      <c r="AK37" s="599">
        <v>1590</v>
      </c>
      <c r="AL37" s="599">
        <v>9722</v>
      </c>
    </row>
    <row r="38" spans="1:38" ht="17.25" customHeight="1">
      <c r="A38" s="31"/>
      <c r="B38" s="239"/>
      <c r="C38" s="235"/>
      <c r="D38" s="302"/>
      <c r="E38" s="188" t="s">
        <v>227</v>
      </c>
      <c r="F38" s="606">
        <v>1822</v>
      </c>
      <c r="G38" s="606">
        <v>670.58311370907666</v>
      </c>
      <c r="H38" s="606">
        <v>1638</v>
      </c>
      <c r="I38" s="606">
        <v>4344.7643406598363</v>
      </c>
      <c r="J38" s="606">
        <v>238</v>
      </c>
      <c r="K38" s="606">
        <v>3295.2008634701024</v>
      </c>
      <c r="L38" s="606">
        <v>61</v>
      </c>
      <c r="M38" s="606">
        <v>1953.7577263009334</v>
      </c>
      <c r="N38" s="606">
        <v>43</v>
      </c>
      <c r="O38" s="606">
        <v>2452.975660154329</v>
      </c>
      <c r="P38" s="606">
        <v>24</v>
      </c>
      <c r="Q38" s="606">
        <v>4157.9173883610183</v>
      </c>
      <c r="R38" s="606">
        <v>5</v>
      </c>
      <c r="S38" s="606">
        <v>5386.8009073446956</v>
      </c>
      <c r="T38" s="606">
        <v>3831</v>
      </c>
      <c r="U38" s="607">
        <v>22262</v>
      </c>
      <c r="W38" s="599">
        <v>1822</v>
      </c>
      <c r="X38" s="599">
        <v>799.1500000000002</v>
      </c>
      <c r="Y38" s="599">
        <v>1638</v>
      </c>
      <c r="Z38" s="599">
        <v>5178.33</v>
      </c>
      <c r="AA38" s="599">
        <v>238</v>
      </c>
      <c r="AB38" s="599">
        <v>3929.1299999999992</v>
      </c>
      <c r="AC38" s="599">
        <v>61</v>
      </c>
      <c r="AD38" s="599">
        <v>2328.3399999999997</v>
      </c>
      <c r="AE38" s="599">
        <v>43</v>
      </c>
      <c r="AF38" s="599">
        <v>2923.27</v>
      </c>
      <c r="AG38" s="599">
        <v>24</v>
      </c>
      <c r="AH38" s="599">
        <v>4955.09</v>
      </c>
      <c r="AI38" s="599">
        <v>5</v>
      </c>
      <c r="AJ38" s="599">
        <v>6419.58</v>
      </c>
      <c r="AK38" s="599">
        <v>3831</v>
      </c>
      <c r="AL38" s="599">
        <v>22317</v>
      </c>
    </row>
    <row r="39" spans="1:38" ht="17.25" customHeight="1">
      <c r="A39" s="31"/>
      <c r="B39" s="239"/>
      <c r="C39" s="235"/>
      <c r="D39" s="170"/>
      <c r="E39" s="185" t="s">
        <v>80</v>
      </c>
      <c r="F39" s="606">
        <v>2655</v>
      </c>
      <c r="G39" s="606">
        <v>980.49328826695921</v>
      </c>
      <c r="H39" s="606">
        <v>2797</v>
      </c>
      <c r="I39" s="606">
        <v>7733.5368172582439</v>
      </c>
      <c r="J39" s="606">
        <v>504</v>
      </c>
      <c r="K39" s="606">
        <v>7083.3161732767112</v>
      </c>
      <c r="L39" s="606">
        <v>116</v>
      </c>
      <c r="M39" s="606">
        <v>3748.0632009351307</v>
      </c>
      <c r="N39" s="606">
        <v>58</v>
      </c>
      <c r="O39" s="606">
        <v>3318.0807689632102</v>
      </c>
      <c r="P39" s="606">
        <v>35</v>
      </c>
      <c r="Q39" s="606">
        <v>5961.5309999976944</v>
      </c>
      <c r="R39" s="606">
        <v>7</v>
      </c>
      <c r="S39" s="606">
        <v>6790.978751302041</v>
      </c>
      <c r="T39" s="606">
        <v>6172</v>
      </c>
      <c r="U39" s="607">
        <v>35616</v>
      </c>
      <c r="W39" s="599">
        <v>2659</v>
      </c>
      <c r="X39" s="599">
        <v>1166.3300000000002</v>
      </c>
      <c r="Y39" s="599">
        <v>2798</v>
      </c>
      <c r="Z39" s="599">
        <v>9156.11</v>
      </c>
      <c r="AA39" s="599">
        <v>504</v>
      </c>
      <c r="AB39" s="599">
        <v>8358.4399999999987</v>
      </c>
      <c r="AC39" s="599">
        <v>116</v>
      </c>
      <c r="AD39" s="599">
        <v>4404.0399999999991</v>
      </c>
      <c r="AE39" s="599">
        <v>58</v>
      </c>
      <c r="AF39" s="599">
        <v>3942.76</v>
      </c>
      <c r="AG39" s="599">
        <v>35</v>
      </c>
      <c r="AH39" s="599">
        <v>7088.34</v>
      </c>
      <c r="AI39" s="599">
        <v>7</v>
      </c>
      <c r="AJ39" s="599">
        <v>8083.18</v>
      </c>
      <c r="AK39" s="599">
        <v>6177</v>
      </c>
      <c r="AL39" s="599">
        <v>35677</v>
      </c>
    </row>
    <row r="40" spans="1:38" ht="17.25" customHeight="1" thickBot="1">
      <c r="A40" s="31"/>
      <c r="B40" s="234"/>
      <c r="C40" s="236"/>
      <c r="D40" s="189" t="s">
        <v>83</v>
      </c>
      <c r="E40" s="190"/>
      <c r="F40" s="608">
        <v>6210</v>
      </c>
      <c r="G40" s="608">
        <v>2388.0190485414737</v>
      </c>
      <c r="H40" s="608">
        <v>5120</v>
      </c>
      <c r="I40" s="608">
        <v>14392.535383176888</v>
      </c>
      <c r="J40" s="608">
        <v>738</v>
      </c>
      <c r="K40" s="608">
        <v>10657.749936857183</v>
      </c>
      <c r="L40" s="608">
        <v>139</v>
      </c>
      <c r="M40" s="608">
        <v>4623.4967347079855</v>
      </c>
      <c r="N40" s="608">
        <v>67</v>
      </c>
      <c r="O40" s="608">
        <v>3910.0166137687397</v>
      </c>
      <c r="P40" s="608">
        <v>38</v>
      </c>
      <c r="Q40" s="608">
        <v>6509.9705162697101</v>
      </c>
      <c r="R40" s="608">
        <v>8</v>
      </c>
      <c r="S40" s="608">
        <v>7277.2117666780123</v>
      </c>
      <c r="T40" s="608">
        <v>12320</v>
      </c>
      <c r="U40" s="609">
        <v>49759</v>
      </c>
      <c r="W40" s="599">
        <v>6215</v>
      </c>
      <c r="X40" s="599">
        <v>2627.91</v>
      </c>
      <c r="Y40" s="599">
        <v>5114</v>
      </c>
      <c r="Z40" s="599">
        <v>16048.170000000002</v>
      </c>
      <c r="AA40" s="599">
        <v>738</v>
      </c>
      <c r="AB40" s="599">
        <v>12054.859999999999</v>
      </c>
      <c r="AC40" s="599">
        <v>139</v>
      </c>
      <c r="AD40" s="599">
        <v>5311.7499999999991</v>
      </c>
      <c r="AE40" s="599">
        <v>67</v>
      </c>
      <c r="AF40" s="599">
        <v>4556.5200000000004</v>
      </c>
      <c r="AG40" s="599">
        <v>38</v>
      </c>
      <c r="AH40" s="599">
        <v>7657</v>
      </c>
      <c r="AI40" s="599">
        <v>8</v>
      </c>
      <c r="AJ40" s="599">
        <v>8587.34</v>
      </c>
      <c r="AK40" s="599">
        <v>12319</v>
      </c>
      <c r="AL40" s="599">
        <v>49801</v>
      </c>
    </row>
    <row r="41" spans="1:38" ht="17.25" customHeight="1" thickBot="1">
      <c r="A41" s="31"/>
      <c r="B41" s="151"/>
      <c r="C41" s="202" t="s">
        <v>92</v>
      </c>
      <c r="D41" s="203"/>
      <c r="E41" s="204"/>
      <c r="F41" s="612">
        <v>9667</v>
      </c>
      <c r="G41" s="612">
        <v>3677.6307355624958</v>
      </c>
      <c r="H41" s="612">
        <v>8709</v>
      </c>
      <c r="I41" s="612">
        <v>24915.190516199615</v>
      </c>
      <c r="J41" s="612">
        <v>1448</v>
      </c>
      <c r="K41" s="612">
        <v>20973.162136351166</v>
      </c>
      <c r="L41" s="612">
        <v>252</v>
      </c>
      <c r="M41" s="612">
        <v>8437.0387158214635</v>
      </c>
      <c r="N41" s="612">
        <v>134</v>
      </c>
      <c r="O41" s="612">
        <v>7816.8196474808819</v>
      </c>
      <c r="P41" s="612">
        <v>90</v>
      </c>
      <c r="Q41" s="612">
        <v>15156.463792058879</v>
      </c>
      <c r="R41" s="612">
        <v>19</v>
      </c>
      <c r="S41" s="612">
        <v>19756.694456525489</v>
      </c>
      <c r="T41" s="612">
        <v>20319</v>
      </c>
      <c r="U41" s="613">
        <v>100733</v>
      </c>
      <c r="W41" s="599">
        <v>9658</v>
      </c>
      <c r="X41" s="599">
        <v>4110.82</v>
      </c>
      <c r="Y41" s="599">
        <v>8694</v>
      </c>
      <c r="Z41" s="599">
        <v>28175.79</v>
      </c>
      <c r="AA41" s="599">
        <v>1449</v>
      </c>
      <c r="AB41" s="599">
        <v>23979.699999999997</v>
      </c>
      <c r="AC41" s="599">
        <v>249</v>
      </c>
      <c r="AD41" s="599">
        <v>9596.41</v>
      </c>
      <c r="AE41" s="599">
        <v>133</v>
      </c>
      <c r="AF41" s="599">
        <v>8984.4700000000012</v>
      </c>
      <c r="AG41" s="599">
        <v>87</v>
      </c>
      <c r="AH41" s="599">
        <v>16627.68</v>
      </c>
      <c r="AI41" s="599">
        <v>21</v>
      </c>
      <c r="AJ41" s="599">
        <v>24132.78</v>
      </c>
      <c r="AK41" s="599">
        <v>20291</v>
      </c>
      <c r="AL41" s="599">
        <v>100721</v>
      </c>
    </row>
    <row r="42" spans="1:38" ht="17.25" customHeight="1" thickBot="1">
      <c r="A42" s="31"/>
      <c r="B42" s="851" t="s">
        <v>104</v>
      </c>
      <c r="C42" s="852"/>
      <c r="D42" s="852"/>
      <c r="E42" s="853"/>
      <c r="F42" s="102">
        <v>44195</v>
      </c>
      <c r="G42" s="102">
        <v>16210.438008858848</v>
      </c>
      <c r="H42" s="102">
        <v>34229</v>
      </c>
      <c r="I42" s="102">
        <v>99758.390392639732</v>
      </c>
      <c r="J42" s="102">
        <v>3737</v>
      </c>
      <c r="K42" s="102">
        <v>54287.412325450437</v>
      </c>
      <c r="L42" s="102">
        <v>470</v>
      </c>
      <c r="M42" s="102">
        <v>16151.647884568833</v>
      </c>
      <c r="N42" s="102">
        <v>257</v>
      </c>
      <c r="O42" s="102">
        <v>15658.557708911856</v>
      </c>
      <c r="P42" s="102">
        <v>148</v>
      </c>
      <c r="Q42" s="102">
        <v>25362.687044377835</v>
      </c>
      <c r="R42" s="102">
        <v>27</v>
      </c>
      <c r="S42" s="102">
        <v>28151.866635192433</v>
      </c>
      <c r="T42" s="102">
        <v>83063</v>
      </c>
      <c r="U42" s="614">
        <v>255581</v>
      </c>
      <c r="W42" s="599">
        <v>44170</v>
      </c>
      <c r="X42" s="599">
        <v>17291.650000000001</v>
      </c>
      <c r="Y42" s="599">
        <v>34211</v>
      </c>
      <c r="Z42" s="599">
        <v>107304.36</v>
      </c>
      <c r="AA42" s="599">
        <v>3737</v>
      </c>
      <c r="AB42" s="599">
        <v>59323.97</v>
      </c>
      <c r="AC42" s="599">
        <v>467</v>
      </c>
      <c r="AD42" s="599">
        <v>17812.55</v>
      </c>
      <c r="AE42" s="599">
        <v>256</v>
      </c>
      <c r="AF42" s="599">
        <v>17319.46</v>
      </c>
      <c r="AG42" s="599">
        <v>145</v>
      </c>
      <c r="AH42" s="599">
        <v>27558.78</v>
      </c>
      <c r="AI42" s="599">
        <v>29</v>
      </c>
      <c r="AJ42" s="599">
        <v>33246.290000000008</v>
      </c>
      <c r="AK42" s="599">
        <v>83015</v>
      </c>
      <c r="AL42" s="599">
        <v>255553</v>
      </c>
    </row>
    <row r="43" spans="1:38" ht="17.25" customHeight="1">
      <c r="A43" s="31"/>
      <c r="B43" s="39" t="s">
        <v>131</v>
      </c>
      <c r="C43" s="40" t="s">
        <v>352</v>
      </c>
      <c r="D43" s="47"/>
      <c r="E43" s="4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38">
      <c r="A44" s="31"/>
      <c r="D44" s="32"/>
      <c r="E44" s="35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38"/>
    </row>
  </sheetData>
  <mergeCells count="15">
    <mergeCell ref="D21:E21"/>
    <mergeCell ref="D22:D23"/>
    <mergeCell ref="D33:E33"/>
    <mergeCell ref="B42:E42"/>
    <mergeCell ref="N3:U3"/>
    <mergeCell ref="B4:B5"/>
    <mergeCell ref="C4:C5"/>
    <mergeCell ref="E4:E5"/>
    <mergeCell ref="F4:G4"/>
    <mergeCell ref="H4:I4"/>
    <mergeCell ref="J4:K4"/>
    <mergeCell ref="L4:M4"/>
    <mergeCell ref="N4:O4"/>
    <mergeCell ref="P4:Q4"/>
    <mergeCell ref="R4:S4"/>
  </mergeCells>
  <phoneticPr fontId="5"/>
  <pageMargins left="0.59055118110236227" right="0.51181102362204722" top="0.51181102362204722" bottom="0.51181102362204722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AB44"/>
  <sheetViews>
    <sheetView view="pageBreakPreview" zoomScaleNormal="100" zoomScaleSheetLayoutView="100" workbookViewId="0">
      <selection activeCell="AA26" sqref="AA26"/>
    </sheetView>
  </sheetViews>
  <sheetFormatPr defaultColWidth="13.25" defaultRowHeight="12" customHeight="1"/>
  <cols>
    <col min="1" max="1" width="0.75" style="31" customWidth="1"/>
    <col min="2" max="4" width="6.625" style="31" customWidth="1"/>
    <col min="5" max="5" width="9.625" style="31" customWidth="1"/>
    <col min="6" max="12" width="15.875" style="31" customWidth="1"/>
    <col min="13" max="14" width="9.625" style="31" hidden="1" customWidth="1"/>
    <col min="15" max="21" width="15.5" style="31" hidden="1" customWidth="1"/>
    <col min="22" max="22" width="1" style="31" customWidth="1"/>
    <col min="23" max="37" width="13.25" style="31"/>
    <col min="38" max="40" width="0" style="31" hidden="1" customWidth="1"/>
    <col min="41" max="16384" width="13.25" style="31"/>
  </cols>
  <sheetData>
    <row r="1" spans="2:22" ht="13.5">
      <c r="C1" s="615"/>
      <c r="O1" s="42"/>
      <c r="P1" s="42"/>
      <c r="Q1" s="42"/>
      <c r="R1" s="42"/>
      <c r="S1" s="42"/>
      <c r="T1" s="42"/>
      <c r="U1" s="42"/>
    </row>
    <row r="2" spans="2:22" ht="14.25">
      <c r="B2" s="10" t="s">
        <v>145</v>
      </c>
    </row>
    <row r="3" spans="2:22" ht="14.25" thickBot="1">
      <c r="B3" s="34"/>
      <c r="C3" s="34"/>
      <c r="D3" s="34"/>
      <c r="E3" s="34"/>
      <c r="F3" s="34"/>
      <c r="G3" s="34"/>
      <c r="H3" s="34"/>
      <c r="I3" s="34"/>
      <c r="J3" s="615"/>
      <c r="K3" s="877" t="s">
        <v>138</v>
      </c>
      <c r="L3" s="877"/>
      <c r="M3" s="35"/>
      <c r="N3" s="35"/>
      <c r="O3" s="34"/>
      <c r="P3" s="34"/>
      <c r="Q3" s="34"/>
      <c r="R3" s="34"/>
      <c r="S3" s="615"/>
      <c r="T3" s="877" t="s">
        <v>138</v>
      </c>
      <c r="U3" s="877"/>
    </row>
    <row r="4" spans="2:22" ht="11.25">
      <c r="B4" s="878" t="s">
        <v>106</v>
      </c>
      <c r="C4" s="879" t="s">
        <v>107</v>
      </c>
      <c r="D4" s="496" t="s">
        <v>56</v>
      </c>
      <c r="E4" s="880" t="s">
        <v>126</v>
      </c>
      <c r="F4" s="36" t="s">
        <v>139</v>
      </c>
      <c r="G4" s="616"/>
      <c r="H4" s="36" t="s">
        <v>140</v>
      </c>
      <c r="I4" s="616"/>
      <c r="J4" s="36" t="s">
        <v>62</v>
      </c>
      <c r="K4" s="616"/>
      <c r="L4" s="293" t="s">
        <v>141</v>
      </c>
      <c r="M4" s="134"/>
      <c r="N4" s="137"/>
      <c r="O4" s="36" t="s">
        <v>139</v>
      </c>
      <c r="P4" s="616"/>
      <c r="Q4" s="36" t="s">
        <v>140</v>
      </c>
      <c r="R4" s="616"/>
      <c r="S4" s="36" t="s">
        <v>62</v>
      </c>
      <c r="T4" s="616"/>
      <c r="U4" s="293" t="s">
        <v>141</v>
      </c>
      <c r="V4" s="44"/>
    </row>
    <row r="5" spans="2:22" thickBot="1">
      <c r="B5" s="868"/>
      <c r="C5" s="869"/>
      <c r="D5" s="37" t="s">
        <v>61</v>
      </c>
      <c r="E5" s="869"/>
      <c r="F5" s="604" t="s">
        <v>142</v>
      </c>
      <c r="G5" s="604" t="s">
        <v>143</v>
      </c>
      <c r="H5" s="604" t="s">
        <v>142</v>
      </c>
      <c r="I5" s="604" t="s">
        <v>143</v>
      </c>
      <c r="J5" s="617" t="s">
        <v>142</v>
      </c>
      <c r="K5" s="617" t="s">
        <v>143</v>
      </c>
      <c r="L5" s="307" t="s">
        <v>144</v>
      </c>
      <c r="M5" s="134"/>
      <c r="N5" s="137"/>
      <c r="O5" s="604" t="s">
        <v>142</v>
      </c>
      <c r="P5" s="604" t="s">
        <v>143</v>
      </c>
      <c r="Q5" s="604" t="s">
        <v>142</v>
      </c>
      <c r="R5" s="604" t="s">
        <v>143</v>
      </c>
      <c r="S5" s="617" t="s">
        <v>142</v>
      </c>
      <c r="T5" s="617" t="s">
        <v>143</v>
      </c>
      <c r="U5" s="307" t="s">
        <v>144</v>
      </c>
      <c r="V5" s="44"/>
    </row>
    <row r="6" spans="2:22" ht="13.5" customHeight="1">
      <c r="B6" s="305"/>
      <c r="C6" s="302"/>
      <c r="D6" s="302"/>
      <c r="E6" s="152" t="s">
        <v>64</v>
      </c>
      <c r="F6" s="618">
        <v>2995</v>
      </c>
      <c r="G6" s="618">
        <v>4323</v>
      </c>
      <c r="H6" s="618">
        <v>305</v>
      </c>
      <c r="I6" s="618">
        <v>464</v>
      </c>
      <c r="J6" s="618">
        <v>3300</v>
      </c>
      <c r="K6" s="618">
        <v>4787</v>
      </c>
      <c r="L6" s="511">
        <v>10</v>
      </c>
      <c r="M6" s="136"/>
      <c r="N6" s="138"/>
      <c r="O6" s="618">
        <v>2961</v>
      </c>
      <c r="P6" s="618">
        <v>4281.3900000000003</v>
      </c>
      <c r="Q6" s="618">
        <v>325</v>
      </c>
      <c r="R6" s="618">
        <v>490.6200000000008</v>
      </c>
      <c r="S6" s="618">
        <v>3286</v>
      </c>
      <c r="T6" s="618">
        <v>4772.0100000000011</v>
      </c>
      <c r="U6" s="511">
        <v>10.281202260682621</v>
      </c>
      <c r="V6" s="44"/>
    </row>
    <row r="7" spans="2:22" ht="13.5" customHeight="1">
      <c r="B7" s="305"/>
      <c r="C7" s="302"/>
      <c r="D7" s="302"/>
      <c r="E7" s="161" t="s">
        <v>65</v>
      </c>
      <c r="F7" s="618">
        <v>1919</v>
      </c>
      <c r="G7" s="618">
        <v>4595</v>
      </c>
      <c r="H7" s="618">
        <v>431</v>
      </c>
      <c r="I7" s="618">
        <v>2299</v>
      </c>
      <c r="J7" s="618">
        <v>2350</v>
      </c>
      <c r="K7" s="618">
        <v>6894</v>
      </c>
      <c r="L7" s="511">
        <v>33</v>
      </c>
      <c r="M7" s="136"/>
      <c r="N7" s="138"/>
      <c r="O7" s="618">
        <v>1919</v>
      </c>
      <c r="P7" s="618">
        <v>4568.7699999999995</v>
      </c>
      <c r="Q7" s="618">
        <v>431</v>
      </c>
      <c r="R7" s="618">
        <v>2285.33</v>
      </c>
      <c r="S7" s="618">
        <v>2350</v>
      </c>
      <c r="T7" s="618">
        <v>6854.0999999999995</v>
      </c>
      <c r="U7" s="511">
        <v>33.342524912096408</v>
      </c>
      <c r="V7" s="44"/>
    </row>
    <row r="8" spans="2:22" ht="13.5" customHeight="1">
      <c r="B8" s="305"/>
      <c r="C8" s="302"/>
      <c r="D8" s="302"/>
      <c r="E8" s="166" t="s">
        <v>52</v>
      </c>
      <c r="F8" s="618">
        <v>805</v>
      </c>
      <c r="G8" s="618">
        <v>582</v>
      </c>
      <c r="H8" s="618">
        <v>75</v>
      </c>
      <c r="I8" s="618">
        <v>62</v>
      </c>
      <c r="J8" s="618">
        <v>880</v>
      </c>
      <c r="K8" s="618">
        <v>644</v>
      </c>
      <c r="L8" s="511">
        <v>10</v>
      </c>
      <c r="M8" s="619"/>
      <c r="N8" s="139"/>
      <c r="O8" s="618">
        <v>803</v>
      </c>
      <c r="P8" s="618">
        <v>581.58000000000015</v>
      </c>
      <c r="Q8" s="618">
        <v>75</v>
      </c>
      <c r="R8" s="618">
        <v>61.439999999999941</v>
      </c>
      <c r="S8" s="618">
        <v>878</v>
      </c>
      <c r="T8" s="618">
        <v>643.0200000000001</v>
      </c>
      <c r="U8" s="511">
        <v>9.5549127554352804</v>
      </c>
      <c r="V8" s="44"/>
    </row>
    <row r="9" spans="2:22" ht="13.5" customHeight="1">
      <c r="B9" s="305"/>
      <c r="C9" s="302"/>
      <c r="D9" s="302"/>
      <c r="E9" s="161" t="s">
        <v>66</v>
      </c>
      <c r="F9" s="618">
        <v>1158</v>
      </c>
      <c r="G9" s="618">
        <v>2825</v>
      </c>
      <c r="H9" s="618">
        <v>519</v>
      </c>
      <c r="I9" s="618">
        <v>1410</v>
      </c>
      <c r="J9" s="618">
        <v>1677</v>
      </c>
      <c r="K9" s="618">
        <v>4235</v>
      </c>
      <c r="L9" s="511">
        <v>33</v>
      </c>
      <c r="M9" s="136"/>
      <c r="N9" s="138"/>
      <c r="O9" s="618">
        <v>1155</v>
      </c>
      <c r="P9" s="618">
        <v>2821.61</v>
      </c>
      <c r="Q9" s="618">
        <v>520</v>
      </c>
      <c r="R9" s="618">
        <v>1611.8699999999994</v>
      </c>
      <c r="S9" s="618">
        <v>1675</v>
      </c>
      <c r="T9" s="618">
        <v>4433.4799999999996</v>
      </c>
      <c r="U9" s="511">
        <v>36.356767144545586</v>
      </c>
      <c r="V9" s="44"/>
    </row>
    <row r="10" spans="2:22" ht="13.5" customHeight="1">
      <c r="B10" s="305"/>
      <c r="C10" s="302"/>
      <c r="D10" s="302"/>
      <c r="E10" s="161" t="s">
        <v>67</v>
      </c>
      <c r="F10" s="618">
        <v>1339</v>
      </c>
      <c r="G10" s="618">
        <v>5397</v>
      </c>
      <c r="H10" s="618">
        <v>713</v>
      </c>
      <c r="I10" s="618">
        <v>3417</v>
      </c>
      <c r="J10" s="618">
        <v>2052</v>
      </c>
      <c r="K10" s="618">
        <v>8814</v>
      </c>
      <c r="L10" s="511">
        <v>39</v>
      </c>
      <c r="M10" s="136"/>
      <c r="N10" s="138"/>
      <c r="O10" s="618">
        <v>1261</v>
      </c>
      <c r="P10" s="618">
        <v>5316.7999999999984</v>
      </c>
      <c r="Q10" s="618">
        <v>793</v>
      </c>
      <c r="R10" s="618">
        <v>3857.4700000000021</v>
      </c>
      <c r="S10" s="618">
        <v>2054</v>
      </c>
      <c r="T10" s="618">
        <v>9174.27</v>
      </c>
      <c r="U10" s="511">
        <v>42.046615153031269</v>
      </c>
      <c r="V10" s="44"/>
    </row>
    <row r="11" spans="2:22" ht="13.5" customHeight="1">
      <c r="B11" s="305"/>
      <c r="C11" s="302"/>
      <c r="D11" s="302"/>
      <c r="E11" s="166" t="s">
        <v>53</v>
      </c>
      <c r="F11" s="618">
        <v>912</v>
      </c>
      <c r="G11" s="618">
        <v>2385</v>
      </c>
      <c r="H11" s="618">
        <v>130</v>
      </c>
      <c r="I11" s="618">
        <v>330</v>
      </c>
      <c r="J11" s="618">
        <v>1042</v>
      </c>
      <c r="K11" s="618">
        <v>2715</v>
      </c>
      <c r="L11" s="511">
        <v>12</v>
      </c>
      <c r="M11" s="619"/>
      <c r="N11" s="139"/>
      <c r="O11" s="618">
        <v>912</v>
      </c>
      <c r="P11" s="618">
        <v>2429.8199999999997</v>
      </c>
      <c r="Q11" s="618">
        <v>130</v>
      </c>
      <c r="R11" s="618">
        <v>336.49000000000024</v>
      </c>
      <c r="S11" s="618">
        <v>1042</v>
      </c>
      <c r="T11" s="618">
        <v>2766.31</v>
      </c>
      <c r="U11" s="511">
        <v>12.16385726834665</v>
      </c>
      <c r="V11" s="44"/>
    </row>
    <row r="12" spans="2:22" ht="13.5" customHeight="1">
      <c r="B12" s="305"/>
      <c r="C12" s="302"/>
      <c r="D12" s="302"/>
      <c r="E12" s="161" t="s">
        <v>68</v>
      </c>
      <c r="F12" s="618">
        <v>408</v>
      </c>
      <c r="G12" s="618">
        <v>255</v>
      </c>
      <c r="H12" s="618">
        <v>60</v>
      </c>
      <c r="I12" s="618">
        <v>26</v>
      </c>
      <c r="J12" s="618">
        <v>468</v>
      </c>
      <c r="K12" s="618">
        <v>281</v>
      </c>
      <c r="L12" s="511">
        <v>9</v>
      </c>
      <c r="M12" s="136"/>
      <c r="N12" s="138"/>
      <c r="O12" s="618">
        <v>408</v>
      </c>
      <c r="P12" s="618">
        <v>254.07000000000002</v>
      </c>
      <c r="Q12" s="618">
        <v>60</v>
      </c>
      <c r="R12" s="618">
        <v>25.62999999999991</v>
      </c>
      <c r="S12" s="618">
        <v>468</v>
      </c>
      <c r="T12" s="618">
        <v>279.69999999999993</v>
      </c>
      <c r="U12" s="511">
        <v>9.1633893457275342</v>
      </c>
      <c r="V12" s="44"/>
    </row>
    <row r="13" spans="2:22" ht="13.5" customHeight="1">
      <c r="B13" s="305"/>
      <c r="C13" s="302" t="s">
        <v>69</v>
      </c>
      <c r="D13" s="168" t="s">
        <v>70</v>
      </c>
      <c r="E13" s="161" t="s">
        <v>71</v>
      </c>
      <c r="F13" s="618">
        <v>3598</v>
      </c>
      <c r="G13" s="618">
        <v>9823</v>
      </c>
      <c r="H13" s="618">
        <v>1464</v>
      </c>
      <c r="I13" s="618">
        <v>3694</v>
      </c>
      <c r="J13" s="618">
        <v>5062</v>
      </c>
      <c r="K13" s="618">
        <v>13517</v>
      </c>
      <c r="L13" s="511">
        <v>27</v>
      </c>
      <c r="M13" s="136"/>
      <c r="N13" s="138"/>
      <c r="O13" s="618">
        <v>3598</v>
      </c>
      <c r="P13" s="618">
        <v>9837.630000000001</v>
      </c>
      <c r="Q13" s="618">
        <v>1465</v>
      </c>
      <c r="R13" s="618">
        <v>3954.8999999999996</v>
      </c>
      <c r="S13" s="618">
        <v>5063</v>
      </c>
      <c r="T13" s="618">
        <v>13792.53</v>
      </c>
      <c r="U13" s="511">
        <v>28.674217130577201</v>
      </c>
      <c r="V13" s="44"/>
    </row>
    <row r="14" spans="2:22" ht="13.5" customHeight="1">
      <c r="B14" s="305"/>
      <c r="C14" s="302" t="s">
        <v>72</v>
      </c>
      <c r="D14" s="302" t="s">
        <v>73</v>
      </c>
      <c r="E14" s="161" t="s">
        <v>74</v>
      </c>
      <c r="F14" s="618">
        <v>0</v>
      </c>
      <c r="G14" s="618">
        <v>0</v>
      </c>
      <c r="H14" s="618">
        <v>1</v>
      </c>
      <c r="I14" s="618">
        <v>1</v>
      </c>
      <c r="J14" s="618">
        <v>1</v>
      </c>
      <c r="K14" s="618">
        <v>1</v>
      </c>
      <c r="L14" s="511">
        <v>100</v>
      </c>
      <c r="M14" s="136"/>
      <c r="N14" s="138"/>
      <c r="O14" s="618">
        <v>0</v>
      </c>
      <c r="P14" s="618">
        <v>0</v>
      </c>
      <c r="Q14" s="618">
        <v>1</v>
      </c>
      <c r="R14" s="618">
        <v>1.28</v>
      </c>
      <c r="S14" s="618">
        <v>1</v>
      </c>
      <c r="T14" s="618">
        <v>1.28</v>
      </c>
      <c r="U14" s="511">
        <v>100</v>
      </c>
      <c r="V14" s="44"/>
    </row>
    <row r="15" spans="2:22" ht="13.5" customHeight="1">
      <c r="B15" s="305"/>
      <c r="C15" s="303" t="s">
        <v>285</v>
      </c>
      <c r="D15" s="302"/>
      <c r="E15" s="161" t="s">
        <v>76</v>
      </c>
      <c r="F15" s="618"/>
      <c r="G15" s="618"/>
      <c r="H15" s="618">
        <v>0</v>
      </c>
      <c r="I15" s="618">
        <v>0</v>
      </c>
      <c r="J15" s="618">
        <v>0</v>
      </c>
      <c r="K15" s="618">
        <v>0</v>
      </c>
      <c r="L15" s="511"/>
      <c r="M15" s="136"/>
      <c r="N15" s="138"/>
      <c r="O15" s="618"/>
      <c r="P15" s="618"/>
      <c r="Q15" s="618">
        <v>0</v>
      </c>
      <c r="R15" s="618">
        <v>0</v>
      </c>
      <c r="S15" s="618"/>
      <c r="T15" s="618"/>
      <c r="U15" s="511"/>
      <c r="V15" s="44"/>
    </row>
    <row r="16" spans="2:22" ht="13.5" customHeight="1">
      <c r="B16" s="305" t="s">
        <v>75</v>
      </c>
      <c r="C16" s="302"/>
      <c r="D16" s="302"/>
      <c r="E16" s="161" t="s">
        <v>77</v>
      </c>
      <c r="F16" s="618"/>
      <c r="G16" s="618"/>
      <c r="H16" s="618">
        <v>0</v>
      </c>
      <c r="I16" s="618">
        <v>0</v>
      </c>
      <c r="J16" s="618">
        <v>0</v>
      </c>
      <c r="K16" s="618">
        <v>0</v>
      </c>
      <c r="L16" s="511"/>
      <c r="M16" s="136"/>
      <c r="N16" s="138"/>
      <c r="O16" s="618"/>
      <c r="P16" s="618"/>
      <c r="Q16" s="618">
        <v>0</v>
      </c>
      <c r="R16" s="618">
        <v>0</v>
      </c>
      <c r="S16" s="618"/>
      <c r="T16" s="618"/>
      <c r="U16" s="511"/>
      <c r="V16" s="44"/>
    </row>
    <row r="17" spans="2:22" ht="13.5" customHeight="1">
      <c r="B17" s="305"/>
      <c r="C17" s="302"/>
      <c r="D17" s="302"/>
      <c r="E17" s="161" t="s">
        <v>78</v>
      </c>
      <c r="F17" s="618">
        <v>535</v>
      </c>
      <c r="G17" s="618">
        <v>1175</v>
      </c>
      <c r="H17" s="618">
        <v>56</v>
      </c>
      <c r="I17" s="618">
        <v>216</v>
      </c>
      <c r="J17" s="618">
        <v>591</v>
      </c>
      <c r="K17" s="618">
        <v>1391</v>
      </c>
      <c r="L17" s="511">
        <v>16</v>
      </c>
      <c r="M17" s="136"/>
      <c r="N17" s="138"/>
      <c r="O17" s="618">
        <v>535</v>
      </c>
      <c r="P17" s="618">
        <v>1186.4399999999998</v>
      </c>
      <c r="Q17" s="618">
        <v>56</v>
      </c>
      <c r="R17" s="618">
        <v>218.60000000000014</v>
      </c>
      <c r="S17" s="618">
        <v>591</v>
      </c>
      <c r="T17" s="618">
        <v>1405.04</v>
      </c>
      <c r="U17" s="511">
        <v>15.558275920970232</v>
      </c>
      <c r="V17" s="44"/>
    </row>
    <row r="18" spans="2:22" ht="13.5" customHeight="1">
      <c r="B18" s="169" t="s">
        <v>330</v>
      </c>
      <c r="C18" s="302"/>
      <c r="D18" s="302"/>
      <c r="E18" s="161" t="s">
        <v>79</v>
      </c>
      <c r="F18" s="618">
        <v>224</v>
      </c>
      <c r="G18" s="618">
        <v>845</v>
      </c>
      <c r="H18" s="618">
        <v>34</v>
      </c>
      <c r="I18" s="618">
        <v>61</v>
      </c>
      <c r="J18" s="618">
        <v>258</v>
      </c>
      <c r="K18" s="618">
        <v>906</v>
      </c>
      <c r="L18" s="511">
        <v>7</v>
      </c>
      <c r="M18" s="136"/>
      <c r="N18" s="138"/>
      <c r="O18" s="618">
        <v>224</v>
      </c>
      <c r="P18" s="618">
        <v>900.93000000000006</v>
      </c>
      <c r="Q18" s="618">
        <v>35</v>
      </c>
      <c r="R18" s="618">
        <v>106.70999999999981</v>
      </c>
      <c r="S18" s="618">
        <v>259</v>
      </c>
      <c r="T18" s="618">
        <v>1007.6399999999999</v>
      </c>
      <c r="U18" s="511">
        <v>10.59009169941644</v>
      </c>
      <c r="V18" s="44"/>
    </row>
    <row r="19" spans="2:22" ht="13.5" customHeight="1">
      <c r="B19" s="305"/>
      <c r="C19" s="304"/>
      <c r="D19" s="238"/>
      <c r="E19" s="251" t="s">
        <v>80</v>
      </c>
      <c r="F19" s="618">
        <v>13893</v>
      </c>
      <c r="G19" s="618">
        <v>32205</v>
      </c>
      <c r="H19" s="618">
        <v>3788</v>
      </c>
      <c r="I19" s="618">
        <v>11980</v>
      </c>
      <c r="J19" s="618">
        <v>17681</v>
      </c>
      <c r="K19" s="618">
        <v>44185</v>
      </c>
      <c r="L19" s="511">
        <v>27</v>
      </c>
      <c r="M19" s="620"/>
      <c r="N19" s="140"/>
      <c r="O19" s="618">
        <v>13776</v>
      </c>
      <c r="P19" s="618">
        <v>32179.039999999997</v>
      </c>
      <c r="Q19" s="618">
        <v>3891</v>
      </c>
      <c r="R19" s="618">
        <v>12950.340000000007</v>
      </c>
      <c r="S19" s="618">
        <v>17667</v>
      </c>
      <c r="T19" s="618">
        <v>45129.380000000005</v>
      </c>
      <c r="U19" s="511">
        <v>28.69602906133434</v>
      </c>
      <c r="V19" s="44"/>
    </row>
    <row r="20" spans="2:22" ht="13.5" customHeight="1">
      <c r="B20" s="305"/>
      <c r="C20" s="304"/>
      <c r="D20" s="244" t="s">
        <v>81</v>
      </c>
      <c r="E20" s="252" t="s">
        <v>82</v>
      </c>
      <c r="F20" s="618">
        <v>2470</v>
      </c>
      <c r="G20" s="618">
        <v>5028</v>
      </c>
      <c r="H20" s="618">
        <v>401</v>
      </c>
      <c r="I20" s="618">
        <v>2625</v>
      </c>
      <c r="J20" s="618">
        <v>2871</v>
      </c>
      <c r="K20" s="618">
        <v>7653</v>
      </c>
      <c r="L20" s="511">
        <v>34</v>
      </c>
      <c r="M20" s="136"/>
      <c r="N20" s="138"/>
      <c r="O20" s="618">
        <v>2466</v>
      </c>
      <c r="P20" s="618">
        <v>5579.34</v>
      </c>
      <c r="Q20" s="618">
        <v>404</v>
      </c>
      <c r="R20" s="618">
        <v>3247.9100000000017</v>
      </c>
      <c r="S20" s="618">
        <v>2870</v>
      </c>
      <c r="T20" s="618">
        <v>8827.2500000000018</v>
      </c>
      <c r="U20" s="511">
        <v>36.794131807754411</v>
      </c>
      <c r="V20" s="44"/>
    </row>
    <row r="21" spans="2:22" ht="13.5" customHeight="1" thickBot="1">
      <c r="B21" s="305"/>
      <c r="C21" s="304"/>
      <c r="D21" s="838" t="s">
        <v>83</v>
      </c>
      <c r="E21" s="839"/>
      <c r="F21" s="621">
        <v>16363</v>
      </c>
      <c r="G21" s="621">
        <v>37233</v>
      </c>
      <c r="H21" s="621">
        <v>4189</v>
      </c>
      <c r="I21" s="621">
        <v>14605</v>
      </c>
      <c r="J21" s="621">
        <v>20552</v>
      </c>
      <c r="K21" s="621">
        <v>51838</v>
      </c>
      <c r="L21" s="622">
        <v>28</v>
      </c>
      <c r="M21" s="47"/>
      <c r="N21" s="135"/>
      <c r="O21" s="621">
        <v>16242</v>
      </c>
      <c r="P21" s="621">
        <v>37758.379999999997</v>
      </c>
      <c r="Q21" s="621">
        <v>4295</v>
      </c>
      <c r="R21" s="621">
        <v>16198.250000000007</v>
      </c>
      <c r="S21" s="621">
        <v>20537</v>
      </c>
      <c r="T21" s="621">
        <v>53956.630000000005</v>
      </c>
      <c r="U21" s="622">
        <v>30.020870465779659</v>
      </c>
      <c r="V21" s="44"/>
    </row>
    <row r="22" spans="2:22" ht="13.5" customHeight="1">
      <c r="B22" s="305"/>
      <c r="C22" s="312"/>
      <c r="D22" s="848"/>
      <c r="E22" s="179" t="s">
        <v>226</v>
      </c>
      <c r="F22" s="618">
        <v>3881</v>
      </c>
      <c r="G22" s="618">
        <v>6242</v>
      </c>
      <c r="H22" s="618">
        <v>966</v>
      </c>
      <c r="I22" s="618">
        <v>1424</v>
      </c>
      <c r="J22" s="618">
        <v>4847</v>
      </c>
      <c r="K22" s="618">
        <v>7666</v>
      </c>
      <c r="L22" s="511">
        <v>19</v>
      </c>
      <c r="M22" s="623"/>
      <c r="N22" s="141"/>
      <c r="O22" s="618">
        <v>3884</v>
      </c>
      <c r="P22" s="618">
        <v>6250.56</v>
      </c>
      <c r="Q22" s="618">
        <v>966</v>
      </c>
      <c r="R22" s="618">
        <v>1424.5299999999997</v>
      </c>
      <c r="S22" s="618">
        <v>4850</v>
      </c>
      <c r="T22" s="618">
        <v>7675.09</v>
      </c>
      <c r="U22" s="511">
        <v>18.560433819017103</v>
      </c>
      <c r="V22" s="45"/>
    </row>
    <row r="23" spans="2:22" ht="13.5" customHeight="1">
      <c r="B23" s="169"/>
      <c r="C23" s="302"/>
      <c r="D23" s="849"/>
      <c r="E23" s="185" t="s">
        <v>80</v>
      </c>
      <c r="F23" s="618">
        <v>6351</v>
      </c>
      <c r="G23" s="618">
        <v>11270</v>
      </c>
      <c r="H23" s="618">
        <v>1367</v>
      </c>
      <c r="I23" s="618">
        <v>4049</v>
      </c>
      <c r="J23" s="618">
        <v>7718</v>
      </c>
      <c r="K23" s="618">
        <v>15319</v>
      </c>
      <c r="L23" s="511">
        <v>26</v>
      </c>
      <c r="M23" s="624"/>
      <c r="N23" s="142"/>
      <c r="O23" s="618">
        <v>6350</v>
      </c>
      <c r="P23" s="618">
        <v>11829.900000000001</v>
      </c>
      <c r="Q23" s="618">
        <v>1370</v>
      </c>
      <c r="R23" s="618">
        <v>4672.4400000000023</v>
      </c>
      <c r="S23" s="618">
        <v>7720</v>
      </c>
      <c r="T23" s="618">
        <v>16502.340000000004</v>
      </c>
      <c r="U23" s="511">
        <v>28.313802769789021</v>
      </c>
      <c r="V23" s="45"/>
    </row>
    <row r="24" spans="2:22" ht="13.5" customHeight="1">
      <c r="B24" s="305"/>
      <c r="C24" s="302" t="s">
        <v>85</v>
      </c>
      <c r="D24" s="243"/>
      <c r="E24" s="186" t="s">
        <v>86</v>
      </c>
      <c r="F24" s="618">
        <v>7934</v>
      </c>
      <c r="G24" s="618">
        <v>17218</v>
      </c>
      <c r="H24" s="618">
        <v>1999</v>
      </c>
      <c r="I24" s="618">
        <v>7880</v>
      </c>
      <c r="J24" s="618">
        <v>9933</v>
      </c>
      <c r="K24" s="618">
        <v>25098</v>
      </c>
      <c r="L24" s="511">
        <v>31</v>
      </c>
      <c r="M24" s="623"/>
      <c r="N24" s="141"/>
      <c r="O24" s="618">
        <v>7948</v>
      </c>
      <c r="P24" s="618">
        <v>17273.040000000005</v>
      </c>
      <c r="Q24" s="618">
        <v>1987</v>
      </c>
      <c r="R24" s="618">
        <v>10006.779999999995</v>
      </c>
      <c r="S24" s="618">
        <v>9935</v>
      </c>
      <c r="T24" s="618">
        <v>27279.82</v>
      </c>
      <c r="U24" s="511">
        <v>36.681986904605658</v>
      </c>
      <c r="V24" s="45"/>
    </row>
    <row r="25" spans="2:22" ht="13.5" customHeight="1">
      <c r="B25" s="305"/>
      <c r="C25" s="302" t="s">
        <v>315</v>
      </c>
      <c r="D25" s="240" t="s">
        <v>87</v>
      </c>
      <c r="E25" s="188" t="s">
        <v>88</v>
      </c>
      <c r="F25" s="618">
        <v>5229</v>
      </c>
      <c r="G25" s="618">
        <v>10683</v>
      </c>
      <c r="H25" s="618">
        <v>1387</v>
      </c>
      <c r="I25" s="618">
        <v>3465</v>
      </c>
      <c r="J25" s="618">
        <v>6616</v>
      </c>
      <c r="K25" s="618">
        <v>14148</v>
      </c>
      <c r="L25" s="511">
        <v>24</v>
      </c>
      <c r="M25" s="623"/>
      <c r="N25" s="141"/>
      <c r="O25" s="618">
        <v>4970</v>
      </c>
      <c r="P25" s="618">
        <v>10515.88</v>
      </c>
      <c r="Q25" s="618">
        <v>1649</v>
      </c>
      <c r="R25" s="618">
        <v>3955.9599999999991</v>
      </c>
      <c r="S25" s="618">
        <v>6619</v>
      </c>
      <c r="T25" s="618">
        <v>14471.839999999998</v>
      </c>
      <c r="U25" s="511">
        <v>27.335570321396585</v>
      </c>
      <c r="V25" s="45"/>
    </row>
    <row r="26" spans="2:22" ht="13.5" customHeight="1">
      <c r="B26" s="305"/>
      <c r="C26" s="302"/>
      <c r="D26" s="302"/>
      <c r="E26" s="185" t="s">
        <v>80</v>
      </c>
      <c r="F26" s="618">
        <v>13163</v>
      </c>
      <c r="G26" s="618">
        <v>27901</v>
      </c>
      <c r="H26" s="618">
        <v>3386</v>
      </c>
      <c r="I26" s="618">
        <v>11345</v>
      </c>
      <c r="J26" s="618">
        <v>16549</v>
      </c>
      <c r="K26" s="618">
        <v>39246</v>
      </c>
      <c r="L26" s="511">
        <v>29</v>
      </c>
      <c r="M26" s="624"/>
      <c r="N26" s="142"/>
      <c r="O26" s="618">
        <v>12918</v>
      </c>
      <c r="P26" s="618">
        <v>27788.920000000006</v>
      </c>
      <c r="Q26" s="618">
        <v>3636</v>
      </c>
      <c r="R26" s="618">
        <v>13962.739999999991</v>
      </c>
      <c r="S26" s="618">
        <v>16554</v>
      </c>
      <c r="T26" s="618">
        <v>41751.659999999996</v>
      </c>
      <c r="U26" s="511">
        <v>33.442358938542782</v>
      </c>
      <c r="V26" s="45"/>
    </row>
    <row r="27" spans="2:22" ht="13.5" customHeight="1" thickBot="1">
      <c r="B27" s="305"/>
      <c r="C27" s="149"/>
      <c r="D27" s="189" t="s">
        <v>83</v>
      </c>
      <c r="E27" s="190"/>
      <c r="F27" s="625">
        <v>17044</v>
      </c>
      <c r="G27" s="625">
        <v>34143</v>
      </c>
      <c r="H27" s="625">
        <v>4352</v>
      </c>
      <c r="I27" s="625">
        <v>12769</v>
      </c>
      <c r="J27" s="625">
        <v>21396</v>
      </c>
      <c r="K27" s="625">
        <v>46910</v>
      </c>
      <c r="L27" s="626">
        <v>27</v>
      </c>
      <c r="M27" s="47"/>
      <c r="N27" s="135"/>
      <c r="O27" s="625">
        <v>16802</v>
      </c>
      <c r="P27" s="625">
        <v>34039.480000000003</v>
      </c>
      <c r="Q27" s="625">
        <v>4602</v>
      </c>
      <c r="R27" s="625">
        <v>15387.269999999997</v>
      </c>
      <c r="S27" s="625">
        <v>21404</v>
      </c>
      <c r="T27" s="625">
        <v>49426.75</v>
      </c>
      <c r="U27" s="626">
        <v>31.131462214286792</v>
      </c>
      <c r="V27" s="45"/>
    </row>
    <row r="28" spans="2:22" ht="13.5" customHeight="1">
      <c r="B28" s="305"/>
      <c r="C28" s="193" t="s">
        <v>316</v>
      </c>
      <c r="D28" s="194" t="s">
        <v>89</v>
      </c>
      <c r="E28" s="179" t="s">
        <v>90</v>
      </c>
      <c r="F28" s="618">
        <v>11555</v>
      </c>
      <c r="G28" s="618">
        <v>30862</v>
      </c>
      <c r="H28" s="618">
        <v>4268</v>
      </c>
      <c r="I28" s="618">
        <v>16286</v>
      </c>
      <c r="J28" s="618">
        <v>15823</v>
      </c>
      <c r="K28" s="618">
        <v>47148</v>
      </c>
      <c r="L28" s="511">
        <v>35</v>
      </c>
      <c r="M28" s="623"/>
      <c r="N28" s="141"/>
      <c r="O28" s="618">
        <v>11615</v>
      </c>
      <c r="P28" s="618">
        <v>31222.599999999995</v>
      </c>
      <c r="Q28" s="618">
        <v>4280</v>
      </c>
      <c r="R28" s="618">
        <v>19281.190000000021</v>
      </c>
      <c r="S28" s="618">
        <v>15895</v>
      </c>
      <c r="T28" s="618">
        <v>50503.790000000015</v>
      </c>
      <c r="U28" s="511">
        <v>38.177709039262233</v>
      </c>
      <c r="V28" s="45"/>
    </row>
    <row r="29" spans="2:22" ht="13.5" customHeight="1">
      <c r="B29" s="305"/>
      <c r="C29" s="302" t="s">
        <v>330</v>
      </c>
      <c r="D29" s="302"/>
      <c r="E29" s="188" t="s">
        <v>91</v>
      </c>
      <c r="F29" s="618">
        <v>3503</v>
      </c>
      <c r="G29" s="618">
        <v>6570</v>
      </c>
      <c r="H29" s="618">
        <v>1453</v>
      </c>
      <c r="I29" s="618">
        <v>2380</v>
      </c>
      <c r="J29" s="618">
        <v>4956</v>
      </c>
      <c r="K29" s="618">
        <v>8950</v>
      </c>
      <c r="L29" s="511">
        <v>27</v>
      </c>
      <c r="M29" s="623"/>
      <c r="N29" s="141"/>
      <c r="O29" s="618">
        <v>3422</v>
      </c>
      <c r="P29" s="618">
        <v>6384.8600000000015</v>
      </c>
      <c r="Q29" s="618">
        <v>1373</v>
      </c>
      <c r="R29" s="618">
        <v>2996.949999999998</v>
      </c>
      <c r="S29" s="618">
        <v>4795</v>
      </c>
      <c r="T29" s="618">
        <v>9381.81</v>
      </c>
      <c r="U29" s="511">
        <v>31.944262354492341</v>
      </c>
      <c r="V29" s="45"/>
    </row>
    <row r="30" spans="2:22" ht="13.5" customHeight="1" thickBot="1">
      <c r="B30" s="305"/>
      <c r="C30" s="173"/>
      <c r="D30" s="197" t="s">
        <v>83</v>
      </c>
      <c r="E30" s="198"/>
      <c r="F30" s="621">
        <v>15058</v>
      </c>
      <c r="G30" s="621">
        <v>37432</v>
      </c>
      <c r="H30" s="621">
        <v>5721</v>
      </c>
      <c r="I30" s="621">
        <v>18666</v>
      </c>
      <c r="J30" s="621">
        <v>20779</v>
      </c>
      <c r="K30" s="621">
        <v>56098</v>
      </c>
      <c r="L30" s="622">
        <v>33</v>
      </c>
      <c r="M30" s="47"/>
      <c r="N30" s="135"/>
      <c r="O30" s="621">
        <v>15037</v>
      </c>
      <c r="P30" s="621">
        <v>37607.46</v>
      </c>
      <c r="Q30" s="621">
        <v>5653</v>
      </c>
      <c r="R30" s="621">
        <v>22278.140000000014</v>
      </c>
      <c r="S30" s="621">
        <v>20690</v>
      </c>
      <c r="T30" s="621">
        <v>59885.600000000013</v>
      </c>
      <c r="U30" s="622">
        <v>37.201163551838853</v>
      </c>
      <c r="V30" s="45"/>
    </row>
    <row r="31" spans="2:22" ht="13.5" customHeight="1" thickBot="1">
      <c r="B31" s="305"/>
      <c r="C31" s="202" t="s">
        <v>92</v>
      </c>
      <c r="D31" s="203"/>
      <c r="E31" s="204"/>
      <c r="F31" s="627">
        <v>48465</v>
      </c>
      <c r="G31" s="627">
        <v>108808</v>
      </c>
      <c r="H31" s="627">
        <v>14262</v>
      </c>
      <c r="I31" s="627">
        <v>46040</v>
      </c>
      <c r="J31" s="627">
        <v>62727</v>
      </c>
      <c r="K31" s="627">
        <v>154847</v>
      </c>
      <c r="L31" s="628">
        <v>30</v>
      </c>
      <c r="M31" s="47"/>
      <c r="N31" s="135"/>
      <c r="O31" s="627">
        <v>48081</v>
      </c>
      <c r="P31" s="627">
        <v>109405.32</v>
      </c>
      <c r="Q31" s="627">
        <v>14550</v>
      </c>
      <c r="R31" s="627">
        <v>53863.66</v>
      </c>
      <c r="S31" s="627">
        <v>62631</v>
      </c>
      <c r="T31" s="627">
        <v>163268.98000000001</v>
      </c>
      <c r="U31" s="628">
        <v>32.990749375662176</v>
      </c>
      <c r="V31" s="45"/>
    </row>
    <row r="32" spans="2:22" ht="13.5" customHeight="1">
      <c r="B32" s="211"/>
      <c r="C32" s="306" t="s">
        <v>93</v>
      </c>
      <c r="D32" s="241"/>
      <c r="E32" s="186" t="s">
        <v>94</v>
      </c>
      <c r="F32" s="618">
        <v>5409</v>
      </c>
      <c r="G32" s="618">
        <v>24994</v>
      </c>
      <c r="H32" s="618">
        <v>2588</v>
      </c>
      <c r="I32" s="618">
        <v>25980</v>
      </c>
      <c r="J32" s="618">
        <v>7997</v>
      </c>
      <c r="K32" s="618">
        <v>50974</v>
      </c>
      <c r="L32" s="511">
        <v>51</v>
      </c>
      <c r="M32" s="623"/>
      <c r="N32" s="141"/>
      <c r="O32" s="618">
        <v>5394</v>
      </c>
      <c r="P32" s="618">
        <v>25122.250000000004</v>
      </c>
      <c r="Q32" s="618">
        <v>2578</v>
      </c>
      <c r="R32" s="618">
        <v>33641.849999999991</v>
      </c>
      <c r="S32" s="618">
        <v>7972</v>
      </c>
      <c r="T32" s="618">
        <v>58764.1</v>
      </c>
      <c r="U32" s="511">
        <v>57.248983648179738</v>
      </c>
      <c r="V32" s="45"/>
    </row>
    <row r="33" spans="2:28" ht="13.5" customHeight="1" thickBot="1">
      <c r="B33" s="305"/>
      <c r="C33" s="232" t="s">
        <v>334</v>
      </c>
      <c r="D33" s="850" t="s">
        <v>83</v>
      </c>
      <c r="E33" s="839"/>
      <c r="F33" s="621">
        <v>5409</v>
      </c>
      <c r="G33" s="621">
        <v>24994</v>
      </c>
      <c r="H33" s="621">
        <v>2588</v>
      </c>
      <c r="I33" s="621">
        <v>25980</v>
      </c>
      <c r="J33" s="621">
        <v>7997</v>
      </c>
      <c r="K33" s="621">
        <v>50974</v>
      </c>
      <c r="L33" s="622">
        <v>51</v>
      </c>
      <c r="M33" s="47"/>
      <c r="N33" s="135"/>
      <c r="O33" s="621">
        <v>5394</v>
      </c>
      <c r="P33" s="621">
        <v>25122.250000000004</v>
      </c>
      <c r="Q33" s="621">
        <v>2578</v>
      </c>
      <c r="R33" s="621">
        <v>33641.849999999991</v>
      </c>
      <c r="S33" s="621">
        <v>7972</v>
      </c>
      <c r="T33" s="621">
        <v>58764.1</v>
      </c>
      <c r="U33" s="622">
        <v>57.248983648179738</v>
      </c>
      <c r="V33" s="45"/>
    </row>
    <row r="34" spans="2:28" ht="13.5" customHeight="1">
      <c r="B34" s="234" t="s">
        <v>95</v>
      </c>
      <c r="C34" s="235"/>
      <c r="D34" s="214" t="s">
        <v>96</v>
      </c>
      <c r="E34" s="242" t="s">
        <v>97</v>
      </c>
      <c r="F34" s="618">
        <v>5494</v>
      </c>
      <c r="G34" s="618">
        <v>12068</v>
      </c>
      <c r="H34" s="618">
        <v>651</v>
      </c>
      <c r="I34" s="618">
        <v>2075</v>
      </c>
      <c r="J34" s="618">
        <v>6145</v>
      </c>
      <c r="K34" s="618">
        <v>14143</v>
      </c>
      <c r="L34" s="511">
        <v>15</v>
      </c>
      <c r="M34" s="136"/>
      <c r="N34" s="138"/>
      <c r="O34" s="618">
        <v>5486</v>
      </c>
      <c r="P34" s="618">
        <v>12035.670000000004</v>
      </c>
      <c r="Q34" s="618">
        <v>656</v>
      </c>
      <c r="R34" s="618">
        <v>2608.6799999999967</v>
      </c>
      <c r="S34" s="618">
        <v>6142</v>
      </c>
      <c r="T34" s="618">
        <v>14644.35</v>
      </c>
      <c r="U34" s="511">
        <v>17.813559495641641</v>
      </c>
      <c r="V34" s="45"/>
    </row>
    <row r="35" spans="2:28" ht="13.5" customHeight="1">
      <c r="B35" s="234" t="s">
        <v>98</v>
      </c>
      <c r="C35" s="235"/>
      <c r="D35" s="170"/>
      <c r="E35" s="185" t="s">
        <v>80</v>
      </c>
      <c r="F35" s="618">
        <v>10903</v>
      </c>
      <c r="G35" s="618">
        <v>37062</v>
      </c>
      <c r="H35" s="618">
        <v>3239</v>
      </c>
      <c r="I35" s="618">
        <v>28055</v>
      </c>
      <c r="J35" s="618">
        <v>14142</v>
      </c>
      <c r="K35" s="618">
        <v>65119</v>
      </c>
      <c r="L35" s="511">
        <v>43</v>
      </c>
      <c r="M35" s="624"/>
      <c r="N35" s="142"/>
      <c r="O35" s="618">
        <v>10880</v>
      </c>
      <c r="P35" s="618">
        <v>37157.920000000006</v>
      </c>
      <c r="Q35" s="618">
        <v>3234</v>
      </c>
      <c r="R35" s="618">
        <v>36250.529999999992</v>
      </c>
      <c r="S35" s="618">
        <v>14114</v>
      </c>
      <c r="T35" s="618">
        <v>73408.45</v>
      </c>
      <c r="U35" s="511">
        <v>49.381958071584393</v>
      </c>
      <c r="V35" s="45"/>
    </row>
    <row r="36" spans="2:28" ht="13.5" customHeight="1">
      <c r="B36" s="234"/>
      <c r="C36" s="235" t="s">
        <v>99</v>
      </c>
      <c r="D36" s="149"/>
      <c r="E36" s="188" t="s">
        <v>124</v>
      </c>
      <c r="F36" s="618">
        <v>566</v>
      </c>
      <c r="G36" s="618">
        <v>2662</v>
      </c>
      <c r="H36" s="618">
        <v>183</v>
      </c>
      <c r="I36" s="618">
        <v>969</v>
      </c>
      <c r="J36" s="618">
        <v>749</v>
      </c>
      <c r="K36" s="618">
        <v>3631</v>
      </c>
      <c r="L36" s="511">
        <v>27</v>
      </c>
      <c r="M36" s="623"/>
      <c r="N36" s="141"/>
      <c r="O36" s="618">
        <v>570</v>
      </c>
      <c r="P36" s="618">
        <v>2663.19</v>
      </c>
      <c r="Q36" s="618">
        <v>186</v>
      </c>
      <c r="R36" s="618">
        <v>1951.5400000000004</v>
      </c>
      <c r="S36" s="618">
        <v>756</v>
      </c>
      <c r="T36" s="618">
        <v>4614.7300000000005</v>
      </c>
      <c r="U36" s="511">
        <v>42.289364708227787</v>
      </c>
      <c r="V36" s="45"/>
    </row>
    <row r="37" spans="2:28" ht="13.5" customHeight="1">
      <c r="B37" s="234" t="s">
        <v>137</v>
      </c>
      <c r="C37" s="235" t="s">
        <v>137</v>
      </c>
      <c r="D37" s="168" t="s">
        <v>101</v>
      </c>
      <c r="E37" s="188" t="s">
        <v>102</v>
      </c>
      <c r="F37" s="618">
        <v>1287</v>
      </c>
      <c r="G37" s="618">
        <v>7299</v>
      </c>
      <c r="H37" s="618">
        <v>301</v>
      </c>
      <c r="I37" s="618">
        <v>2424</v>
      </c>
      <c r="J37" s="618">
        <v>1588</v>
      </c>
      <c r="K37" s="618">
        <v>9723</v>
      </c>
      <c r="L37" s="511">
        <v>25</v>
      </c>
      <c r="M37" s="623"/>
      <c r="N37" s="141"/>
      <c r="O37" s="618">
        <v>1287</v>
      </c>
      <c r="P37" s="618">
        <v>7234.5000000000018</v>
      </c>
      <c r="Q37" s="618">
        <v>303</v>
      </c>
      <c r="R37" s="618">
        <v>3817.0799999999981</v>
      </c>
      <c r="S37" s="618">
        <v>1590</v>
      </c>
      <c r="T37" s="618">
        <v>11051.58</v>
      </c>
      <c r="U37" s="511">
        <v>34.53877183171997</v>
      </c>
      <c r="V37" s="45"/>
    </row>
    <row r="38" spans="2:28" ht="13.5" customHeight="1">
      <c r="B38" s="239"/>
      <c r="C38" s="235"/>
      <c r="D38" s="302"/>
      <c r="E38" s="188" t="s">
        <v>227</v>
      </c>
      <c r="F38" s="618">
        <v>2832</v>
      </c>
      <c r="G38" s="618">
        <v>12067</v>
      </c>
      <c r="H38" s="618">
        <v>997</v>
      </c>
      <c r="I38" s="618">
        <v>10195</v>
      </c>
      <c r="J38" s="618">
        <v>3829</v>
      </c>
      <c r="K38" s="618">
        <v>22262</v>
      </c>
      <c r="L38" s="511">
        <v>46</v>
      </c>
      <c r="M38" s="623"/>
      <c r="N38" s="141"/>
      <c r="O38" s="618">
        <v>2832</v>
      </c>
      <c r="P38" s="618">
        <v>12165.329999999998</v>
      </c>
      <c r="Q38" s="618">
        <v>999</v>
      </c>
      <c r="R38" s="618">
        <v>14367.560000000012</v>
      </c>
      <c r="S38" s="618">
        <v>3831</v>
      </c>
      <c r="T38" s="618">
        <v>26532.89000000001</v>
      </c>
      <c r="U38" s="511">
        <v>54.15000024497899</v>
      </c>
      <c r="V38" s="45"/>
    </row>
    <row r="39" spans="2:28" ht="13.5" customHeight="1">
      <c r="B39" s="239"/>
      <c r="C39" s="235"/>
      <c r="D39" s="170"/>
      <c r="E39" s="185" t="s">
        <v>80</v>
      </c>
      <c r="F39" s="618">
        <v>4685</v>
      </c>
      <c r="G39" s="618">
        <v>22028</v>
      </c>
      <c r="H39" s="618">
        <v>1481</v>
      </c>
      <c r="I39" s="618">
        <v>13588</v>
      </c>
      <c r="J39" s="618">
        <v>6166</v>
      </c>
      <c r="K39" s="618">
        <v>35618</v>
      </c>
      <c r="L39" s="511">
        <v>38</v>
      </c>
      <c r="M39" s="624"/>
      <c r="N39" s="142"/>
      <c r="O39" s="618">
        <v>4689</v>
      </c>
      <c r="P39" s="618">
        <v>22063.02</v>
      </c>
      <c r="Q39" s="618">
        <v>1488</v>
      </c>
      <c r="R39" s="618">
        <v>20136.180000000011</v>
      </c>
      <c r="S39" s="618">
        <v>6177</v>
      </c>
      <c r="T39" s="618">
        <v>42199.200000000012</v>
      </c>
      <c r="U39" s="511">
        <v>47.716970937837701</v>
      </c>
      <c r="V39" s="45"/>
    </row>
    <row r="40" spans="2:28" ht="13.5" customHeight="1" thickBot="1">
      <c r="B40" s="234"/>
      <c r="C40" s="236"/>
      <c r="D40" s="189" t="s">
        <v>83</v>
      </c>
      <c r="E40" s="190"/>
      <c r="F40" s="621">
        <v>10179</v>
      </c>
      <c r="G40" s="621">
        <v>34096</v>
      </c>
      <c r="H40" s="621">
        <v>2132</v>
      </c>
      <c r="I40" s="621">
        <v>15663</v>
      </c>
      <c r="J40" s="621">
        <v>12311</v>
      </c>
      <c r="K40" s="621">
        <v>49760</v>
      </c>
      <c r="L40" s="622">
        <v>31</v>
      </c>
      <c r="M40" s="47"/>
      <c r="N40" s="135"/>
      <c r="O40" s="621">
        <v>10175</v>
      </c>
      <c r="P40" s="621">
        <v>34098.69</v>
      </c>
      <c r="Q40" s="621">
        <v>2144</v>
      </c>
      <c r="R40" s="621">
        <v>22744.860000000008</v>
      </c>
      <c r="S40" s="621">
        <v>12319</v>
      </c>
      <c r="T40" s="621">
        <v>56843.55000000001</v>
      </c>
      <c r="U40" s="622">
        <v>40.013088556221426</v>
      </c>
      <c r="V40" s="45"/>
    </row>
    <row r="41" spans="2:28" ht="13.5" customHeight="1" thickBot="1">
      <c r="B41" s="151"/>
      <c r="C41" s="202" t="s">
        <v>92</v>
      </c>
      <c r="D41" s="203"/>
      <c r="E41" s="204"/>
      <c r="F41" s="627">
        <v>15588</v>
      </c>
      <c r="G41" s="627">
        <v>59090</v>
      </c>
      <c r="H41" s="627">
        <v>4720</v>
      </c>
      <c r="I41" s="627">
        <v>41643</v>
      </c>
      <c r="J41" s="627">
        <v>20308</v>
      </c>
      <c r="K41" s="627">
        <v>100735</v>
      </c>
      <c r="L41" s="526">
        <v>41</v>
      </c>
      <c r="M41" s="47"/>
      <c r="N41" s="135"/>
      <c r="O41" s="627">
        <v>15569</v>
      </c>
      <c r="P41" s="627">
        <v>59220.94</v>
      </c>
      <c r="Q41" s="627">
        <v>4722</v>
      </c>
      <c r="R41" s="627">
        <v>56386.710000000006</v>
      </c>
      <c r="S41" s="627">
        <v>20291</v>
      </c>
      <c r="T41" s="627">
        <v>115607.65000000001</v>
      </c>
      <c r="U41" s="526">
        <v>48.774203091231421</v>
      </c>
      <c r="V41" s="45"/>
    </row>
    <row r="42" spans="2:28" ht="13.5" customHeight="1" thickBot="1">
      <c r="B42" s="851" t="s">
        <v>104</v>
      </c>
      <c r="C42" s="852"/>
      <c r="D42" s="852"/>
      <c r="E42" s="853"/>
      <c r="F42" s="629">
        <v>64053</v>
      </c>
      <c r="G42" s="629">
        <v>167898</v>
      </c>
      <c r="H42" s="629">
        <v>18982</v>
      </c>
      <c r="I42" s="629">
        <v>87683</v>
      </c>
      <c r="J42" s="629">
        <v>83035</v>
      </c>
      <c r="K42" s="629">
        <v>255583</v>
      </c>
      <c r="L42" s="101">
        <v>34</v>
      </c>
      <c r="M42" s="47"/>
      <c r="N42" s="135"/>
      <c r="O42" s="629">
        <v>63650</v>
      </c>
      <c r="P42" s="629">
        <v>168626.26</v>
      </c>
      <c r="Q42" s="629">
        <v>19272</v>
      </c>
      <c r="R42" s="629">
        <v>110250.37</v>
      </c>
      <c r="S42" s="629">
        <v>82922</v>
      </c>
      <c r="T42" s="629">
        <v>278876.63</v>
      </c>
      <c r="U42" s="101">
        <v>39.533742931417379</v>
      </c>
      <c r="V42" s="45"/>
    </row>
    <row r="43" spans="2:28" ht="13.5" customHeight="1">
      <c r="B43" s="39" t="s">
        <v>131</v>
      </c>
      <c r="C43" s="40" t="s">
        <v>329</v>
      </c>
      <c r="D43" s="292"/>
      <c r="E43" s="292"/>
      <c r="F43" s="47"/>
      <c r="G43" s="47"/>
      <c r="H43" s="47"/>
      <c r="I43" s="47"/>
      <c r="J43" s="47"/>
      <c r="K43" s="47"/>
      <c r="L43" s="47"/>
      <c r="M43" s="47"/>
      <c r="N43" s="47"/>
      <c r="O43" s="41"/>
      <c r="P43" s="41"/>
      <c r="Q43" s="41"/>
      <c r="R43" s="41"/>
      <c r="S43" s="41"/>
      <c r="T43" s="41"/>
      <c r="U43" s="46"/>
      <c r="V43" s="35"/>
    </row>
    <row r="44" spans="2:28" ht="11.25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</sheetData>
  <mergeCells count="9">
    <mergeCell ref="D22:D23"/>
    <mergeCell ref="D33:E33"/>
    <mergeCell ref="B42:E42"/>
    <mergeCell ref="K3:L3"/>
    <mergeCell ref="T3:U3"/>
    <mergeCell ref="B4:B5"/>
    <mergeCell ref="C4:C5"/>
    <mergeCell ref="E4:E5"/>
    <mergeCell ref="D21:E21"/>
  </mergeCells>
  <phoneticPr fontId="5"/>
  <pageMargins left="0.59055118110236227" right="0.51181102362204722" top="0.51181102362204722" bottom="0.51181102362204722" header="0.31496062992125984" footer="0.31496062992125984"/>
  <pageSetup paperSize="9" scale="9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T44"/>
  <sheetViews>
    <sheetView zoomScale="115" zoomScaleNormal="115" workbookViewId="0">
      <selection activeCell="G3" sqref="G3"/>
    </sheetView>
  </sheetViews>
  <sheetFormatPr defaultColWidth="13.25" defaultRowHeight="12" customHeight="1"/>
  <cols>
    <col min="1" max="1" width="0.625" style="77" customWidth="1"/>
    <col min="2" max="4" width="6.625" style="77" customWidth="1"/>
    <col min="5" max="5" width="9.625" style="77" customWidth="1"/>
    <col min="6" max="16" width="9.125" style="77" customWidth="1"/>
    <col min="17" max="17" width="9.125" style="541" customWidth="1"/>
    <col min="18" max="18" width="2.125" style="541" customWidth="1"/>
    <col min="19" max="19" width="9" style="541" customWidth="1"/>
    <col min="20" max="16384" width="13.25" style="77"/>
  </cols>
  <sheetData>
    <row r="2" spans="2:20" ht="14.25">
      <c r="B2" s="10" t="s">
        <v>339</v>
      </c>
    </row>
    <row r="3" spans="2:20" ht="12.75" thickBot="1">
      <c r="B3" s="11"/>
      <c r="C3" s="11"/>
      <c r="D3" s="11"/>
      <c r="E3" s="11"/>
      <c r="F3" s="11"/>
      <c r="G3" s="11" t="s">
        <v>105</v>
      </c>
      <c r="H3" s="11"/>
      <c r="I3" s="11"/>
      <c r="J3" s="11"/>
      <c r="K3" s="11"/>
      <c r="L3" s="11"/>
      <c r="M3" s="11"/>
      <c r="N3" s="11"/>
      <c r="O3" s="11"/>
      <c r="P3" s="11"/>
      <c r="Q3" s="12" t="s">
        <v>54</v>
      </c>
    </row>
    <row r="4" spans="2:20" ht="12" customHeight="1">
      <c r="B4" s="881" t="s">
        <v>106</v>
      </c>
      <c r="C4" s="884" t="s">
        <v>107</v>
      </c>
      <c r="D4" s="887" t="s">
        <v>108</v>
      </c>
      <c r="E4" s="542"/>
      <c r="F4" s="543" t="s">
        <v>109</v>
      </c>
      <c r="G4" s="544" t="s">
        <v>110</v>
      </c>
      <c r="H4" s="544" t="s">
        <v>111</v>
      </c>
      <c r="I4" s="544" t="s">
        <v>112</v>
      </c>
      <c r="J4" s="544" t="s">
        <v>113</v>
      </c>
      <c r="K4" s="544" t="s">
        <v>114</v>
      </c>
      <c r="L4" s="544" t="s">
        <v>115</v>
      </c>
      <c r="M4" s="544" t="s">
        <v>116</v>
      </c>
      <c r="N4" s="544" t="s">
        <v>117</v>
      </c>
      <c r="O4" s="544" t="s">
        <v>118</v>
      </c>
      <c r="P4" s="543" t="s">
        <v>119</v>
      </c>
      <c r="Q4" s="545"/>
      <c r="R4" s="13"/>
    </row>
    <row r="5" spans="2:20" ht="12" customHeight="1">
      <c r="B5" s="882"/>
      <c r="C5" s="885"/>
      <c r="D5" s="888"/>
      <c r="E5" s="14" t="s">
        <v>120</v>
      </c>
      <c r="F5" s="14" t="s">
        <v>121</v>
      </c>
      <c r="G5" s="14" t="s">
        <v>121</v>
      </c>
      <c r="H5" s="14" t="s">
        <v>121</v>
      </c>
      <c r="I5" s="14" t="s">
        <v>121</v>
      </c>
      <c r="J5" s="14" t="s">
        <v>121</v>
      </c>
      <c r="K5" s="14" t="s">
        <v>121</v>
      </c>
      <c r="L5" s="14" t="s">
        <v>121</v>
      </c>
      <c r="M5" s="14" t="s">
        <v>121</v>
      </c>
      <c r="N5" s="14" t="s">
        <v>121</v>
      </c>
      <c r="O5" s="14" t="s">
        <v>121</v>
      </c>
      <c r="P5" s="14" t="s">
        <v>122</v>
      </c>
      <c r="Q5" s="15" t="s">
        <v>123</v>
      </c>
      <c r="R5" s="13"/>
    </row>
    <row r="6" spans="2:20" ht="12" customHeight="1" thickBot="1">
      <c r="B6" s="883"/>
      <c r="C6" s="886"/>
      <c r="D6" s="889"/>
      <c r="E6" s="16"/>
      <c r="F6" s="17" t="s">
        <v>110</v>
      </c>
      <c r="G6" s="18" t="s">
        <v>111</v>
      </c>
      <c r="H6" s="18" t="s">
        <v>112</v>
      </c>
      <c r="I6" s="18" t="s">
        <v>113</v>
      </c>
      <c r="J6" s="18" t="s">
        <v>114</v>
      </c>
      <c r="K6" s="18" t="s">
        <v>115</v>
      </c>
      <c r="L6" s="18" t="s">
        <v>116</v>
      </c>
      <c r="M6" s="18" t="s">
        <v>117</v>
      </c>
      <c r="N6" s="18" t="s">
        <v>118</v>
      </c>
      <c r="O6" s="18" t="s">
        <v>119</v>
      </c>
      <c r="P6" s="17"/>
      <c r="Q6" s="19"/>
      <c r="R6" s="20"/>
      <c r="S6" s="21"/>
    </row>
    <row r="7" spans="2:20" ht="14.25" customHeight="1">
      <c r="B7" s="305"/>
      <c r="C7" s="302"/>
      <c r="D7" s="302"/>
      <c r="E7" s="152" t="s">
        <v>64</v>
      </c>
      <c r="F7" s="119">
        <v>390.38</v>
      </c>
      <c r="G7" s="119">
        <v>1455.13</v>
      </c>
      <c r="H7" s="119">
        <v>1859.09</v>
      </c>
      <c r="I7" s="119">
        <v>963.91</v>
      </c>
      <c r="J7" s="119">
        <v>264.19</v>
      </c>
      <c r="K7" s="119">
        <v>84.96</v>
      </c>
      <c r="L7" s="119">
        <v>0</v>
      </c>
      <c r="M7" s="119">
        <v>0</v>
      </c>
      <c r="N7" s="119">
        <v>0</v>
      </c>
      <c r="O7" s="119">
        <v>0</v>
      </c>
      <c r="P7" s="119">
        <v>0</v>
      </c>
      <c r="Q7" s="120">
        <f>SUM(F7:P7)</f>
        <v>5017.66</v>
      </c>
      <c r="R7" s="13"/>
      <c r="T7" s="23"/>
    </row>
    <row r="8" spans="2:20" ht="14.25" customHeight="1">
      <c r="B8" s="305"/>
      <c r="C8" s="302"/>
      <c r="D8" s="302"/>
      <c r="E8" s="161" t="s">
        <v>65</v>
      </c>
      <c r="F8" s="547">
        <v>644.62</v>
      </c>
      <c r="G8" s="547">
        <v>1692.24</v>
      </c>
      <c r="H8" s="547">
        <v>2349.69</v>
      </c>
      <c r="I8" s="547">
        <v>2299.73</v>
      </c>
      <c r="J8" s="547">
        <v>71.849999999999994</v>
      </c>
      <c r="K8" s="547">
        <v>0</v>
      </c>
      <c r="L8" s="547">
        <v>0</v>
      </c>
      <c r="M8" s="547">
        <v>0</v>
      </c>
      <c r="N8" s="547">
        <v>0</v>
      </c>
      <c r="O8" s="547">
        <v>0</v>
      </c>
      <c r="P8" s="547">
        <v>0</v>
      </c>
      <c r="Q8" s="548">
        <f>SUM(F8:P8)</f>
        <v>7058.130000000001</v>
      </c>
      <c r="R8" s="13"/>
      <c r="T8" s="23"/>
    </row>
    <row r="9" spans="2:20" ht="14.25" customHeight="1">
      <c r="B9" s="305"/>
      <c r="C9" s="302"/>
      <c r="D9" s="302"/>
      <c r="E9" s="166" t="s">
        <v>52</v>
      </c>
      <c r="F9" s="547">
        <v>101.92</v>
      </c>
      <c r="G9" s="547">
        <v>317.81</v>
      </c>
      <c r="H9" s="547">
        <v>233.01</v>
      </c>
      <c r="I9" s="547">
        <v>0</v>
      </c>
      <c r="J9" s="547">
        <v>0</v>
      </c>
      <c r="K9" s="547">
        <v>0</v>
      </c>
      <c r="L9" s="547">
        <v>0</v>
      </c>
      <c r="M9" s="547">
        <v>0</v>
      </c>
      <c r="N9" s="547">
        <v>0</v>
      </c>
      <c r="O9" s="547">
        <v>0</v>
      </c>
      <c r="P9" s="547">
        <v>0</v>
      </c>
      <c r="Q9" s="548">
        <f t="shared" ref="Q9:Q43" si="0">SUM(F9:P9)</f>
        <v>652.74</v>
      </c>
      <c r="R9" s="13"/>
      <c r="T9" s="23"/>
    </row>
    <row r="10" spans="2:20" ht="14.25" customHeight="1">
      <c r="B10" s="305"/>
      <c r="C10" s="302"/>
      <c r="D10" s="302"/>
      <c r="E10" s="161" t="s">
        <v>66</v>
      </c>
      <c r="F10" s="547">
        <v>1.25</v>
      </c>
      <c r="G10" s="547">
        <v>40.270000000000003</v>
      </c>
      <c r="H10" s="547">
        <v>380.9</v>
      </c>
      <c r="I10" s="547">
        <v>1554.63</v>
      </c>
      <c r="J10" s="547">
        <v>1804.56</v>
      </c>
      <c r="K10" s="547">
        <v>868.8</v>
      </c>
      <c r="L10" s="547">
        <v>73.75</v>
      </c>
      <c r="M10" s="547">
        <v>0</v>
      </c>
      <c r="N10" s="547">
        <v>0</v>
      </c>
      <c r="O10" s="547">
        <v>0</v>
      </c>
      <c r="P10" s="547">
        <v>0</v>
      </c>
      <c r="Q10" s="548">
        <f t="shared" si="0"/>
        <v>4724.16</v>
      </c>
      <c r="R10" s="13"/>
      <c r="T10" s="23"/>
    </row>
    <row r="11" spans="2:20" ht="14.25" customHeight="1">
      <c r="B11" s="305"/>
      <c r="C11" s="302"/>
      <c r="D11" s="302"/>
      <c r="E11" s="161" t="s">
        <v>67</v>
      </c>
      <c r="F11" s="547">
        <v>0</v>
      </c>
      <c r="G11" s="547">
        <v>0</v>
      </c>
      <c r="H11" s="547">
        <v>117.54</v>
      </c>
      <c r="I11" s="547">
        <v>1073.44</v>
      </c>
      <c r="J11" s="547">
        <v>2191.37</v>
      </c>
      <c r="K11" s="547">
        <v>2507.58</v>
      </c>
      <c r="L11" s="547">
        <v>2486.81</v>
      </c>
      <c r="M11" s="547">
        <v>1265.79</v>
      </c>
      <c r="N11" s="547">
        <v>46.74</v>
      </c>
      <c r="O11" s="547">
        <v>0</v>
      </c>
      <c r="P11" s="547">
        <v>0</v>
      </c>
      <c r="Q11" s="548">
        <f t="shared" si="0"/>
        <v>9689.2699999999986</v>
      </c>
      <c r="R11" s="13"/>
      <c r="T11" s="23"/>
    </row>
    <row r="12" spans="2:20" ht="14.25" customHeight="1">
      <c r="B12" s="305"/>
      <c r="C12" s="302"/>
      <c r="D12" s="302"/>
      <c r="E12" s="166" t="s">
        <v>53</v>
      </c>
      <c r="F12" s="547">
        <v>14.08</v>
      </c>
      <c r="G12" s="547">
        <v>63.16</v>
      </c>
      <c r="H12" s="547">
        <v>636.26</v>
      </c>
      <c r="I12" s="547">
        <v>874.86</v>
      </c>
      <c r="J12" s="547">
        <v>544.46</v>
      </c>
      <c r="K12" s="547">
        <v>649.89</v>
      </c>
      <c r="L12" s="547">
        <v>109.29</v>
      </c>
      <c r="M12" s="547">
        <v>0</v>
      </c>
      <c r="N12" s="547">
        <v>0</v>
      </c>
      <c r="O12" s="547">
        <v>0</v>
      </c>
      <c r="P12" s="547">
        <v>0</v>
      </c>
      <c r="Q12" s="548">
        <f t="shared" si="0"/>
        <v>2892</v>
      </c>
      <c r="R12" s="13"/>
      <c r="T12" s="23"/>
    </row>
    <row r="13" spans="2:20" ht="14.25" customHeight="1">
      <c r="B13" s="305"/>
      <c r="C13" s="302"/>
      <c r="D13" s="302"/>
      <c r="E13" s="161" t="s">
        <v>68</v>
      </c>
      <c r="F13" s="547">
        <v>11.66</v>
      </c>
      <c r="G13" s="547">
        <v>174.56</v>
      </c>
      <c r="H13" s="547">
        <v>124.58</v>
      </c>
      <c r="I13" s="547">
        <v>0</v>
      </c>
      <c r="J13" s="547">
        <v>0</v>
      </c>
      <c r="K13" s="547">
        <v>0</v>
      </c>
      <c r="L13" s="547">
        <v>0</v>
      </c>
      <c r="M13" s="547">
        <v>0</v>
      </c>
      <c r="N13" s="547">
        <v>0</v>
      </c>
      <c r="O13" s="547">
        <v>0</v>
      </c>
      <c r="P13" s="547">
        <v>0</v>
      </c>
      <c r="Q13" s="548">
        <f t="shared" si="0"/>
        <v>310.8</v>
      </c>
      <c r="R13" s="13"/>
      <c r="T13" s="23"/>
    </row>
    <row r="14" spans="2:20" ht="14.25" customHeight="1">
      <c r="B14" s="305"/>
      <c r="C14" s="302" t="s">
        <v>69</v>
      </c>
      <c r="D14" s="168" t="s">
        <v>70</v>
      </c>
      <c r="E14" s="161" t="s">
        <v>71</v>
      </c>
      <c r="F14" s="547">
        <v>0</v>
      </c>
      <c r="G14" s="547">
        <v>67.95</v>
      </c>
      <c r="H14" s="547">
        <v>901.08</v>
      </c>
      <c r="I14" s="547">
        <v>5002.9799999999996</v>
      </c>
      <c r="J14" s="547">
        <v>3733.09</v>
      </c>
      <c r="K14" s="547">
        <v>3169.79</v>
      </c>
      <c r="L14" s="547">
        <v>1051.1600000000001</v>
      </c>
      <c r="M14" s="547">
        <v>542.78</v>
      </c>
      <c r="N14" s="547">
        <v>0</v>
      </c>
      <c r="O14" s="547">
        <v>0</v>
      </c>
      <c r="P14" s="547">
        <v>0</v>
      </c>
      <c r="Q14" s="548">
        <f t="shared" si="0"/>
        <v>14468.83</v>
      </c>
      <c r="R14" s="13"/>
      <c r="T14" s="23"/>
    </row>
    <row r="15" spans="2:20" ht="14.25" customHeight="1">
      <c r="B15" s="305"/>
      <c r="C15" s="302" t="s">
        <v>72</v>
      </c>
      <c r="D15" s="302" t="s">
        <v>73</v>
      </c>
      <c r="E15" s="161" t="s">
        <v>74</v>
      </c>
      <c r="F15" s="547">
        <v>3.2</v>
      </c>
      <c r="G15" s="547">
        <v>0</v>
      </c>
      <c r="H15" s="547">
        <v>0</v>
      </c>
      <c r="I15" s="547">
        <v>0</v>
      </c>
      <c r="J15" s="547">
        <v>0</v>
      </c>
      <c r="K15" s="547">
        <v>0</v>
      </c>
      <c r="L15" s="547">
        <v>0</v>
      </c>
      <c r="M15" s="547">
        <v>0</v>
      </c>
      <c r="N15" s="547">
        <v>0</v>
      </c>
      <c r="O15" s="547">
        <v>0</v>
      </c>
      <c r="P15" s="547">
        <v>0</v>
      </c>
      <c r="Q15" s="548">
        <f t="shared" si="0"/>
        <v>3.2</v>
      </c>
      <c r="R15" s="13"/>
      <c r="T15" s="23"/>
    </row>
    <row r="16" spans="2:20" ht="14.25" customHeight="1">
      <c r="B16" s="305"/>
      <c r="C16" s="303" t="s">
        <v>285</v>
      </c>
      <c r="D16" s="302"/>
      <c r="E16" s="161" t="s">
        <v>76</v>
      </c>
      <c r="F16" s="547">
        <v>0</v>
      </c>
      <c r="G16" s="547">
        <v>0</v>
      </c>
      <c r="H16" s="547">
        <v>0</v>
      </c>
      <c r="I16" s="547">
        <v>0</v>
      </c>
      <c r="J16" s="547">
        <v>0</v>
      </c>
      <c r="K16" s="547">
        <v>0</v>
      </c>
      <c r="L16" s="547">
        <v>0</v>
      </c>
      <c r="M16" s="547">
        <v>0</v>
      </c>
      <c r="N16" s="547">
        <v>0</v>
      </c>
      <c r="O16" s="547">
        <v>0</v>
      </c>
      <c r="P16" s="547">
        <v>0</v>
      </c>
      <c r="Q16" s="548">
        <f t="shared" si="0"/>
        <v>0</v>
      </c>
      <c r="R16" s="13"/>
      <c r="T16" s="23"/>
    </row>
    <row r="17" spans="2:20" ht="14.25" customHeight="1">
      <c r="B17" s="305" t="s">
        <v>75</v>
      </c>
      <c r="C17" s="302"/>
      <c r="D17" s="302"/>
      <c r="E17" s="161" t="s">
        <v>77</v>
      </c>
      <c r="F17" s="547">
        <v>0</v>
      </c>
      <c r="G17" s="547">
        <v>0</v>
      </c>
      <c r="H17" s="547">
        <v>0</v>
      </c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8">
        <f t="shared" si="0"/>
        <v>0</v>
      </c>
      <c r="R17" s="13"/>
      <c r="T17" s="23"/>
    </row>
    <row r="18" spans="2:20" ht="14.25" customHeight="1">
      <c r="B18" s="305"/>
      <c r="C18" s="302"/>
      <c r="D18" s="302"/>
      <c r="E18" s="161" t="s">
        <v>78</v>
      </c>
      <c r="F18" s="547">
        <v>15.86</v>
      </c>
      <c r="G18" s="547">
        <v>156</v>
      </c>
      <c r="H18" s="547">
        <v>763.33</v>
      </c>
      <c r="I18" s="547">
        <v>713.29</v>
      </c>
      <c r="J18" s="547">
        <v>10.52</v>
      </c>
      <c r="K18" s="547">
        <v>0</v>
      </c>
      <c r="L18" s="547">
        <v>0</v>
      </c>
      <c r="M18" s="547">
        <v>0</v>
      </c>
      <c r="N18" s="547">
        <v>0</v>
      </c>
      <c r="O18" s="547">
        <v>0</v>
      </c>
      <c r="P18" s="547">
        <v>0</v>
      </c>
      <c r="Q18" s="548">
        <f t="shared" si="0"/>
        <v>1659</v>
      </c>
      <c r="R18" s="13"/>
      <c r="T18" s="23"/>
    </row>
    <row r="19" spans="2:20" ht="14.25" customHeight="1">
      <c r="B19" s="169" t="s">
        <v>330</v>
      </c>
      <c r="C19" s="302"/>
      <c r="D19" s="302"/>
      <c r="E19" s="161" t="s">
        <v>79</v>
      </c>
      <c r="F19" s="547">
        <v>7.31</v>
      </c>
      <c r="G19" s="547">
        <v>44.28</v>
      </c>
      <c r="H19" s="547">
        <v>227.93</v>
      </c>
      <c r="I19" s="547">
        <v>478.21</v>
      </c>
      <c r="J19" s="547">
        <v>453.66</v>
      </c>
      <c r="K19" s="547">
        <v>0</v>
      </c>
      <c r="L19" s="547">
        <v>0</v>
      </c>
      <c r="M19" s="547">
        <v>0</v>
      </c>
      <c r="N19" s="547">
        <v>0</v>
      </c>
      <c r="O19" s="547">
        <v>0</v>
      </c>
      <c r="P19" s="547">
        <v>0</v>
      </c>
      <c r="Q19" s="548">
        <f t="shared" si="0"/>
        <v>1211.3900000000001</v>
      </c>
      <c r="R19" s="13"/>
      <c r="T19" s="23"/>
    </row>
    <row r="20" spans="2:20" ht="14.25" customHeight="1">
      <c r="B20" s="305"/>
      <c r="C20" s="304"/>
      <c r="D20" s="238"/>
      <c r="E20" s="251" t="s">
        <v>80</v>
      </c>
      <c r="F20" s="547">
        <f>SUM(F7:F19)</f>
        <v>1190.28</v>
      </c>
      <c r="G20" s="547">
        <f>SUM(G7:G19)</f>
        <v>4011.3999999999996</v>
      </c>
      <c r="H20" s="547">
        <f t="shared" ref="H20:P20" si="1">SUM(H7:H19)</f>
        <v>7593.41</v>
      </c>
      <c r="I20" s="547">
        <f t="shared" si="1"/>
        <v>12961.05</v>
      </c>
      <c r="J20" s="547">
        <f t="shared" si="1"/>
        <v>9073.7000000000007</v>
      </c>
      <c r="K20" s="547">
        <f t="shared" si="1"/>
        <v>7281.02</v>
      </c>
      <c r="L20" s="547">
        <f t="shared" si="1"/>
        <v>3721.01</v>
      </c>
      <c r="M20" s="547">
        <f t="shared" si="1"/>
        <v>1808.57</v>
      </c>
      <c r="N20" s="547">
        <f t="shared" si="1"/>
        <v>46.74</v>
      </c>
      <c r="O20" s="547">
        <f t="shared" si="1"/>
        <v>0</v>
      </c>
      <c r="P20" s="547">
        <f t="shared" si="1"/>
        <v>0</v>
      </c>
      <c r="Q20" s="548">
        <f t="shared" si="0"/>
        <v>47687.18</v>
      </c>
      <c r="R20" s="13"/>
      <c r="T20" s="23"/>
    </row>
    <row r="21" spans="2:20" ht="14.25" customHeight="1">
      <c r="B21" s="305"/>
      <c r="C21" s="304"/>
      <c r="D21" s="244" t="s">
        <v>81</v>
      </c>
      <c r="E21" s="252" t="s">
        <v>82</v>
      </c>
      <c r="F21" s="547">
        <v>0</v>
      </c>
      <c r="G21" s="547">
        <v>104.09</v>
      </c>
      <c r="H21" s="547">
        <v>826.39</v>
      </c>
      <c r="I21" s="547">
        <v>5424.8</v>
      </c>
      <c r="J21" s="547">
        <v>3354.55</v>
      </c>
      <c r="K21" s="547">
        <v>178.24</v>
      </c>
      <c r="L21" s="547">
        <v>7.38</v>
      </c>
      <c r="M21" s="547">
        <v>0</v>
      </c>
      <c r="N21" s="547">
        <v>0</v>
      </c>
      <c r="O21" s="547">
        <v>0</v>
      </c>
      <c r="P21" s="547">
        <v>0</v>
      </c>
      <c r="Q21" s="548">
        <f t="shared" si="0"/>
        <v>9895.4500000000007</v>
      </c>
      <c r="R21" s="13"/>
      <c r="T21" s="23"/>
    </row>
    <row r="22" spans="2:20" ht="14.25" customHeight="1" thickBot="1">
      <c r="B22" s="305"/>
      <c r="C22" s="304"/>
      <c r="D22" s="838" t="s">
        <v>83</v>
      </c>
      <c r="E22" s="839"/>
      <c r="F22" s="551">
        <f>SUM(F7:F19,F21)</f>
        <v>1190.28</v>
      </c>
      <c r="G22" s="551">
        <f t="shared" ref="G22:P22" si="2">SUM(G7:G19,G21)</f>
        <v>4115.49</v>
      </c>
      <c r="H22" s="551">
        <f t="shared" si="2"/>
        <v>8419.7999999999993</v>
      </c>
      <c r="I22" s="551">
        <f t="shared" si="2"/>
        <v>18385.849999999999</v>
      </c>
      <c r="J22" s="551">
        <f t="shared" si="2"/>
        <v>12428.25</v>
      </c>
      <c r="K22" s="551">
        <f t="shared" si="2"/>
        <v>7459.26</v>
      </c>
      <c r="L22" s="551">
        <f t="shared" si="2"/>
        <v>3728.3900000000003</v>
      </c>
      <c r="M22" s="551">
        <f t="shared" si="2"/>
        <v>1808.57</v>
      </c>
      <c r="N22" s="551">
        <f t="shared" si="2"/>
        <v>46.74</v>
      </c>
      <c r="O22" s="551">
        <f t="shared" si="2"/>
        <v>0</v>
      </c>
      <c r="P22" s="551">
        <f t="shared" si="2"/>
        <v>0</v>
      </c>
      <c r="Q22" s="552">
        <f t="shared" si="0"/>
        <v>57582.63</v>
      </c>
      <c r="R22" s="13"/>
      <c r="T22" s="23"/>
    </row>
    <row r="23" spans="2:20" ht="14.25" customHeight="1">
      <c r="B23" s="305"/>
      <c r="C23" s="312"/>
      <c r="D23" s="848"/>
      <c r="E23" s="179" t="s">
        <v>226</v>
      </c>
      <c r="F23" s="121">
        <v>66.83</v>
      </c>
      <c r="G23" s="121">
        <v>173.71</v>
      </c>
      <c r="H23" s="121">
        <v>990.24</v>
      </c>
      <c r="I23" s="121">
        <v>3130.07</v>
      </c>
      <c r="J23" s="121">
        <v>1972.49</v>
      </c>
      <c r="K23" s="121">
        <v>1252.1500000000001</v>
      </c>
      <c r="L23" s="121">
        <v>502.41</v>
      </c>
      <c r="M23" s="121">
        <v>46.25</v>
      </c>
      <c r="N23" s="121">
        <v>0</v>
      </c>
      <c r="O23" s="121">
        <v>0</v>
      </c>
      <c r="P23" s="121">
        <v>0</v>
      </c>
      <c r="Q23" s="122">
        <f t="shared" si="0"/>
        <v>8134.15</v>
      </c>
      <c r="R23" s="13"/>
      <c r="T23" s="23"/>
    </row>
    <row r="24" spans="2:20" ht="14.25" customHeight="1">
      <c r="B24" s="169"/>
      <c r="C24" s="302"/>
      <c r="D24" s="849"/>
      <c r="E24" s="185" t="s">
        <v>80</v>
      </c>
      <c r="F24" s="123">
        <f>SUM(F21,F23)</f>
        <v>66.83</v>
      </c>
      <c r="G24" s="123">
        <f t="shared" ref="G24:P24" si="3">SUM(G21,G23)</f>
        <v>277.8</v>
      </c>
      <c r="H24" s="123">
        <f t="shared" si="3"/>
        <v>1816.63</v>
      </c>
      <c r="I24" s="123">
        <f t="shared" si="3"/>
        <v>8554.8700000000008</v>
      </c>
      <c r="J24" s="123">
        <f t="shared" si="3"/>
        <v>5327.04</v>
      </c>
      <c r="K24" s="123">
        <f t="shared" si="3"/>
        <v>1430.39</v>
      </c>
      <c r="L24" s="123">
        <f t="shared" si="3"/>
        <v>509.79</v>
      </c>
      <c r="M24" s="123">
        <f t="shared" si="3"/>
        <v>46.25</v>
      </c>
      <c r="N24" s="123">
        <f t="shared" si="3"/>
        <v>0</v>
      </c>
      <c r="O24" s="123">
        <f t="shared" si="3"/>
        <v>0</v>
      </c>
      <c r="P24" s="123">
        <f t="shared" si="3"/>
        <v>0</v>
      </c>
      <c r="Q24" s="124">
        <f>SUM(F24:P24)</f>
        <v>18029.600000000002</v>
      </c>
      <c r="R24" s="13"/>
      <c r="T24" s="23"/>
    </row>
    <row r="25" spans="2:20" ht="14.25" customHeight="1">
      <c r="B25" s="305"/>
      <c r="C25" s="302" t="s">
        <v>85</v>
      </c>
      <c r="D25" s="243"/>
      <c r="E25" s="186" t="s">
        <v>86</v>
      </c>
      <c r="F25" s="547">
        <v>37.9</v>
      </c>
      <c r="G25" s="547">
        <v>179.58</v>
      </c>
      <c r="H25" s="547">
        <v>1077.1300000000001</v>
      </c>
      <c r="I25" s="547">
        <v>6386.79</v>
      </c>
      <c r="J25" s="547">
        <v>8368.32</v>
      </c>
      <c r="K25" s="547">
        <v>6533.14</v>
      </c>
      <c r="L25" s="547">
        <v>3530.62</v>
      </c>
      <c r="M25" s="547">
        <v>1285.8599999999999</v>
      </c>
      <c r="N25" s="547">
        <v>467.79</v>
      </c>
      <c r="O25" s="547">
        <v>345.29</v>
      </c>
      <c r="P25" s="547">
        <v>75.989999999999995</v>
      </c>
      <c r="Q25" s="548">
        <f t="shared" si="0"/>
        <v>28288.410000000003</v>
      </c>
      <c r="R25" s="13"/>
      <c r="T25" s="23"/>
    </row>
    <row r="26" spans="2:20" ht="14.25" customHeight="1">
      <c r="B26" s="305"/>
      <c r="C26" s="302" t="s">
        <v>315</v>
      </c>
      <c r="D26" s="240" t="s">
        <v>87</v>
      </c>
      <c r="E26" s="188" t="s">
        <v>88</v>
      </c>
      <c r="F26" s="547">
        <v>0</v>
      </c>
      <c r="G26" s="547">
        <v>16.21</v>
      </c>
      <c r="H26" s="547">
        <v>507.74</v>
      </c>
      <c r="I26" s="547">
        <v>3200.23</v>
      </c>
      <c r="J26" s="547">
        <v>2879.53</v>
      </c>
      <c r="K26" s="547">
        <v>3148.8</v>
      </c>
      <c r="L26" s="547">
        <v>2993.04</v>
      </c>
      <c r="M26" s="547">
        <v>1964.96</v>
      </c>
      <c r="N26" s="547">
        <v>235.24</v>
      </c>
      <c r="O26" s="547">
        <v>22.87</v>
      </c>
      <c r="P26" s="547">
        <v>0</v>
      </c>
      <c r="Q26" s="548">
        <f t="shared" si="0"/>
        <v>14968.620000000003</v>
      </c>
      <c r="R26" s="13"/>
      <c r="T26" s="23"/>
    </row>
    <row r="27" spans="2:20" ht="14.25" customHeight="1">
      <c r="B27" s="305"/>
      <c r="C27" s="302"/>
      <c r="D27" s="302"/>
      <c r="E27" s="185" t="s">
        <v>80</v>
      </c>
      <c r="F27" s="547">
        <f>SUM(F25:F26)</f>
        <v>37.9</v>
      </c>
      <c r="G27" s="547">
        <f t="shared" ref="G27:P27" si="4">SUM(G25:G26)</f>
        <v>195.79000000000002</v>
      </c>
      <c r="H27" s="547">
        <f t="shared" si="4"/>
        <v>1584.8700000000001</v>
      </c>
      <c r="I27" s="547">
        <f t="shared" si="4"/>
        <v>9587.02</v>
      </c>
      <c r="J27" s="547">
        <f t="shared" si="4"/>
        <v>11247.85</v>
      </c>
      <c r="K27" s="547">
        <f t="shared" si="4"/>
        <v>9681.94</v>
      </c>
      <c r="L27" s="547">
        <f t="shared" si="4"/>
        <v>6523.66</v>
      </c>
      <c r="M27" s="547">
        <f t="shared" si="4"/>
        <v>3250.8199999999997</v>
      </c>
      <c r="N27" s="547">
        <f t="shared" si="4"/>
        <v>703.03</v>
      </c>
      <c r="O27" s="547">
        <f t="shared" si="4"/>
        <v>368.16</v>
      </c>
      <c r="P27" s="547">
        <f t="shared" si="4"/>
        <v>75.989999999999995</v>
      </c>
      <c r="Q27" s="548">
        <f t="shared" si="0"/>
        <v>43257.03</v>
      </c>
      <c r="R27" s="13"/>
      <c r="T27" s="23"/>
    </row>
    <row r="28" spans="2:20" ht="14.25" customHeight="1" thickBot="1">
      <c r="B28" s="305"/>
      <c r="C28" s="149"/>
      <c r="D28" s="189" t="s">
        <v>83</v>
      </c>
      <c r="E28" s="190"/>
      <c r="F28" s="556">
        <f>SUM(F23,F25:F26)</f>
        <v>104.72999999999999</v>
      </c>
      <c r="G28" s="556">
        <f>SUM(G23,G25:G26)</f>
        <v>369.5</v>
      </c>
      <c r="H28" s="556">
        <f t="shared" ref="H28:P28" si="5">SUM(H23,H25:H26)</f>
        <v>2575.1099999999997</v>
      </c>
      <c r="I28" s="556">
        <f t="shared" si="5"/>
        <v>12717.09</v>
      </c>
      <c r="J28" s="556">
        <f t="shared" si="5"/>
        <v>13220.34</v>
      </c>
      <c r="K28" s="556">
        <f t="shared" si="5"/>
        <v>10934.09</v>
      </c>
      <c r="L28" s="556">
        <f t="shared" si="5"/>
        <v>7026.07</v>
      </c>
      <c r="M28" s="556">
        <f t="shared" si="5"/>
        <v>3297.0699999999997</v>
      </c>
      <c r="N28" s="556">
        <f t="shared" si="5"/>
        <v>703.03</v>
      </c>
      <c r="O28" s="556">
        <f t="shared" si="5"/>
        <v>368.16</v>
      </c>
      <c r="P28" s="556">
        <f t="shared" si="5"/>
        <v>75.989999999999995</v>
      </c>
      <c r="Q28" s="557">
        <f t="shared" si="0"/>
        <v>51391.18</v>
      </c>
      <c r="R28" s="13"/>
      <c r="T28" s="23"/>
    </row>
    <row r="29" spans="2:20" ht="14.25" customHeight="1">
      <c r="B29" s="305"/>
      <c r="C29" s="193" t="s">
        <v>316</v>
      </c>
      <c r="D29" s="194" t="s">
        <v>89</v>
      </c>
      <c r="E29" s="179" t="s">
        <v>90</v>
      </c>
      <c r="F29" s="119">
        <v>0</v>
      </c>
      <c r="G29" s="119">
        <v>80.44</v>
      </c>
      <c r="H29" s="119">
        <v>578.24</v>
      </c>
      <c r="I29" s="119">
        <v>8369.4599999999991</v>
      </c>
      <c r="J29" s="119">
        <v>13044.49</v>
      </c>
      <c r="K29" s="119">
        <v>13123.54</v>
      </c>
      <c r="L29" s="119">
        <v>10722.73</v>
      </c>
      <c r="M29" s="119">
        <v>7402.89</v>
      </c>
      <c r="N29" s="119">
        <v>1608.45</v>
      </c>
      <c r="O29" s="119">
        <v>155.46</v>
      </c>
      <c r="P29" s="119">
        <v>47.96</v>
      </c>
      <c r="Q29" s="120">
        <f t="shared" si="0"/>
        <v>55133.659999999989</v>
      </c>
      <c r="R29" s="13"/>
      <c r="T29" s="23"/>
    </row>
    <row r="30" spans="2:20" ht="14.25" customHeight="1">
      <c r="B30" s="305"/>
      <c r="C30" s="302" t="s">
        <v>330</v>
      </c>
      <c r="D30" s="302"/>
      <c r="E30" s="188" t="s">
        <v>91</v>
      </c>
      <c r="F30" s="559">
        <v>0</v>
      </c>
      <c r="G30" s="559">
        <v>27.39</v>
      </c>
      <c r="H30" s="559">
        <v>367.32</v>
      </c>
      <c r="I30" s="559">
        <v>2487.2800000000002</v>
      </c>
      <c r="J30" s="559">
        <v>2673.71</v>
      </c>
      <c r="K30" s="559">
        <v>2739.64</v>
      </c>
      <c r="L30" s="559">
        <v>1084.94</v>
      </c>
      <c r="M30" s="559">
        <v>159.36000000000001</v>
      </c>
      <c r="N30" s="559">
        <v>37.380000000000003</v>
      </c>
      <c r="O30" s="559">
        <v>0</v>
      </c>
      <c r="P30" s="559">
        <v>0</v>
      </c>
      <c r="Q30" s="560">
        <f t="shared" si="0"/>
        <v>9577.02</v>
      </c>
      <c r="R30" s="13"/>
      <c r="T30" s="23"/>
    </row>
    <row r="31" spans="2:20" ht="14.25" customHeight="1" thickBot="1">
      <c r="B31" s="305"/>
      <c r="C31" s="173"/>
      <c r="D31" s="197" t="s">
        <v>83</v>
      </c>
      <c r="E31" s="198"/>
      <c r="F31" s="125">
        <f>SUM(F29:F30)</f>
        <v>0</v>
      </c>
      <c r="G31" s="125">
        <f t="shared" ref="G31:P31" si="6">SUM(G29:G30)</f>
        <v>107.83</v>
      </c>
      <c r="H31" s="125">
        <f t="shared" si="6"/>
        <v>945.56</v>
      </c>
      <c r="I31" s="125">
        <f t="shared" si="6"/>
        <v>10856.74</v>
      </c>
      <c r="J31" s="125">
        <f t="shared" si="6"/>
        <v>15718.2</v>
      </c>
      <c r="K31" s="125">
        <f t="shared" si="6"/>
        <v>15863.18</v>
      </c>
      <c r="L31" s="125">
        <f t="shared" si="6"/>
        <v>11807.67</v>
      </c>
      <c r="M31" s="125">
        <f t="shared" si="6"/>
        <v>7562.25</v>
      </c>
      <c r="N31" s="125">
        <f t="shared" si="6"/>
        <v>1645.8300000000002</v>
      </c>
      <c r="O31" s="125">
        <f t="shared" si="6"/>
        <v>155.46</v>
      </c>
      <c r="P31" s="125">
        <f t="shared" si="6"/>
        <v>47.96</v>
      </c>
      <c r="Q31" s="19">
        <f t="shared" si="0"/>
        <v>64710.68</v>
      </c>
      <c r="R31" s="13"/>
      <c r="T31" s="23"/>
    </row>
    <row r="32" spans="2:20" ht="14.25" customHeight="1" thickBot="1">
      <c r="B32" s="305"/>
      <c r="C32" s="202" t="s">
        <v>92</v>
      </c>
      <c r="D32" s="203"/>
      <c r="E32" s="204"/>
      <c r="F32" s="126">
        <f>SUM(F22,F28,F31)</f>
        <v>1295.01</v>
      </c>
      <c r="G32" s="127">
        <f t="shared" ref="G32:P32" si="7">SUM(G22,G28,G31)</f>
        <v>4592.82</v>
      </c>
      <c r="H32" s="127">
        <f t="shared" si="7"/>
        <v>11940.47</v>
      </c>
      <c r="I32" s="127">
        <f t="shared" si="7"/>
        <v>41959.68</v>
      </c>
      <c r="J32" s="127">
        <f t="shared" si="7"/>
        <v>41366.79</v>
      </c>
      <c r="K32" s="127">
        <f t="shared" si="7"/>
        <v>34256.53</v>
      </c>
      <c r="L32" s="127">
        <f t="shared" si="7"/>
        <v>22562.129999999997</v>
      </c>
      <c r="M32" s="127">
        <f t="shared" si="7"/>
        <v>12667.89</v>
      </c>
      <c r="N32" s="127">
        <f t="shared" si="7"/>
        <v>2395.6000000000004</v>
      </c>
      <c r="O32" s="127">
        <f t="shared" si="7"/>
        <v>523.62</v>
      </c>
      <c r="P32" s="127">
        <f t="shared" si="7"/>
        <v>123.94999999999999</v>
      </c>
      <c r="Q32" s="128">
        <f t="shared" si="0"/>
        <v>173684.49000000002</v>
      </c>
      <c r="R32" s="13"/>
      <c r="T32" s="23"/>
    </row>
    <row r="33" spans="2:20" ht="14.25" customHeight="1">
      <c r="B33" s="211"/>
      <c r="C33" s="306" t="s">
        <v>93</v>
      </c>
      <c r="D33" s="241"/>
      <c r="E33" s="186" t="s">
        <v>94</v>
      </c>
      <c r="F33" s="129">
        <v>0</v>
      </c>
      <c r="G33" s="129">
        <v>42</v>
      </c>
      <c r="H33" s="129">
        <v>1684.64</v>
      </c>
      <c r="I33" s="129">
        <v>9075.48</v>
      </c>
      <c r="J33" s="129">
        <v>14283.76</v>
      </c>
      <c r="K33" s="129">
        <v>14109.79</v>
      </c>
      <c r="L33" s="129">
        <v>10918.73</v>
      </c>
      <c r="M33" s="129">
        <v>6444.72</v>
      </c>
      <c r="N33" s="129">
        <v>3942.43</v>
      </c>
      <c r="O33" s="129">
        <v>996.44</v>
      </c>
      <c r="P33" s="129">
        <v>47.06</v>
      </c>
      <c r="Q33" s="120">
        <f t="shared" si="0"/>
        <v>61545.049999999996</v>
      </c>
      <c r="R33" s="13"/>
      <c r="T33" s="23"/>
    </row>
    <row r="34" spans="2:20" ht="14.25" customHeight="1" thickBot="1">
      <c r="B34" s="305"/>
      <c r="C34" s="232" t="s">
        <v>334</v>
      </c>
      <c r="D34" s="850" t="s">
        <v>83</v>
      </c>
      <c r="E34" s="839"/>
      <c r="F34" s="561">
        <f>SUM(F33)</f>
        <v>0</v>
      </c>
      <c r="G34" s="561">
        <f t="shared" ref="G34:P34" si="8">SUM(G33)</f>
        <v>42</v>
      </c>
      <c r="H34" s="561">
        <f t="shared" si="8"/>
        <v>1684.64</v>
      </c>
      <c r="I34" s="561">
        <f t="shared" si="8"/>
        <v>9075.48</v>
      </c>
      <c r="J34" s="561">
        <f t="shared" si="8"/>
        <v>14283.76</v>
      </c>
      <c r="K34" s="561">
        <f t="shared" si="8"/>
        <v>14109.79</v>
      </c>
      <c r="L34" s="561">
        <f t="shared" si="8"/>
        <v>10918.73</v>
      </c>
      <c r="M34" s="561">
        <f t="shared" si="8"/>
        <v>6444.72</v>
      </c>
      <c r="N34" s="561">
        <f t="shared" si="8"/>
        <v>3942.43</v>
      </c>
      <c r="O34" s="561">
        <f t="shared" si="8"/>
        <v>996.44</v>
      </c>
      <c r="P34" s="561">
        <f t="shared" si="8"/>
        <v>47.06</v>
      </c>
      <c r="Q34" s="562">
        <f t="shared" si="0"/>
        <v>61545.049999999996</v>
      </c>
      <c r="R34" s="13"/>
      <c r="T34" s="23"/>
    </row>
    <row r="35" spans="2:20" ht="14.25" customHeight="1">
      <c r="B35" s="234" t="s">
        <v>95</v>
      </c>
      <c r="C35" s="235"/>
      <c r="D35" s="214" t="s">
        <v>96</v>
      </c>
      <c r="E35" s="242" t="s">
        <v>97</v>
      </c>
      <c r="F35" s="123">
        <v>717.07</v>
      </c>
      <c r="G35" s="123">
        <v>3196.66</v>
      </c>
      <c r="H35" s="123">
        <v>6068.19</v>
      </c>
      <c r="I35" s="123">
        <v>4330.58</v>
      </c>
      <c r="J35" s="123">
        <v>639.16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4">
        <f t="shared" si="0"/>
        <v>14951.66</v>
      </c>
      <c r="R35" s="13"/>
      <c r="T35" s="23"/>
    </row>
    <row r="36" spans="2:20" ht="14.25" customHeight="1">
      <c r="B36" s="234" t="s">
        <v>98</v>
      </c>
      <c r="C36" s="235"/>
      <c r="D36" s="170"/>
      <c r="E36" s="185" t="s">
        <v>80</v>
      </c>
      <c r="F36" s="547">
        <f>SUM(F33,F35)</f>
        <v>717.07</v>
      </c>
      <c r="G36" s="547">
        <f t="shared" ref="G36:P36" si="9">SUM(G33,G35)</f>
        <v>3238.66</v>
      </c>
      <c r="H36" s="547">
        <f t="shared" si="9"/>
        <v>7752.83</v>
      </c>
      <c r="I36" s="547">
        <f t="shared" si="9"/>
        <v>13406.06</v>
      </c>
      <c r="J36" s="547">
        <f t="shared" si="9"/>
        <v>14922.92</v>
      </c>
      <c r="K36" s="547">
        <f t="shared" si="9"/>
        <v>14109.79</v>
      </c>
      <c r="L36" s="547">
        <f t="shared" si="9"/>
        <v>10918.73</v>
      </c>
      <c r="M36" s="547">
        <f t="shared" si="9"/>
        <v>6444.72</v>
      </c>
      <c r="N36" s="547">
        <f t="shared" si="9"/>
        <v>3942.43</v>
      </c>
      <c r="O36" s="547">
        <f t="shared" si="9"/>
        <v>996.44</v>
      </c>
      <c r="P36" s="547">
        <f t="shared" si="9"/>
        <v>47.06</v>
      </c>
      <c r="Q36" s="548">
        <f t="shared" si="0"/>
        <v>76496.709999999992</v>
      </c>
      <c r="R36" s="13"/>
      <c r="T36" s="23"/>
    </row>
    <row r="37" spans="2:20" ht="14.25" customHeight="1">
      <c r="B37" s="234"/>
      <c r="C37" s="235" t="s">
        <v>99</v>
      </c>
      <c r="D37" s="149"/>
      <c r="E37" s="188" t="s">
        <v>124</v>
      </c>
      <c r="F37" s="547">
        <v>370.32</v>
      </c>
      <c r="G37" s="547">
        <v>579.91</v>
      </c>
      <c r="H37" s="547">
        <v>1874.47</v>
      </c>
      <c r="I37" s="547">
        <v>1317.98</v>
      </c>
      <c r="J37" s="547">
        <v>673.74</v>
      </c>
      <c r="K37" s="547">
        <v>75.78</v>
      </c>
      <c r="L37" s="547">
        <v>0</v>
      </c>
      <c r="M37" s="547">
        <v>0</v>
      </c>
      <c r="N37" s="547">
        <v>0</v>
      </c>
      <c r="O37" s="547">
        <v>0</v>
      </c>
      <c r="P37" s="547">
        <v>0</v>
      </c>
      <c r="Q37" s="548">
        <f t="shared" si="0"/>
        <v>4892.2</v>
      </c>
      <c r="R37" s="13"/>
      <c r="T37" s="23"/>
    </row>
    <row r="38" spans="2:20" ht="14.25" customHeight="1">
      <c r="B38" s="234" t="s">
        <v>137</v>
      </c>
      <c r="C38" s="235" t="s">
        <v>137</v>
      </c>
      <c r="D38" s="168" t="s">
        <v>101</v>
      </c>
      <c r="E38" s="188" t="s">
        <v>102</v>
      </c>
      <c r="F38" s="547">
        <v>112.42</v>
      </c>
      <c r="G38" s="547">
        <v>1598.53</v>
      </c>
      <c r="H38" s="547">
        <v>4183.57</v>
      </c>
      <c r="I38" s="547">
        <v>5123.54</v>
      </c>
      <c r="J38" s="547">
        <v>1045.58</v>
      </c>
      <c r="K38" s="547">
        <v>300.38</v>
      </c>
      <c r="L38" s="547">
        <v>0</v>
      </c>
      <c r="M38" s="547">
        <v>0</v>
      </c>
      <c r="N38" s="547">
        <v>0</v>
      </c>
      <c r="O38" s="547">
        <v>0</v>
      </c>
      <c r="P38" s="547">
        <v>0</v>
      </c>
      <c r="Q38" s="548">
        <f t="shared" si="0"/>
        <v>12364.019999999999</v>
      </c>
      <c r="R38" s="13"/>
      <c r="T38" s="23"/>
    </row>
    <row r="39" spans="2:20" ht="14.25" customHeight="1">
      <c r="B39" s="239"/>
      <c r="C39" s="235"/>
      <c r="D39" s="302"/>
      <c r="E39" s="188" t="s">
        <v>227</v>
      </c>
      <c r="F39" s="547">
        <v>650.51</v>
      </c>
      <c r="G39" s="547">
        <v>2002.77</v>
      </c>
      <c r="H39" s="547">
        <v>4712.13</v>
      </c>
      <c r="I39" s="547">
        <v>10185.35</v>
      </c>
      <c r="J39" s="547">
        <v>7106.52</v>
      </c>
      <c r="K39" s="547">
        <v>3331.55</v>
      </c>
      <c r="L39" s="547">
        <v>772.27</v>
      </c>
      <c r="M39" s="547">
        <v>0</v>
      </c>
      <c r="N39" s="547">
        <v>0</v>
      </c>
      <c r="O39" s="547">
        <v>0</v>
      </c>
      <c r="P39" s="547">
        <v>0</v>
      </c>
      <c r="Q39" s="548">
        <f t="shared" si="0"/>
        <v>28761.100000000002</v>
      </c>
      <c r="R39" s="13"/>
      <c r="T39" s="23"/>
    </row>
    <row r="40" spans="2:20" ht="14.25" customHeight="1">
      <c r="B40" s="239"/>
      <c r="C40" s="235"/>
      <c r="D40" s="170"/>
      <c r="E40" s="185" t="s">
        <v>80</v>
      </c>
      <c r="F40" s="547">
        <f>SUM(F37:F39)</f>
        <v>1133.25</v>
      </c>
      <c r="G40" s="547">
        <f t="shared" ref="G40:P40" si="10">SUM(G37:G39)</f>
        <v>4181.21</v>
      </c>
      <c r="H40" s="547">
        <f t="shared" si="10"/>
        <v>10770.17</v>
      </c>
      <c r="I40" s="547">
        <f t="shared" si="10"/>
        <v>16626.870000000003</v>
      </c>
      <c r="J40" s="547">
        <f t="shared" si="10"/>
        <v>8825.84</v>
      </c>
      <c r="K40" s="547">
        <f t="shared" si="10"/>
        <v>3707.71</v>
      </c>
      <c r="L40" s="547">
        <f t="shared" si="10"/>
        <v>772.27</v>
      </c>
      <c r="M40" s="547">
        <f t="shared" si="10"/>
        <v>0</v>
      </c>
      <c r="N40" s="547">
        <f t="shared" si="10"/>
        <v>0</v>
      </c>
      <c r="O40" s="547">
        <f t="shared" si="10"/>
        <v>0</v>
      </c>
      <c r="P40" s="547">
        <f t="shared" si="10"/>
        <v>0</v>
      </c>
      <c r="Q40" s="548">
        <f t="shared" si="0"/>
        <v>46017.32</v>
      </c>
      <c r="R40" s="13"/>
      <c r="T40" s="23"/>
    </row>
    <row r="41" spans="2:20" ht="14.25" customHeight="1" thickBot="1">
      <c r="B41" s="234"/>
      <c r="C41" s="236"/>
      <c r="D41" s="189" t="s">
        <v>83</v>
      </c>
      <c r="E41" s="190"/>
      <c r="F41" s="556">
        <f>SUM(F35,F37:F39)</f>
        <v>1850.3200000000002</v>
      </c>
      <c r="G41" s="556">
        <f t="shared" ref="G41:P41" si="11">SUM(G35,G37:G39)</f>
        <v>7377.869999999999</v>
      </c>
      <c r="H41" s="556">
        <f t="shared" si="11"/>
        <v>16838.36</v>
      </c>
      <c r="I41" s="556">
        <f t="shared" si="11"/>
        <v>20957.449999999997</v>
      </c>
      <c r="J41" s="556">
        <f t="shared" si="11"/>
        <v>9465</v>
      </c>
      <c r="K41" s="556">
        <f t="shared" si="11"/>
        <v>3707.71</v>
      </c>
      <c r="L41" s="556">
        <f t="shared" si="11"/>
        <v>772.27</v>
      </c>
      <c r="M41" s="556">
        <f t="shared" si="11"/>
        <v>0</v>
      </c>
      <c r="N41" s="556">
        <f t="shared" si="11"/>
        <v>0</v>
      </c>
      <c r="O41" s="556">
        <f t="shared" si="11"/>
        <v>0</v>
      </c>
      <c r="P41" s="556">
        <f t="shared" si="11"/>
        <v>0</v>
      </c>
      <c r="Q41" s="557">
        <f t="shared" si="0"/>
        <v>60968.979999999996</v>
      </c>
      <c r="R41" s="13"/>
      <c r="T41" s="23"/>
    </row>
    <row r="42" spans="2:20" ht="14.25" customHeight="1" thickBot="1">
      <c r="B42" s="151"/>
      <c r="C42" s="202" t="s">
        <v>92</v>
      </c>
      <c r="D42" s="203"/>
      <c r="E42" s="204"/>
      <c r="F42" s="130">
        <f>SUM(F34,F41)</f>
        <v>1850.3200000000002</v>
      </c>
      <c r="G42" s="131">
        <f t="shared" ref="G42:P42" si="12">SUM(G34,G41)</f>
        <v>7419.869999999999</v>
      </c>
      <c r="H42" s="131">
        <f t="shared" si="12"/>
        <v>18523</v>
      </c>
      <c r="I42" s="131">
        <f t="shared" si="12"/>
        <v>30032.929999999997</v>
      </c>
      <c r="J42" s="131">
        <f t="shared" si="12"/>
        <v>23748.760000000002</v>
      </c>
      <c r="K42" s="131">
        <f t="shared" si="12"/>
        <v>17817.5</v>
      </c>
      <c r="L42" s="131">
        <f t="shared" si="12"/>
        <v>11691</v>
      </c>
      <c r="M42" s="131">
        <f t="shared" si="12"/>
        <v>6444.72</v>
      </c>
      <c r="N42" s="131">
        <f t="shared" si="12"/>
        <v>3942.43</v>
      </c>
      <c r="O42" s="131">
        <f t="shared" si="12"/>
        <v>996.44</v>
      </c>
      <c r="P42" s="131">
        <f t="shared" si="12"/>
        <v>47.06</v>
      </c>
      <c r="Q42" s="132">
        <f t="shared" si="0"/>
        <v>122514.03</v>
      </c>
      <c r="R42" s="13"/>
      <c r="T42" s="23"/>
    </row>
    <row r="43" spans="2:20" ht="14.25" customHeight="1" thickBot="1">
      <c r="B43" s="851" t="s">
        <v>104</v>
      </c>
      <c r="C43" s="852"/>
      <c r="D43" s="852"/>
      <c r="E43" s="853"/>
      <c r="F43" s="133">
        <f>SUM(F32,F42)</f>
        <v>3145.33</v>
      </c>
      <c r="G43" s="125">
        <f t="shared" ref="G43:P43" si="13">SUM(G32,G42)</f>
        <v>12012.689999999999</v>
      </c>
      <c r="H43" s="125">
        <f t="shared" si="13"/>
        <v>30463.47</v>
      </c>
      <c r="I43" s="125">
        <f t="shared" si="13"/>
        <v>71992.61</v>
      </c>
      <c r="J43" s="125">
        <f t="shared" si="13"/>
        <v>65115.55</v>
      </c>
      <c r="K43" s="125">
        <f t="shared" si="13"/>
        <v>52074.03</v>
      </c>
      <c r="L43" s="125">
        <f t="shared" si="13"/>
        <v>34253.129999999997</v>
      </c>
      <c r="M43" s="125">
        <f t="shared" si="13"/>
        <v>19112.61</v>
      </c>
      <c r="N43" s="125">
        <f t="shared" si="13"/>
        <v>6338.0300000000007</v>
      </c>
      <c r="O43" s="125">
        <f t="shared" si="13"/>
        <v>1520.06</v>
      </c>
      <c r="P43" s="125">
        <f t="shared" si="13"/>
        <v>171.01</v>
      </c>
      <c r="Q43" s="19">
        <f t="shared" si="0"/>
        <v>296198.52</v>
      </c>
      <c r="R43" s="13"/>
      <c r="T43" s="23"/>
    </row>
    <row r="44" spans="2:20" ht="12" customHeight="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3"/>
    </row>
  </sheetData>
  <mergeCells count="7">
    <mergeCell ref="B4:B6"/>
    <mergeCell ref="C4:C6"/>
    <mergeCell ref="D4:D6"/>
    <mergeCell ref="B43:E43"/>
    <mergeCell ref="D22:E22"/>
    <mergeCell ref="D23:D24"/>
    <mergeCell ref="D34:E34"/>
  </mergeCells>
  <phoneticPr fontId="5"/>
  <pageMargins left="0.59055118110236227" right="0.51181102362204722" top="0.51181102362204722" bottom="0.51181102362204722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C44"/>
  <sheetViews>
    <sheetView zoomScaleNormal="100" workbookViewId="0">
      <selection activeCell="Y12" sqref="Y12"/>
    </sheetView>
  </sheetViews>
  <sheetFormatPr defaultColWidth="13.25" defaultRowHeight="12" customHeight="1"/>
  <cols>
    <col min="1" max="1" width="0.75" style="77" customWidth="1"/>
    <col min="2" max="4" width="6.625" style="77" customWidth="1"/>
    <col min="5" max="5" width="9.625" style="77" customWidth="1"/>
    <col min="6" max="6" width="9.625" style="77" hidden="1" customWidth="1"/>
    <col min="7" max="7" width="9.375" style="77" customWidth="1"/>
    <col min="8" max="8" width="9.375" style="77" hidden="1" customWidth="1"/>
    <col min="9" max="9" width="9.375" style="77" customWidth="1"/>
    <col min="10" max="10" width="9.375" style="77" hidden="1" customWidth="1"/>
    <col min="11" max="11" width="9.375" style="77" customWidth="1"/>
    <col min="12" max="12" width="9.375" style="77" hidden="1" customWidth="1"/>
    <col min="13" max="13" width="9.375" style="77" customWidth="1"/>
    <col min="14" max="14" width="9.375" style="77" hidden="1" customWidth="1"/>
    <col min="15" max="15" width="9.375" style="77" customWidth="1"/>
    <col min="16" max="16" width="9.375" style="77" hidden="1" customWidth="1"/>
    <col min="17" max="17" width="9.375" style="77" customWidth="1"/>
    <col min="18" max="18" width="9.375" style="77" hidden="1" customWidth="1"/>
    <col min="19" max="19" width="9.375" style="77" customWidth="1"/>
    <col min="20" max="20" width="9.375" style="77" hidden="1" customWidth="1"/>
    <col min="21" max="21" width="9.375" style="77" customWidth="1"/>
    <col min="22" max="22" width="9.375" style="77" hidden="1" customWidth="1"/>
    <col min="23" max="23" width="9.375" style="77" customWidth="1"/>
    <col min="24" max="24" width="9.375" style="77" hidden="1" customWidth="1"/>
    <col min="25" max="25" width="9.375" style="77" customWidth="1"/>
    <col min="26" max="26" width="9.375" style="541" customWidth="1"/>
    <col min="27" max="28" width="8.5" style="541" customWidth="1"/>
    <col min="29" max="35" width="8.5" style="77" customWidth="1"/>
    <col min="36" max="16384" width="13.25" style="77"/>
  </cols>
  <sheetData>
    <row r="2" spans="2:29" ht="14.25">
      <c r="B2" s="10" t="s">
        <v>340</v>
      </c>
    </row>
    <row r="3" spans="2:29" ht="12.75" thickBot="1">
      <c r="B3" s="11"/>
      <c r="C3" s="11"/>
      <c r="D3" s="11"/>
      <c r="E3" s="11"/>
      <c r="F3" s="11">
        <v>1</v>
      </c>
      <c r="G3" s="11"/>
      <c r="H3" s="11">
        <v>2</v>
      </c>
      <c r="I3" s="11" t="s">
        <v>105</v>
      </c>
      <c r="J3" s="11">
        <v>3</v>
      </c>
      <c r="K3" s="11"/>
      <c r="L3" s="11">
        <v>4</v>
      </c>
      <c r="M3" s="11"/>
      <c r="N3" s="11">
        <v>5</v>
      </c>
      <c r="O3" s="11"/>
      <c r="P3" s="11">
        <v>6</v>
      </c>
      <c r="Q3" s="11"/>
      <c r="R3" s="11">
        <v>7</v>
      </c>
      <c r="S3" s="11"/>
      <c r="T3" s="11">
        <v>8</v>
      </c>
      <c r="U3" s="11"/>
      <c r="V3" s="11">
        <v>9</v>
      </c>
      <c r="W3" s="11"/>
      <c r="X3" s="11">
        <v>10</v>
      </c>
      <c r="Y3" s="11"/>
      <c r="Z3" s="12" t="s">
        <v>54</v>
      </c>
    </row>
    <row r="4" spans="2:29" ht="10.5">
      <c r="B4" s="881" t="s">
        <v>106</v>
      </c>
      <c r="C4" s="884" t="s">
        <v>107</v>
      </c>
      <c r="D4" s="887" t="s">
        <v>108</v>
      </c>
      <c r="E4" s="542"/>
      <c r="F4" s="542"/>
      <c r="G4" s="890" t="s">
        <v>341</v>
      </c>
      <c r="H4" s="542"/>
      <c r="I4" s="544" t="s">
        <v>342</v>
      </c>
      <c r="J4" s="544"/>
      <c r="K4" s="544" t="s">
        <v>343</v>
      </c>
      <c r="L4" s="544"/>
      <c r="M4" s="544" t="s">
        <v>344</v>
      </c>
      <c r="N4" s="544"/>
      <c r="O4" s="544" t="s">
        <v>345</v>
      </c>
      <c r="P4" s="544"/>
      <c r="Q4" s="544" t="s">
        <v>346</v>
      </c>
      <c r="R4" s="544"/>
      <c r="S4" s="544" t="s">
        <v>347</v>
      </c>
      <c r="T4" s="544"/>
      <c r="U4" s="544" t="s">
        <v>348</v>
      </c>
      <c r="V4" s="544"/>
      <c r="W4" s="544" t="s">
        <v>349</v>
      </c>
      <c r="X4" s="544"/>
      <c r="Y4" s="893" t="s">
        <v>350</v>
      </c>
      <c r="Z4" s="545"/>
      <c r="AA4" s="13"/>
    </row>
    <row r="5" spans="2:29" ht="13.5" customHeight="1">
      <c r="B5" s="882"/>
      <c r="C5" s="885"/>
      <c r="D5" s="888"/>
      <c r="E5" s="14" t="s">
        <v>120</v>
      </c>
      <c r="F5" s="14"/>
      <c r="G5" s="891"/>
      <c r="H5" s="14"/>
      <c r="I5" s="14" t="s">
        <v>121</v>
      </c>
      <c r="J5" s="14"/>
      <c r="K5" s="14" t="s">
        <v>121</v>
      </c>
      <c r="L5" s="14"/>
      <c r="M5" s="14" t="s">
        <v>121</v>
      </c>
      <c r="N5" s="14"/>
      <c r="O5" s="14" t="s">
        <v>121</v>
      </c>
      <c r="P5" s="14"/>
      <c r="Q5" s="14" t="s">
        <v>121</v>
      </c>
      <c r="R5" s="14"/>
      <c r="S5" s="14" t="s">
        <v>121</v>
      </c>
      <c r="T5" s="14"/>
      <c r="U5" s="14" t="s">
        <v>121</v>
      </c>
      <c r="V5" s="14"/>
      <c r="W5" s="14" t="s">
        <v>121</v>
      </c>
      <c r="X5" s="14"/>
      <c r="Y5" s="894"/>
      <c r="Z5" s="15" t="s">
        <v>123</v>
      </c>
      <c r="AA5" s="13"/>
    </row>
    <row r="6" spans="2:29" ht="14.25" customHeight="1" thickBot="1">
      <c r="B6" s="883"/>
      <c r="C6" s="886"/>
      <c r="D6" s="889"/>
      <c r="E6" s="16"/>
      <c r="F6" s="16"/>
      <c r="G6" s="892"/>
      <c r="H6" s="564"/>
      <c r="I6" s="18" t="s">
        <v>343</v>
      </c>
      <c r="J6" s="18"/>
      <c r="K6" s="18" t="s">
        <v>344</v>
      </c>
      <c r="L6" s="18"/>
      <c r="M6" s="18" t="s">
        <v>345</v>
      </c>
      <c r="N6" s="18"/>
      <c r="O6" s="18" t="s">
        <v>346</v>
      </c>
      <c r="P6" s="18"/>
      <c r="Q6" s="18" t="s">
        <v>347</v>
      </c>
      <c r="R6" s="18"/>
      <c r="S6" s="18" t="s">
        <v>348</v>
      </c>
      <c r="T6" s="18"/>
      <c r="U6" s="18" t="s">
        <v>349</v>
      </c>
      <c r="V6" s="18"/>
      <c r="W6" s="18" t="s">
        <v>351</v>
      </c>
      <c r="X6" s="18"/>
      <c r="Y6" s="895"/>
      <c r="Z6" s="19"/>
      <c r="AA6" s="20"/>
      <c r="AB6" s="21"/>
    </row>
    <row r="7" spans="2:29" ht="13.5" customHeight="1">
      <c r="B7" s="305"/>
      <c r="C7" s="302"/>
      <c r="D7" s="302"/>
      <c r="E7" s="152" t="s">
        <v>64</v>
      </c>
      <c r="F7" s="22" t="e">
        <f>#REF!*100+F$3</f>
        <v>#REF!</v>
      </c>
      <c r="G7" s="565">
        <v>21.909999999999982</v>
      </c>
      <c r="H7" s="119">
        <v>20102</v>
      </c>
      <c r="I7" s="565">
        <v>256.71000000000021</v>
      </c>
      <c r="J7" s="119">
        <v>20103</v>
      </c>
      <c r="K7" s="565">
        <v>712.71000000000151</v>
      </c>
      <c r="L7" s="119">
        <v>20104</v>
      </c>
      <c r="M7" s="565">
        <v>1647.3699999999963</v>
      </c>
      <c r="N7" s="119">
        <v>20105</v>
      </c>
      <c r="O7" s="565">
        <v>1402.0299999999982</v>
      </c>
      <c r="P7" s="119">
        <v>20106</v>
      </c>
      <c r="Q7" s="565">
        <v>804.1599999999994</v>
      </c>
      <c r="R7" s="119">
        <v>20107</v>
      </c>
      <c r="S7" s="566">
        <v>160.7800000000002</v>
      </c>
      <c r="T7" s="119">
        <v>20108</v>
      </c>
      <c r="U7" s="566">
        <v>11.990000000000002</v>
      </c>
      <c r="V7" s="119">
        <v>20109</v>
      </c>
      <c r="W7" s="566">
        <v>0</v>
      </c>
      <c r="X7" s="119">
        <v>20110</v>
      </c>
      <c r="Y7" s="119">
        <v>0</v>
      </c>
      <c r="Z7" s="120">
        <v>5017.6599999999962</v>
      </c>
      <c r="AA7" s="13"/>
      <c r="AC7" s="23"/>
    </row>
    <row r="8" spans="2:29" ht="13.5" customHeight="1">
      <c r="B8" s="305"/>
      <c r="C8" s="302"/>
      <c r="D8" s="302"/>
      <c r="E8" s="161" t="s">
        <v>65</v>
      </c>
      <c r="F8" s="546" t="e">
        <f>#REF!*100+F$3</f>
        <v>#REF!</v>
      </c>
      <c r="G8" s="567">
        <v>8</v>
      </c>
      <c r="H8" s="547">
        <v>20202</v>
      </c>
      <c r="I8" s="567">
        <v>140.58000000000001</v>
      </c>
      <c r="J8" s="547">
        <v>20203</v>
      </c>
      <c r="K8" s="567">
        <v>732.75999999999965</v>
      </c>
      <c r="L8" s="547">
        <v>20204</v>
      </c>
      <c r="M8" s="567">
        <v>1785.2199999999978</v>
      </c>
      <c r="N8" s="547">
        <v>20205</v>
      </c>
      <c r="O8" s="567">
        <v>2549.3999999999996</v>
      </c>
      <c r="P8" s="547">
        <v>20206</v>
      </c>
      <c r="Q8" s="567">
        <v>1636.3299999999997</v>
      </c>
      <c r="R8" s="547">
        <v>20207</v>
      </c>
      <c r="S8" s="556">
        <v>200.91000000000005</v>
      </c>
      <c r="T8" s="547">
        <v>20208</v>
      </c>
      <c r="U8" s="547">
        <v>4.9299999999999988</v>
      </c>
      <c r="V8" s="547">
        <v>20209</v>
      </c>
      <c r="W8" s="547">
        <v>0</v>
      </c>
      <c r="X8" s="547">
        <v>20210</v>
      </c>
      <c r="Y8" s="753">
        <v>0</v>
      </c>
      <c r="Z8" s="548">
        <v>7058.1299999999974</v>
      </c>
      <c r="AA8" s="13"/>
      <c r="AC8" s="23"/>
    </row>
    <row r="9" spans="2:29" ht="13.5" customHeight="1">
      <c r="B9" s="305"/>
      <c r="C9" s="302"/>
      <c r="D9" s="302"/>
      <c r="E9" s="166" t="s">
        <v>52</v>
      </c>
      <c r="F9" s="547" t="e">
        <f>#REF!*100+F$3</f>
        <v>#REF!</v>
      </c>
      <c r="G9" s="567">
        <v>9.3299999999999983</v>
      </c>
      <c r="H9" s="547">
        <v>20302</v>
      </c>
      <c r="I9" s="567">
        <v>45.140000000000029</v>
      </c>
      <c r="J9" s="547">
        <v>20303</v>
      </c>
      <c r="K9" s="567">
        <v>140.59999999999991</v>
      </c>
      <c r="L9" s="547">
        <v>20304</v>
      </c>
      <c r="M9" s="567">
        <v>237.58</v>
      </c>
      <c r="N9" s="547">
        <v>20305</v>
      </c>
      <c r="O9" s="567">
        <v>187.66000000000008</v>
      </c>
      <c r="P9" s="547">
        <v>20306</v>
      </c>
      <c r="Q9" s="567">
        <v>31.940000000000008</v>
      </c>
      <c r="R9" s="547">
        <v>20307</v>
      </c>
      <c r="S9" s="547">
        <v>0.49</v>
      </c>
      <c r="T9" s="547">
        <v>20308</v>
      </c>
      <c r="U9" s="547">
        <v>0</v>
      </c>
      <c r="V9" s="547">
        <v>20309</v>
      </c>
      <c r="W9" s="547">
        <v>0</v>
      </c>
      <c r="X9" s="547">
        <v>20310</v>
      </c>
      <c r="Y9" s="753">
        <v>0</v>
      </c>
      <c r="Z9" s="548">
        <v>652.74000000000012</v>
      </c>
      <c r="AA9" s="13"/>
      <c r="AC9" s="23"/>
    </row>
    <row r="10" spans="2:29" ht="13.5" customHeight="1">
      <c r="B10" s="305"/>
      <c r="C10" s="302"/>
      <c r="D10" s="302"/>
      <c r="E10" s="161" t="s">
        <v>66</v>
      </c>
      <c r="F10" s="546" t="e">
        <f>#REF!*100+F$3</f>
        <v>#REF!</v>
      </c>
      <c r="G10" s="567">
        <v>1.6200000000000003</v>
      </c>
      <c r="H10" s="547">
        <v>30102</v>
      </c>
      <c r="I10" s="567">
        <v>36.609999999999985</v>
      </c>
      <c r="J10" s="547">
        <v>30103</v>
      </c>
      <c r="K10" s="567">
        <v>184.51999999999998</v>
      </c>
      <c r="L10" s="547">
        <v>30104</v>
      </c>
      <c r="M10" s="567">
        <v>636.31000000000029</v>
      </c>
      <c r="N10" s="547">
        <v>30105</v>
      </c>
      <c r="O10" s="567">
        <v>1390.1999999999962</v>
      </c>
      <c r="P10" s="547">
        <v>30106</v>
      </c>
      <c r="Q10" s="567">
        <v>1602.1499999999946</v>
      </c>
      <c r="R10" s="547">
        <v>30107</v>
      </c>
      <c r="S10" s="547">
        <v>750.27000000000021</v>
      </c>
      <c r="T10" s="547">
        <v>30108</v>
      </c>
      <c r="U10" s="547">
        <v>113.96000000000006</v>
      </c>
      <c r="V10" s="547">
        <v>30109</v>
      </c>
      <c r="W10" s="547">
        <v>9.1700000000000017</v>
      </c>
      <c r="X10" s="547">
        <v>30110</v>
      </c>
      <c r="Y10" s="753">
        <v>0</v>
      </c>
      <c r="Z10" s="548">
        <v>4724.8099999999913</v>
      </c>
      <c r="AA10" s="13"/>
      <c r="AC10" s="23"/>
    </row>
    <row r="11" spans="2:29" ht="13.5" customHeight="1">
      <c r="B11" s="305"/>
      <c r="C11" s="302"/>
      <c r="D11" s="302"/>
      <c r="E11" s="161" t="s">
        <v>67</v>
      </c>
      <c r="F11" s="546" t="e">
        <f>#REF!*100+F$3</f>
        <v>#REF!</v>
      </c>
      <c r="G11" s="567">
        <v>0</v>
      </c>
      <c r="H11" s="547">
        <v>30202</v>
      </c>
      <c r="I11" s="567">
        <v>8.6</v>
      </c>
      <c r="J11" s="547">
        <v>30203</v>
      </c>
      <c r="K11" s="567">
        <v>167.32000000000005</v>
      </c>
      <c r="L11" s="547">
        <v>30204</v>
      </c>
      <c r="M11" s="567">
        <v>939.01999999999919</v>
      </c>
      <c r="N11" s="547">
        <v>30205</v>
      </c>
      <c r="O11" s="567">
        <v>2744.5599999999931</v>
      </c>
      <c r="P11" s="547">
        <v>30206</v>
      </c>
      <c r="Q11" s="567">
        <v>3787.7299999999937</v>
      </c>
      <c r="R11" s="547">
        <v>30207</v>
      </c>
      <c r="S11" s="547">
        <v>1779.3299999999972</v>
      </c>
      <c r="T11" s="547">
        <v>30208</v>
      </c>
      <c r="U11" s="547">
        <v>244.05</v>
      </c>
      <c r="V11" s="547">
        <v>30209</v>
      </c>
      <c r="W11" s="547">
        <v>18.66</v>
      </c>
      <c r="X11" s="547">
        <v>30210</v>
      </c>
      <c r="Y11" s="753">
        <v>0</v>
      </c>
      <c r="Z11" s="548">
        <v>9689.2699999999822</v>
      </c>
      <c r="AA11" s="13"/>
      <c r="AC11" s="23"/>
    </row>
    <row r="12" spans="2:29" ht="13.5" customHeight="1">
      <c r="B12" s="305"/>
      <c r="C12" s="302"/>
      <c r="D12" s="302"/>
      <c r="E12" s="166" t="s">
        <v>53</v>
      </c>
      <c r="F12" s="547" t="e">
        <f>#REF!*100+F$3</f>
        <v>#REF!</v>
      </c>
      <c r="G12" s="567">
        <v>4.5100000000000007</v>
      </c>
      <c r="H12" s="547">
        <v>32102</v>
      </c>
      <c r="I12" s="567">
        <v>85.35000000000008</v>
      </c>
      <c r="J12" s="547">
        <v>32103</v>
      </c>
      <c r="K12" s="567">
        <v>382.48999999999995</v>
      </c>
      <c r="L12" s="547">
        <v>32104</v>
      </c>
      <c r="M12" s="567">
        <v>720.90000000000077</v>
      </c>
      <c r="N12" s="547">
        <v>32105</v>
      </c>
      <c r="O12" s="567">
        <v>865.35999999999785</v>
      </c>
      <c r="P12" s="547">
        <v>32106</v>
      </c>
      <c r="Q12" s="567">
        <v>621.83999999999969</v>
      </c>
      <c r="R12" s="547">
        <v>32107</v>
      </c>
      <c r="S12" s="547">
        <v>196.25</v>
      </c>
      <c r="T12" s="547">
        <v>32108</v>
      </c>
      <c r="U12" s="547">
        <v>15.300000000000004</v>
      </c>
      <c r="V12" s="547">
        <v>32109</v>
      </c>
      <c r="W12" s="547">
        <v>0</v>
      </c>
      <c r="X12" s="547">
        <v>32110</v>
      </c>
      <c r="Y12" s="753">
        <v>0</v>
      </c>
      <c r="Z12" s="548">
        <v>2891.9999999999986</v>
      </c>
      <c r="AA12" s="13"/>
      <c r="AC12" s="23"/>
    </row>
    <row r="13" spans="2:29" ht="13.5" customHeight="1">
      <c r="B13" s="305"/>
      <c r="C13" s="302"/>
      <c r="D13" s="302"/>
      <c r="E13" s="161" t="s">
        <v>68</v>
      </c>
      <c r="F13" s="546" t="e">
        <f>#REF!*100+F$3</f>
        <v>#REF!</v>
      </c>
      <c r="G13" s="567">
        <v>0.71</v>
      </c>
      <c r="H13" s="547">
        <v>34102</v>
      </c>
      <c r="I13" s="567">
        <v>13.559999999999993</v>
      </c>
      <c r="J13" s="547">
        <v>34103</v>
      </c>
      <c r="K13" s="567">
        <v>57.96</v>
      </c>
      <c r="L13" s="547">
        <v>34104</v>
      </c>
      <c r="M13" s="567">
        <v>128.20999999999992</v>
      </c>
      <c r="N13" s="547">
        <v>34105</v>
      </c>
      <c r="O13" s="567">
        <v>89.40000000000002</v>
      </c>
      <c r="P13" s="547">
        <v>34106</v>
      </c>
      <c r="Q13" s="567">
        <v>20.290000000000003</v>
      </c>
      <c r="R13" s="547">
        <v>34107</v>
      </c>
      <c r="S13" s="547">
        <v>0.66999999999999993</v>
      </c>
      <c r="T13" s="547">
        <v>34108</v>
      </c>
      <c r="U13" s="547">
        <v>0</v>
      </c>
      <c r="V13" s="547">
        <v>34109</v>
      </c>
      <c r="W13" s="547">
        <v>0</v>
      </c>
      <c r="X13" s="547">
        <v>34110</v>
      </c>
      <c r="Y13" s="753">
        <v>0</v>
      </c>
      <c r="Z13" s="548">
        <v>310.79999999999995</v>
      </c>
      <c r="AA13" s="13"/>
      <c r="AC13" s="23"/>
    </row>
    <row r="14" spans="2:29" ht="13.5" customHeight="1">
      <c r="B14" s="305"/>
      <c r="C14" s="302" t="s">
        <v>69</v>
      </c>
      <c r="D14" s="168" t="s">
        <v>70</v>
      </c>
      <c r="E14" s="161" t="s">
        <v>71</v>
      </c>
      <c r="F14" s="546" t="e">
        <f>#REF!*100+F$3</f>
        <v>#REF!</v>
      </c>
      <c r="G14" s="567">
        <v>4.8000000000000025</v>
      </c>
      <c r="H14" s="547">
        <v>34202</v>
      </c>
      <c r="I14" s="567">
        <v>129.44999999999996</v>
      </c>
      <c r="J14" s="547">
        <v>34203</v>
      </c>
      <c r="K14" s="567">
        <v>762.75000000000136</v>
      </c>
      <c r="L14" s="547">
        <v>34204</v>
      </c>
      <c r="M14" s="567">
        <v>2179.6400000000012</v>
      </c>
      <c r="N14" s="547">
        <v>34205</v>
      </c>
      <c r="O14" s="567">
        <v>3792.3400000000233</v>
      </c>
      <c r="P14" s="547">
        <v>34206</v>
      </c>
      <c r="Q14" s="567">
        <v>3907.1299999999851</v>
      </c>
      <c r="R14" s="547">
        <v>34207</v>
      </c>
      <c r="S14" s="547">
        <v>2941.7599999999911</v>
      </c>
      <c r="T14" s="547">
        <v>34208</v>
      </c>
      <c r="U14" s="547">
        <v>702.74999999999932</v>
      </c>
      <c r="V14" s="547">
        <v>34209</v>
      </c>
      <c r="W14" s="547">
        <v>48.210000000000008</v>
      </c>
      <c r="X14" s="547">
        <v>34210</v>
      </c>
      <c r="Y14" s="753">
        <v>0</v>
      </c>
      <c r="Z14" s="548">
        <v>14468.830000000002</v>
      </c>
      <c r="AA14" s="13"/>
      <c r="AC14" s="23"/>
    </row>
    <row r="15" spans="2:29" ht="13.5" customHeight="1">
      <c r="B15" s="305"/>
      <c r="C15" s="302" t="s">
        <v>72</v>
      </c>
      <c r="D15" s="302" t="s">
        <v>73</v>
      </c>
      <c r="E15" s="161" t="s">
        <v>74</v>
      </c>
      <c r="F15" s="546" t="e">
        <f>#REF!*100+F$3</f>
        <v>#REF!</v>
      </c>
      <c r="G15" s="567">
        <v>3.1999999999999997</v>
      </c>
      <c r="H15" s="547">
        <v>40102</v>
      </c>
      <c r="I15" s="567">
        <v>0</v>
      </c>
      <c r="J15" s="547">
        <v>40103</v>
      </c>
      <c r="K15" s="567">
        <v>0</v>
      </c>
      <c r="L15" s="547">
        <v>40104</v>
      </c>
      <c r="M15" s="567">
        <v>0</v>
      </c>
      <c r="N15" s="547">
        <v>40105</v>
      </c>
      <c r="O15" s="567">
        <v>0</v>
      </c>
      <c r="P15" s="547">
        <v>40106</v>
      </c>
      <c r="Q15" s="567">
        <v>0</v>
      </c>
      <c r="R15" s="547">
        <v>40107</v>
      </c>
      <c r="S15" s="547">
        <v>0</v>
      </c>
      <c r="T15" s="547">
        <v>40108</v>
      </c>
      <c r="U15" s="547">
        <v>0</v>
      </c>
      <c r="V15" s="547">
        <v>40109</v>
      </c>
      <c r="W15" s="547">
        <v>0</v>
      </c>
      <c r="X15" s="547">
        <v>40110</v>
      </c>
      <c r="Y15" s="753">
        <v>0</v>
      </c>
      <c r="Z15" s="548">
        <v>3.1999999999999997</v>
      </c>
      <c r="AA15" s="13"/>
      <c r="AC15" s="23"/>
    </row>
    <row r="16" spans="2:29" ht="13.5" customHeight="1">
      <c r="B16" s="305"/>
      <c r="C16" s="303" t="s">
        <v>285</v>
      </c>
      <c r="D16" s="302"/>
      <c r="E16" s="161" t="s">
        <v>76</v>
      </c>
      <c r="F16" s="546" t="e">
        <f>#REF!*100+F$3</f>
        <v>#REF!</v>
      </c>
      <c r="G16" s="567">
        <v>0</v>
      </c>
      <c r="H16" s="547">
        <v>2</v>
      </c>
      <c r="I16" s="567">
        <v>0</v>
      </c>
      <c r="J16" s="547">
        <v>3</v>
      </c>
      <c r="K16" s="567">
        <v>0</v>
      </c>
      <c r="L16" s="547">
        <v>4</v>
      </c>
      <c r="M16" s="567">
        <v>0</v>
      </c>
      <c r="N16" s="547">
        <v>5</v>
      </c>
      <c r="O16" s="567">
        <v>0</v>
      </c>
      <c r="P16" s="547">
        <v>6</v>
      </c>
      <c r="Q16" s="567">
        <v>0</v>
      </c>
      <c r="R16" s="547">
        <v>7</v>
      </c>
      <c r="S16" s="547">
        <v>0</v>
      </c>
      <c r="T16" s="547">
        <v>8</v>
      </c>
      <c r="U16" s="547">
        <v>0</v>
      </c>
      <c r="V16" s="547">
        <v>9</v>
      </c>
      <c r="W16" s="547">
        <v>0</v>
      </c>
      <c r="X16" s="547">
        <v>10</v>
      </c>
      <c r="Y16" s="753">
        <v>0</v>
      </c>
      <c r="Z16" s="548">
        <v>0</v>
      </c>
      <c r="AA16" s="13"/>
      <c r="AC16" s="23"/>
    </row>
    <row r="17" spans="2:29" ht="13.5" customHeight="1">
      <c r="B17" s="305" t="s">
        <v>75</v>
      </c>
      <c r="C17" s="302"/>
      <c r="D17" s="302"/>
      <c r="E17" s="161" t="s">
        <v>77</v>
      </c>
      <c r="F17" s="546" t="e">
        <f>#REF!*100+F$3</f>
        <v>#REF!</v>
      </c>
      <c r="G17" s="567">
        <v>0</v>
      </c>
      <c r="H17" s="547">
        <v>2</v>
      </c>
      <c r="I17" s="567">
        <v>0</v>
      </c>
      <c r="J17" s="547">
        <v>3</v>
      </c>
      <c r="K17" s="567">
        <v>0</v>
      </c>
      <c r="L17" s="547">
        <v>4</v>
      </c>
      <c r="M17" s="567">
        <v>0</v>
      </c>
      <c r="N17" s="547">
        <v>5</v>
      </c>
      <c r="O17" s="567">
        <v>0</v>
      </c>
      <c r="P17" s="547">
        <v>6</v>
      </c>
      <c r="Q17" s="567">
        <v>0</v>
      </c>
      <c r="R17" s="547">
        <v>7</v>
      </c>
      <c r="S17" s="547">
        <v>0</v>
      </c>
      <c r="T17" s="547">
        <v>8</v>
      </c>
      <c r="U17" s="547">
        <v>0</v>
      </c>
      <c r="V17" s="547">
        <v>9</v>
      </c>
      <c r="W17" s="547">
        <v>0</v>
      </c>
      <c r="X17" s="547">
        <v>10</v>
      </c>
      <c r="Y17" s="753">
        <v>0</v>
      </c>
      <c r="Z17" s="548">
        <v>0</v>
      </c>
      <c r="AA17" s="13"/>
      <c r="AC17" s="23"/>
    </row>
    <row r="18" spans="2:29" ht="13.5" customHeight="1">
      <c r="B18" s="305"/>
      <c r="C18" s="302"/>
      <c r="D18" s="302"/>
      <c r="E18" s="161" t="s">
        <v>78</v>
      </c>
      <c r="F18" s="546" t="e">
        <f>#REF!*100+F$3</f>
        <v>#REF!</v>
      </c>
      <c r="G18" s="567">
        <v>3.2299999999999995</v>
      </c>
      <c r="H18" s="547">
        <v>40402</v>
      </c>
      <c r="I18" s="567">
        <v>36.400000000000006</v>
      </c>
      <c r="J18" s="547">
        <v>40403</v>
      </c>
      <c r="K18" s="567">
        <v>157.49999999999991</v>
      </c>
      <c r="L18" s="547">
        <v>40404</v>
      </c>
      <c r="M18" s="567">
        <v>420.81999999999965</v>
      </c>
      <c r="N18" s="547">
        <v>40405</v>
      </c>
      <c r="O18" s="567">
        <v>680.37000000000091</v>
      </c>
      <c r="P18" s="547">
        <v>40406</v>
      </c>
      <c r="Q18" s="567">
        <v>317.90000000000015</v>
      </c>
      <c r="R18" s="547">
        <v>40407</v>
      </c>
      <c r="S18" s="547">
        <v>42.539999999999992</v>
      </c>
      <c r="T18" s="547">
        <v>40408</v>
      </c>
      <c r="U18" s="547">
        <v>0.24</v>
      </c>
      <c r="V18" s="547">
        <v>40409</v>
      </c>
      <c r="W18" s="547">
        <v>0</v>
      </c>
      <c r="X18" s="547">
        <v>40410</v>
      </c>
      <c r="Y18" s="753">
        <v>0</v>
      </c>
      <c r="Z18" s="548">
        <v>1659.0000000000007</v>
      </c>
      <c r="AA18" s="13"/>
      <c r="AC18" s="23"/>
    </row>
    <row r="19" spans="2:29" ht="13.5" customHeight="1">
      <c r="B19" s="169" t="s">
        <v>330</v>
      </c>
      <c r="C19" s="302"/>
      <c r="D19" s="302"/>
      <c r="E19" s="161" t="s">
        <v>79</v>
      </c>
      <c r="F19" s="546" t="e">
        <f>#REF!*100+F$3</f>
        <v>#REF!</v>
      </c>
      <c r="G19" s="123">
        <v>0.41000000000000003</v>
      </c>
      <c r="H19" s="547">
        <v>40502</v>
      </c>
      <c r="I19" s="123">
        <v>16.41</v>
      </c>
      <c r="J19" s="547">
        <v>40503</v>
      </c>
      <c r="K19" s="123">
        <v>84.070000000000036</v>
      </c>
      <c r="L19" s="547">
        <v>40504</v>
      </c>
      <c r="M19" s="123">
        <v>250.3600000000001</v>
      </c>
      <c r="N19" s="547">
        <v>40505</v>
      </c>
      <c r="O19" s="123">
        <v>457.44000000000011</v>
      </c>
      <c r="P19" s="547">
        <v>40506</v>
      </c>
      <c r="Q19" s="123">
        <v>297.06999999999994</v>
      </c>
      <c r="R19" s="547">
        <v>40507</v>
      </c>
      <c r="S19" s="123">
        <v>103.42999999999998</v>
      </c>
      <c r="T19" s="547">
        <v>40508</v>
      </c>
      <c r="U19" s="123">
        <v>2.2000000000000002</v>
      </c>
      <c r="V19" s="547">
        <v>40509</v>
      </c>
      <c r="W19" s="123">
        <v>0</v>
      </c>
      <c r="X19" s="547">
        <v>40510</v>
      </c>
      <c r="Y19" s="753">
        <v>0</v>
      </c>
      <c r="Z19" s="548">
        <v>1211.3900000000003</v>
      </c>
      <c r="AA19" s="13"/>
      <c r="AC19" s="23"/>
    </row>
    <row r="20" spans="2:29" ht="13.5" customHeight="1">
      <c r="B20" s="305"/>
      <c r="C20" s="304"/>
      <c r="D20" s="238"/>
      <c r="E20" s="251" t="s">
        <v>80</v>
      </c>
      <c r="F20" s="549"/>
      <c r="G20" s="547">
        <v>57.719999999999978</v>
      </c>
      <c r="H20" s="547"/>
      <c r="I20" s="547">
        <v>768.81000000000006</v>
      </c>
      <c r="J20" s="547">
        <v>342339</v>
      </c>
      <c r="K20" s="547">
        <v>3382.6800000000026</v>
      </c>
      <c r="L20" s="547">
        <v>342352</v>
      </c>
      <c r="M20" s="547">
        <v>8945.4299999999967</v>
      </c>
      <c r="N20" s="547">
        <v>342365</v>
      </c>
      <c r="O20" s="547">
        <v>14158.760000000009</v>
      </c>
      <c r="P20" s="547">
        <v>342378</v>
      </c>
      <c r="Q20" s="547">
        <v>13026.539999999972</v>
      </c>
      <c r="R20" s="547">
        <v>342391</v>
      </c>
      <c r="S20" s="547">
        <v>6176.4299999999894</v>
      </c>
      <c r="T20" s="547">
        <v>342404</v>
      </c>
      <c r="U20" s="547">
        <v>1095.4199999999994</v>
      </c>
      <c r="V20" s="547">
        <v>342417</v>
      </c>
      <c r="W20" s="547">
        <v>76.040000000000006</v>
      </c>
      <c r="X20" s="547">
        <v>342430</v>
      </c>
      <c r="Y20" s="753">
        <v>0</v>
      </c>
      <c r="Z20" s="548">
        <v>47687.829999999965</v>
      </c>
      <c r="AA20" s="13"/>
      <c r="AC20" s="23"/>
    </row>
    <row r="21" spans="2:29" ht="13.5" customHeight="1">
      <c r="B21" s="305"/>
      <c r="C21" s="304"/>
      <c r="D21" s="244" t="s">
        <v>81</v>
      </c>
      <c r="E21" s="252" t="s">
        <v>82</v>
      </c>
      <c r="F21" s="546" t="e">
        <f>#REF!*100+F$3</f>
        <v>#REF!</v>
      </c>
      <c r="G21" s="547">
        <v>17.259999999999998</v>
      </c>
      <c r="H21" s="547">
        <v>20602</v>
      </c>
      <c r="I21" s="547">
        <v>141.24000000000009</v>
      </c>
      <c r="J21" s="547">
        <v>20603</v>
      </c>
      <c r="K21" s="547">
        <v>372.85000000000031</v>
      </c>
      <c r="L21" s="547">
        <v>20604</v>
      </c>
      <c r="M21" s="547">
        <v>1270.6400000000001</v>
      </c>
      <c r="N21" s="547">
        <v>20605</v>
      </c>
      <c r="O21" s="547">
        <v>2806.2399999999989</v>
      </c>
      <c r="P21" s="547">
        <v>20606</v>
      </c>
      <c r="Q21" s="547">
        <v>3659.8099999999995</v>
      </c>
      <c r="R21" s="547">
        <v>20607</v>
      </c>
      <c r="S21" s="547">
        <v>1530.4999999999991</v>
      </c>
      <c r="T21" s="547">
        <v>20608</v>
      </c>
      <c r="U21" s="547">
        <v>96.24</v>
      </c>
      <c r="V21" s="547">
        <v>20609</v>
      </c>
      <c r="W21" s="547">
        <v>0.66999999999999993</v>
      </c>
      <c r="X21" s="547">
        <v>20610</v>
      </c>
      <c r="Y21" s="753">
        <v>0</v>
      </c>
      <c r="Z21" s="548">
        <v>9895.4499999999971</v>
      </c>
      <c r="AA21" s="13"/>
      <c r="AC21" s="23"/>
    </row>
    <row r="22" spans="2:29" ht="13.5" customHeight="1" thickBot="1">
      <c r="B22" s="305"/>
      <c r="C22" s="304"/>
      <c r="D22" s="838" t="s">
        <v>83</v>
      </c>
      <c r="E22" s="839"/>
      <c r="F22" s="550"/>
      <c r="G22" s="551">
        <v>74.979999999999976</v>
      </c>
      <c r="H22" s="551"/>
      <c r="I22" s="551">
        <v>910.05000000000018</v>
      </c>
      <c r="J22" s="551">
        <v>362942</v>
      </c>
      <c r="K22" s="551">
        <v>3755.5300000000029</v>
      </c>
      <c r="L22" s="551">
        <v>362956</v>
      </c>
      <c r="M22" s="551">
        <v>10216.069999999996</v>
      </c>
      <c r="N22" s="551">
        <v>362970</v>
      </c>
      <c r="O22" s="551">
        <v>16965.000000000007</v>
      </c>
      <c r="P22" s="551">
        <v>362984</v>
      </c>
      <c r="Q22" s="551">
        <v>16686.349999999969</v>
      </c>
      <c r="R22" s="551">
        <v>362998</v>
      </c>
      <c r="S22" s="551">
        <v>7706.9299999999885</v>
      </c>
      <c r="T22" s="551">
        <v>363012</v>
      </c>
      <c r="U22" s="551">
        <v>1191.6599999999994</v>
      </c>
      <c r="V22" s="551">
        <v>363026</v>
      </c>
      <c r="W22" s="551">
        <v>76.710000000000008</v>
      </c>
      <c r="X22" s="551">
        <v>363040</v>
      </c>
      <c r="Y22" s="551">
        <v>0</v>
      </c>
      <c r="Z22" s="552">
        <v>57583.279999999962</v>
      </c>
      <c r="AA22" s="13"/>
      <c r="AC22" s="23"/>
    </row>
    <row r="23" spans="2:29" ht="13.5" customHeight="1">
      <c r="B23" s="305"/>
      <c r="C23" s="312"/>
      <c r="D23" s="848"/>
      <c r="E23" s="179" t="s">
        <v>226</v>
      </c>
      <c r="F23" s="568" t="e">
        <f>#REF!*100+F$3</f>
        <v>#REF!</v>
      </c>
      <c r="G23" s="121">
        <v>22.609999999999996</v>
      </c>
      <c r="H23" s="121">
        <v>20502</v>
      </c>
      <c r="I23" s="121">
        <v>182.93000000000075</v>
      </c>
      <c r="J23" s="121">
        <v>20503</v>
      </c>
      <c r="K23" s="121">
        <v>699.30999999999972</v>
      </c>
      <c r="L23" s="121">
        <v>20504</v>
      </c>
      <c r="M23" s="121">
        <v>1618.2099999999798</v>
      </c>
      <c r="N23" s="121">
        <v>20505</v>
      </c>
      <c r="O23" s="121">
        <v>2475.86</v>
      </c>
      <c r="P23" s="121">
        <v>20506</v>
      </c>
      <c r="Q23" s="121">
        <v>1971.7899999999806</v>
      </c>
      <c r="R23" s="121">
        <v>20507</v>
      </c>
      <c r="S23" s="121">
        <v>947.42999999999665</v>
      </c>
      <c r="T23" s="121">
        <v>20508</v>
      </c>
      <c r="U23" s="121">
        <v>198.23999999999992</v>
      </c>
      <c r="V23" s="121">
        <v>20509</v>
      </c>
      <c r="W23" s="121">
        <v>16.010000000000002</v>
      </c>
      <c r="X23" s="121">
        <v>20510</v>
      </c>
      <c r="Y23" s="121">
        <v>1.76</v>
      </c>
      <c r="Z23" s="122">
        <v>8134.1499999999578</v>
      </c>
      <c r="AA23" s="13"/>
      <c r="AC23" s="23"/>
    </row>
    <row r="24" spans="2:29" ht="13.5" customHeight="1">
      <c r="B24" s="169"/>
      <c r="C24" s="302"/>
      <c r="D24" s="849"/>
      <c r="E24" s="185" t="s">
        <v>80</v>
      </c>
      <c r="F24" s="24"/>
      <c r="G24" s="123">
        <v>22.609999999999996</v>
      </c>
      <c r="H24" s="123"/>
      <c r="I24" s="123">
        <v>182.93000000000075</v>
      </c>
      <c r="J24" s="123">
        <v>20503</v>
      </c>
      <c r="K24" s="123">
        <v>699.30999999999972</v>
      </c>
      <c r="L24" s="123">
        <v>20504</v>
      </c>
      <c r="M24" s="123">
        <v>1618.2099999999798</v>
      </c>
      <c r="N24" s="123">
        <v>20505</v>
      </c>
      <c r="O24" s="123">
        <v>2475.86</v>
      </c>
      <c r="P24" s="123">
        <v>20506</v>
      </c>
      <c r="Q24" s="123">
        <v>1971.7899999999806</v>
      </c>
      <c r="R24" s="123">
        <v>20507</v>
      </c>
      <c r="S24" s="123">
        <v>947.42999999999665</v>
      </c>
      <c r="T24" s="123">
        <v>20508</v>
      </c>
      <c r="U24" s="123">
        <v>198.23999999999992</v>
      </c>
      <c r="V24" s="123">
        <v>20509</v>
      </c>
      <c r="W24" s="123">
        <v>16.010000000000002</v>
      </c>
      <c r="X24" s="123">
        <v>20510</v>
      </c>
      <c r="Y24" s="123">
        <v>1.76</v>
      </c>
      <c r="Z24" s="124">
        <v>8134.1499999999578</v>
      </c>
      <c r="AA24" s="13"/>
      <c r="AC24" s="23"/>
    </row>
    <row r="25" spans="2:29" ht="13.5" customHeight="1">
      <c r="B25" s="305"/>
      <c r="C25" s="302" t="s">
        <v>85</v>
      </c>
      <c r="D25" s="243"/>
      <c r="E25" s="186" t="s">
        <v>86</v>
      </c>
      <c r="F25" s="25" t="e">
        <f>#REF!*100+F$3</f>
        <v>#REF!</v>
      </c>
      <c r="G25" s="547">
        <v>59.980000000000317</v>
      </c>
      <c r="H25" s="547">
        <v>20702</v>
      </c>
      <c r="I25" s="547">
        <v>192.48000000000005</v>
      </c>
      <c r="J25" s="547">
        <v>20703</v>
      </c>
      <c r="K25" s="547">
        <v>921.82999999999674</v>
      </c>
      <c r="L25" s="547">
        <v>20704</v>
      </c>
      <c r="M25" s="547">
        <v>2541.2099999999741</v>
      </c>
      <c r="N25" s="547">
        <v>20705</v>
      </c>
      <c r="O25" s="547">
        <v>5288.8000000000147</v>
      </c>
      <c r="P25" s="547">
        <v>20706</v>
      </c>
      <c r="Q25" s="547">
        <v>8014.4999999999891</v>
      </c>
      <c r="R25" s="547">
        <v>20707</v>
      </c>
      <c r="S25" s="547">
        <v>8228.5299999999879</v>
      </c>
      <c r="T25" s="547">
        <v>20708</v>
      </c>
      <c r="U25" s="547">
        <v>2762.7499999999968</v>
      </c>
      <c r="V25" s="547">
        <v>20709</v>
      </c>
      <c r="W25" s="547">
        <v>271.49</v>
      </c>
      <c r="X25" s="547">
        <v>20710</v>
      </c>
      <c r="Y25" s="547">
        <v>6.84</v>
      </c>
      <c r="Z25" s="548">
        <v>28288.40999999996</v>
      </c>
      <c r="AA25" s="13"/>
      <c r="AC25" s="23"/>
    </row>
    <row r="26" spans="2:29" ht="13.5" customHeight="1">
      <c r="B26" s="305"/>
      <c r="C26" s="302" t="s">
        <v>315</v>
      </c>
      <c r="D26" s="240" t="s">
        <v>87</v>
      </c>
      <c r="E26" s="188" t="s">
        <v>88</v>
      </c>
      <c r="F26" s="553" t="e">
        <f>#REF!*100+F$3</f>
        <v>#REF!</v>
      </c>
      <c r="G26" s="547">
        <v>8.0900000000000016</v>
      </c>
      <c r="H26" s="547">
        <v>46802</v>
      </c>
      <c r="I26" s="547">
        <v>78.11999999999999</v>
      </c>
      <c r="J26" s="547">
        <v>46803</v>
      </c>
      <c r="K26" s="547">
        <v>394.97000000000077</v>
      </c>
      <c r="L26" s="547">
        <v>46804</v>
      </c>
      <c r="M26" s="547">
        <v>1262.2999999999963</v>
      </c>
      <c r="N26" s="547">
        <v>46805</v>
      </c>
      <c r="O26" s="547">
        <v>3075.6599999999858</v>
      </c>
      <c r="P26" s="547">
        <v>46806</v>
      </c>
      <c r="Q26" s="547">
        <v>4608.4100000000071</v>
      </c>
      <c r="R26" s="547">
        <v>46807</v>
      </c>
      <c r="S26" s="547">
        <v>3977.1699999999869</v>
      </c>
      <c r="T26" s="547">
        <v>46808</v>
      </c>
      <c r="U26" s="547">
        <v>1354.7799999999975</v>
      </c>
      <c r="V26" s="547">
        <v>46809</v>
      </c>
      <c r="W26" s="547">
        <v>198.51999999999992</v>
      </c>
      <c r="X26" s="547">
        <v>46810</v>
      </c>
      <c r="Y26" s="547">
        <v>10.600000000000003</v>
      </c>
      <c r="Z26" s="548">
        <v>14968.619999999975</v>
      </c>
      <c r="AA26" s="13"/>
      <c r="AC26" s="23"/>
    </row>
    <row r="27" spans="2:29" ht="13.5" customHeight="1">
      <c r="B27" s="305"/>
      <c r="C27" s="302"/>
      <c r="D27" s="302"/>
      <c r="E27" s="185" t="s">
        <v>80</v>
      </c>
      <c r="F27" s="554"/>
      <c r="G27" s="547">
        <v>68.07000000000032</v>
      </c>
      <c r="H27" s="547"/>
      <c r="I27" s="547">
        <v>270.60000000000002</v>
      </c>
      <c r="J27" s="547">
        <v>67506</v>
      </c>
      <c r="K27" s="547">
        <v>1316.7999999999975</v>
      </c>
      <c r="L27" s="547">
        <v>67508</v>
      </c>
      <c r="M27" s="547">
        <v>3803.5099999999702</v>
      </c>
      <c r="N27" s="547">
        <v>67510</v>
      </c>
      <c r="O27" s="547">
        <v>8364.4600000000009</v>
      </c>
      <c r="P27" s="547">
        <v>67512</v>
      </c>
      <c r="Q27" s="547">
        <v>12622.909999999996</v>
      </c>
      <c r="R27" s="547">
        <v>67514</v>
      </c>
      <c r="S27" s="547">
        <v>12205.699999999975</v>
      </c>
      <c r="T27" s="547">
        <v>67516</v>
      </c>
      <c r="U27" s="547">
        <v>4117.5299999999943</v>
      </c>
      <c r="V27" s="547">
        <v>67518</v>
      </c>
      <c r="W27" s="547">
        <v>470.00999999999993</v>
      </c>
      <c r="X27" s="547">
        <v>67520</v>
      </c>
      <c r="Y27" s="547">
        <v>17.440000000000005</v>
      </c>
      <c r="Z27" s="548">
        <v>43257.029999999941</v>
      </c>
      <c r="AA27" s="13"/>
      <c r="AC27" s="23"/>
    </row>
    <row r="28" spans="2:29" ht="13.5" customHeight="1" thickBot="1">
      <c r="B28" s="305"/>
      <c r="C28" s="149"/>
      <c r="D28" s="189" t="s">
        <v>83</v>
      </c>
      <c r="E28" s="190"/>
      <c r="F28" s="555"/>
      <c r="G28" s="556">
        <v>90.680000000000319</v>
      </c>
      <c r="H28" s="556"/>
      <c r="I28" s="556">
        <v>453.53000000000077</v>
      </c>
      <c r="J28" s="556">
        <v>88009</v>
      </c>
      <c r="K28" s="556">
        <v>2016.1099999999972</v>
      </c>
      <c r="L28" s="556">
        <v>88012</v>
      </c>
      <c r="M28" s="556">
        <v>5421.7199999999502</v>
      </c>
      <c r="N28" s="556">
        <v>88015</v>
      </c>
      <c r="O28" s="556">
        <v>10840.320000000002</v>
      </c>
      <c r="P28" s="556">
        <v>88018</v>
      </c>
      <c r="Q28" s="556">
        <v>14594.699999999977</v>
      </c>
      <c r="R28" s="556">
        <v>88021</v>
      </c>
      <c r="S28" s="556">
        <v>13153.129999999972</v>
      </c>
      <c r="T28" s="556">
        <v>88024</v>
      </c>
      <c r="U28" s="556">
        <v>4315.7699999999941</v>
      </c>
      <c r="V28" s="556">
        <v>88027</v>
      </c>
      <c r="W28" s="556">
        <v>486.01999999999992</v>
      </c>
      <c r="X28" s="556">
        <v>88030</v>
      </c>
      <c r="Y28" s="556">
        <v>19.200000000000006</v>
      </c>
      <c r="Z28" s="557">
        <v>51391.179999999898</v>
      </c>
      <c r="AA28" s="13"/>
      <c r="AC28" s="23"/>
    </row>
    <row r="29" spans="2:29" ht="13.5" customHeight="1">
      <c r="B29" s="305"/>
      <c r="C29" s="193" t="s">
        <v>316</v>
      </c>
      <c r="D29" s="194" t="s">
        <v>89</v>
      </c>
      <c r="E29" s="179" t="s">
        <v>90</v>
      </c>
      <c r="F29" s="26" t="e">
        <f>#REF!*100+F$3</f>
        <v>#REF!</v>
      </c>
      <c r="G29" s="565">
        <v>61.809999999999974</v>
      </c>
      <c r="H29" s="119">
        <v>20802</v>
      </c>
      <c r="I29" s="565">
        <v>276.4000000000002</v>
      </c>
      <c r="J29" s="119">
        <v>20803</v>
      </c>
      <c r="K29" s="119">
        <v>1512.0299999999838</v>
      </c>
      <c r="L29" s="119">
        <v>20804</v>
      </c>
      <c r="M29" s="119">
        <v>5385.5900000000529</v>
      </c>
      <c r="N29" s="119">
        <v>20805</v>
      </c>
      <c r="O29" s="119">
        <v>11738.760000000053</v>
      </c>
      <c r="P29" s="119">
        <v>20806</v>
      </c>
      <c r="Q29" s="119">
        <v>16742.880000000052</v>
      </c>
      <c r="R29" s="119">
        <v>20807</v>
      </c>
      <c r="S29" s="119">
        <v>13476.950000000088</v>
      </c>
      <c r="T29" s="119">
        <v>20808</v>
      </c>
      <c r="U29" s="119">
        <v>5047.2899999999945</v>
      </c>
      <c r="V29" s="119">
        <v>20809</v>
      </c>
      <c r="W29" s="119">
        <v>853.82000000000028</v>
      </c>
      <c r="X29" s="119">
        <v>20810</v>
      </c>
      <c r="Y29" s="119">
        <v>38.130000000000003</v>
      </c>
      <c r="Z29" s="120">
        <v>55133.660000000222</v>
      </c>
      <c r="AA29" s="13"/>
      <c r="AC29" s="23"/>
    </row>
    <row r="30" spans="2:29" ht="13.5" customHeight="1">
      <c r="B30" s="305"/>
      <c r="C30" s="302" t="s">
        <v>330</v>
      </c>
      <c r="D30" s="302"/>
      <c r="E30" s="188" t="s">
        <v>91</v>
      </c>
      <c r="F30" s="558" t="e">
        <f>#REF!*100+F$3</f>
        <v>#REF!</v>
      </c>
      <c r="G30" s="123">
        <v>24.319999999999986</v>
      </c>
      <c r="H30" s="559">
        <v>48902</v>
      </c>
      <c r="I30" s="123">
        <v>61.270000000000032</v>
      </c>
      <c r="J30" s="559">
        <v>48903</v>
      </c>
      <c r="K30" s="559">
        <v>357.60999999999984</v>
      </c>
      <c r="L30" s="559">
        <v>48904</v>
      </c>
      <c r="M30" s="559">
        <v>1183.3899999999985</v>
      </c>
      <c r="N30" s="559">
        <v>48905</v>
      </c>
      <c r="O30" s="559">
        <v>2455.7799999999929</v>
      </c>
      <c r="P30" s="559">
        <v>48906</v>
      </c>
      <c r="Q30" s="559">
        <v>3123.5199999999863</v>
      </c>
      <c r="R30" s="559">
        <v>48907</v>
      </c>
      <c r="S30" s="559">
        <v>1960.879999999996</v>
      </c>
      <c r="T30" s="559">
        <v>48908</v>
      </c>
      <c r="U30" s="559">
        <v>390.41999999999962</v>
      </c>
      <c r="V30" s="559">
        <v>48909</v>
      </c>
      <c r="W30" s="559">
        <v>19.829999999999995</v>
      </c>
      <c r="X30" s="559">
        <v>48910</v>
      </c>
      <c r="Y30" s="559">
        <v>0</v>
      </c>
      <c r="Z30" s="560">
        <v>9577.0199999999732</v>
      </c>
      <c r="AA30" s="13"/>
      <c r="AC30" s="23"/>
    </row>
    <row r="31" spans="2:29" ht="13.5" customHeight="1" thickBot="1">
      <c r="B31" s="305"/>
      <c r="C31" s="173"/>
      <c r="D31" s="197" t="s">
        <v>83</v>
      </c>
      <c r="E31" s="198"/>
      <c r="F31" s="27"/>
      <c r="G31" s="125">
        <v>86.129999999999967</v>
      </c>
      <c r="H31" s="125"/>
      <c r="I31" s="125">
        <v>337.67000000000024</v>
      </c>
      <c r="J31" s="125">
        <v>69706</v>
      </c>
      <c r="K31" s="125">
        <v>1869.6399999999837</v>
      </c>
      <c r="L31" s="125">
        <v>69708</v>
      </c>
      <c r="M31" s="125">
        <v>6568.9800000000514</v>
      </c>
      <c r="N31" s="125">
        <v>69710</v>
      </c>
      <c r="O31" s="125">
        <v>14194.540000000046</v>
      </c>
      <c r="P31" s="125">
        <v>69712</v>
      </c>
      <c r="Q31" s="125">
        <v>19866.400000000038</v>
      </c>
      <c r="R31" s="125">
        <v>69714</v>
      </c>
      <c r="S31" s="125">
        <v>15437.830000000084</v>
      </c>
      <c r="T31" s="125">
        <v>69716</v>
      </c>
      <c r="U31" s="125">
        <v>5437.7099999999937</v>
      </c>
      <c r="V31" s="125">
        <v>69718</v>
      </c>
      <c r="W31" s="125">
        <v>873.65000000000032</v>
      </c>
      <c r="X31" s="125">
        <v>69720</v>
      </c>
      <c r="Y31" s="125">
        <v>38.130000000000003</v>
      </c>
      <c r="Z31" s="19">
        <v>64710.680000000197</v>
      </c>
      <c r="AA31" s="13"/>
      <c r="AC31" s="23"/>
    </row>
    <row r="32" spans="2:29" ht="13.5" customHeight="1" thickBot="1">
      <c r="B32" s="305"/>
      <c r="C32" s="202" t="s">
        <v>92</v>
      </c>
      <c r="D32" s="203"/>
      <c r="E32" s="204"/>
      <c r="F32" s="569"/>
      <c r="G32" s="126">
        <v>251.79000000000028</v>
      </c>
      <c r="H32" s="126"/>
      <c r="I32" s="127">
        <v>1701.2500000000011</v>
      </c>
      <c r="J32" s="127">
        <v>520657</v>
      </c>
      <c r="K32" s="127">
        <v>7641.2799999999843</v>
      </c>
      <c r="L32" s="127">
        <v>520676</v>
      </c>
      <c r="M32" s="127">
        <v>22206.769999999997</v>
      </c>
      <c r="N32" s="127">
        <v>520695</v>
      </c>
      <c r="O32" s="127">
        <v>41999.860000000052</v>
      </c>
      <c r="P32" s="127">
        <v>520714</v>
      </c>
      <c r="Q32" s="127">
        <v>51147.449999999983</v>
      </c>
      <c r="R32" s="127">
        <v>520733</v>
      </c>
      <c r="S32" s="127">
        <v>36297.890000000043</v>
      </c>
      <c r="T32" s="127">
        <v>520752</v>
      </c>
      <c r="U32" s="127">
        <v>10945.139999999987</v>
      </c>
      <c r="V32" s="127">
        <v>520771</v>
      </c>
      <c r="W32" s="127">
        <v>1436.38</v>
      </c>
      <c r="X32" s="127">
        <v>520790</v>
      </c>
      <c r="Y32" s="127">
        <v>57.330000000000013</v>
      </c>
      <c r="Z32" s="128">
        <v>173685.14000000004</v>
      </c>
      <c r="AA32" s="13"/>
      <c r="AC32" s="23"/>
    </row>
    <row r="33" spans="2:29" ht="13.5" customHeight="1">
      <c r="B33" s="211"/>
      <c r="C33" s="306" t="s">
        <v>93</v>
      </c>
      <c r="D33" s="241"/>
      <c r="E33" s="186" t="s">
        <v>94</v>
      </c>
      <c r="F33" s="570" t="e">
        <f>#REF!*100+F$3</f>
        <v>#REF!</v>
      </c>
      <c r="G33" s="129">
        <v>9.9199999999999982</v>
      </c>
      <c r="H33" s="129">
        <v>36802</v>
      </c>
      <c r="I33" s="129">
        <v>137.60000000000019</v>
      </c>
      <c r="J33" s="129">
        <v>36803</v>
      </c>
      <c r="K33" s="129">
        <v>678.78999999999962</v>
      </c>
      <c r="L33" s="129">
        <v>36804</v>
      </c>
      <c r="M33" s="129">
        <v>2159.3599999999979</v>
      </c>
      <c r="N33" s="129">
        <v>36805</v>
      </c>
      <c r="O33" s="129">
        <v>7293.6900000000087</v>
      </c>
      <c r="P33" s="129">
        <v>36806</v>
      </c>
      <c r="Q33" s="129">
        <v>20405.929999999971</v>
      </c>
      <c r="R33" s="129">
        <v>36807</v>
      </c>
      <c r="S33" s="129">
        <v>23361.69000000001</v>
      </c>
      <c r="T33" s="129">
        <v>36808</v>
      </c>
      <c r="U33" s="129">
        <v>6918.3100000000195</v>
      </c>
      <c r="V33" s="129">
        <v>36809</v>
      </c>
      <c r="W33" s="129">
        <v>532.96000000000038</v>
      </c>
      <c r="X33" s="129">
        <v>36810</v>
      </c>
      <c r="Y33" s="129">
        <v>46.679999999999978</v>
      </c>
      <c r="Z33" s="120">
        <v>61544.930000000008</v>
      </c>
      <c r="AA33" s="13"/>
      <c r="AC33" s="23"/>
    </row>
    <row r="34" spans="2:29" ht="13.5" customHeight="1" thickBot="1">
      <c r="B34" s="305"/>
      <c r="C34" s="232" t="s">
        <v>334</v>
      </c>
      <c r="D34" s="850" t="s">
        <v>83</v>
      </c>
      <c r="E34" s="839"/>
      <c r="F34" s="571"/>
      <c r="G34" s="561">
        <v>9.9199999999999982</v>
      </c>
      <c r="H34" s="561"/>
      <c r="I34" s="561">
        <v>137.60000000000019</v>
      </c>
      <c r="J34" s="561">
        <v>36803</v>
      </c>
      <c r="K34" s="561">
        <v>678.78999999999962</v>
      </c>
      <c r="L34" s="561">
        <v>36804</v>
      </c>
      <c r="M34" s="561">
        <v>2159.3599999999979</v>
      </c>
      <c r="N34" s="561">
        <v>36805</v>
      </c>
      <c r="O34" s="561">
        <v>7293.6900000000087</v>
      </c>
      <c r="P34" s="561">
        <v>36806</v>
      </c>
      <c r="Q34" s="561">
        <v>20405.929999999971</v>
      </c>
      <c r="R34" s="561">
        <v>36807</v>
      </c>
      <c r="S34" s="561">
        <v>23361.69000000001</v>
      </c>
      <c r="T34" s="561">
        <v>36808</v>
      </c>
      <c r="U34" s="561">
        <v>6918.3100000000195</v>
      </c>
      <c r="V34" s="561">
        <v>36809</v>
      </c>
      <c r="W34" s="561">
        <v>532.96000000000038</v>
      </c>
      <c r="X34" s="561">
        <v>36810</v>
      </c>
      <c r="Y34" s="561">
        <v>46.679999999999978</v>
      </c>
      <c r="Z34" s="562">
        <v>61544.930000000008</v>
      </c>
      <c r="AA34" s="13"/>
      <c r="AC34" s="23"/>
    </row>
    <row r="35" spans="2:29" ht="13.5" customHeight="1">
      <c r="B35" s="234" t="s">
        <v>95</v>
      </c>
      <c r="C35" s="235"/>
      <c r="D35" s="214" t="s">
        <v>96</v>
      </c>
      <c r="E35" s="242" t="s">
        <v>97</v>
      </c>
      <c r="F35" s="563" t="e">
        <f>#REF!*100+F$3</f>
        <v>#REF!</v>
      </c>
      <c r="G35" s="123">
        <v>66.789999999999949</v>
      </c>
      <c r="H35" s="123">
        <v>20402</v>
      </c>
      <c r="I35" s="123">
        <v>443.88999999999976</v>
      </c>
      <c r="J35" s="123">
        <v>20403</v>
      </c>
      <c r="K35" s="123">
        <v>1756.6699999999994</v>
      </c>
      <c r="L35" s="123">
        <v>20404</v>
      </c>
      <c r="M35" s="123">
        <v>3749.6899999999873</v>
      </c>
      <c r="N35" s="123">
        <v>20405</v>
      </c>
      <c r="O35" s="123">
        <v>4983.3700000000081</v>
      </c>
      <c r="P35" s="123">
        <v>20406</v>
      </c>
      <c r="Q35" s="123">
        <v>3033.3100000000036</v>
      </c>
      <c r="R35" s="123">
        <v>20407</v>
      </c>
      <c r="S35" s="123">
        <v>793.00999999999885</v>
      </c>
      <c r="T35" s="123">
        <v>20408</v>
      </c>
      <c r="U35" s="123">
        <v>117.62000000000006</v>
      </c>
      <c r="V35" s="123">
        <v>20409</v>
      </c>
      <c r="W35" s="123">
        <v>7.1800000000000006</v>
      </c>
      <c r="X35" s="123">
        <v>20410</v>
      </c>
      <c r="Y35" s="123">
        <v>0.13</v>
      </c>
      <c r="Z35" s="124">
        <v>14951.659999999996</v>
      </c>
      <c r="AA35" s="13"/>
      <c r="AC35" s="23"/>
    </row>
    <row r="36" spans="2:29" ht="13.5" customHeight="1">
      <c r="B36" s="234" t="s">
        <v>98</v>
      </c>
      <c r="C36" s="235"/>
      <c r="D36" s="170"/>
      <c r="E36" s="185" t="s">
        <v>80</v>
      </c>
      <c r="F36" s="554"/>
      <c r="G36" s="547">
        <v>66.789999999999949</v>
      </c>
      <c r="H36" s="547"/>
      <c r="I36" s="547">
        <v>443.88999999999976</v>
      </c>
      <c r="J36" s="547">
        <v>20403</v>
      </c>
      <c r="K36" s="547">
        <v>1756.6699999999994</v>
      </c>
      <c r="L36" s="547">
        <v>20404</v>
      </c>
      <c r="M36" s="547">
        <v>3749.6899999999873</v>
      </c>
      <c r="N36" s="547">
        <v>20405</v>
      </c>
      <c r="O36" s="547">
        <v>4983.3700000000081</v>
      </c>
      <c r="P36" s="547">
        <v>20406</v>
      </c>
      <c r="Q36" s="547">
        <v>3033.3100000000036</v>
      </c>
      <c r="R36" s="547">
        <v>20407</v>
      </c>
      <c r="S36" s="547">
        <v>793.00999999999885</v>
      </c>
      <c r="T36" s="547">
        <v>20408</v>
      </c>
      <c r="U36" s="547">
        <v>117.62000000000006</v>
      </c>
      <c r="V36" s="547">
        <v>20409</v>
      </c>
      <c r="W36" s="547">
        <v>7.1800000000000006</v>
      </c>
      <c r="X36" s="547">
        <v>20410</v>
      </c>
      <c r="Y36" s="547">
        <v>0.13</v>
      </c>
      <c r="Z36" s="548">
        <v>14951.659999999996</v>
      </c>
      <c r="AA36" s="13"/>
      <c r="AC36" s="23"/>
    </row>
    <row r="37" spans="2:29" ht="13.5" customHeight="1">
      <c r="B37" s="234"/>
      <c r="C37" s="235" t="s">
        <v>99</v>
      </c>
      <c r="D37" s="149"/>
      <c r="E37" s="188" t="s">
        <v>124</v>
      </c>
      <c r="F37" s="553" t="e">
        <f>#REF!*100+F$3</f>
        <v>#REF!</v>
      </c>
      <c r="G37" s="547">
        <v>9.6199999999999992</v>
      </c>
      <c r="H37" s="547">
        <v>38302</v>
      </c>
      <c r="I37" s="547">
        <v>95.390000000000072</v>
      </c>
      <c r="J37" s="547">
        <v>38303</v>
      </c>
      <c r="K37" s="547">
        <v>386.25999999999982</v>
      </c>
      <c r="L37" s="547">
        <v>38304</v>
      </c>
      <c r="M37" s="547">
        <v>926.39999999999964</v>
      </c>
      <c r="N37" s="547">
        <v>38305</v>
      </c>
      <c r="O37" s="547">
        <v>1478.6700000000003</v>
      </c>
      <c r="P37" s="547">
        <v>38306</v>
      </c>
      <c r="Q37" s="547">
        <v>1495.9700000000012</v>
      </c>
      <c r="R37" s="547">
        <v>38307</v>
      </c>
      <c r="S37" s="547">
        <v>453.39999999999981</v>
      </c>
      <c r="T37" s="547">
        <v>38308</v>
      </c>
      <c r="U37" s="547">
        <v>42.96</v>
      </c>
      <c r="V37" s="547">
        <v>38309</v>
      </c>
      <c r="W37" s="547">
        <v>3.53</v>
      </c>
      <c r="X37" s="547">
        <v>38310</v>
      </c>
      <c r="Y37" s="547">
        <v>0</v>
      </c>
      <c r="Z37" s="548">
        <v>4892.2000000000007</v>
      </c>
      <c r="AA37" s="13"/>
      <c r="AC37" s="23"/>
    </row>
    <row r="38" spans="2:29" ht="13.5" customHeight="1">
      <c r="B38" s="234" t="s">
        <v>137</v>
      </c>
      <c r="C38" s="235" t="s">
        <v>137</v>
      </c>
      <c r="D38" s="168" t="s">
        <v>101</v>
      </c>
      <c r="E38" s="188" t="s">
        <v>102</v>
      </c>
      <c r="F38" s="553" t="e">
        <f>#REF!*100+F$3</f>
        <v>#REF!</v>
      </c>
      <c r="G38" s="547">
        <v>10.750000000000004</v>
      </c>
      <c r="H38" s="547">
        <v>38702</v>
      </c>
      <c r="I38" s="547">
        <v>77.399999999999963</v>
      </c>
      <c r="J38" s="547">
        <v>38703</v>
      </c>
      <c r="K38" s="547">
        <v>451.93999999999954</v>
      </c>
      <c r="L38" s="547">
        <v>38704</v>
      </c>
      <c r="M38" s="547">
        <v>1892.9200000000008</v>
      </c>
      <c r="N38" s="547">
        <v>38705</v>
      </c>
      <c r="O38" s="547">
        <v>4695.8000000000029</v>
      </c>
      <c r="P38" s="547">
        <v>38706</v>
      </c>
      <c r="Q38" s="547">
        <v>4283.1600000000017</v>
      </c>
      <c r="R38" s="547">
        <v>38707</v>
      </c>
      <c r="S38" s="547">
        <v>927.75000000000068</v>
      </c>
      <c r="T38" s="547">
        <v>38708</v>
      </c>
      <c r="U38" s="547">
        <v>17.269999999999996</v>
      </c>
      <c r="V38" s="547">
        <v>38709</v>
      </c>
      <c r="W38" s="547">
        <v>7.03</v>
      </c>
      <c r="X38" s="547">
        <v>38710</v>
      </c>
      <c r="Y38" s="547">
        <v>0</v>
      </c>
      <c r="Z38" s="548">
        <v>12364.020000000006</v>
      </c>
      <c r="AA38" s="13"/>
      <c r="AC38" s="23"/>
    </row>
    <row r="39" spans="2:29" ht="13.5" customHeight="1">
      <c r="B39" s="239"/>
      <c r="C39" s="235"/>
      <c r="D39" s="302"/>
      <c r="E39" s="188" t="s">
        <v>227</v>
      </c>
      <c r="F39" s="553" t="e">
        <f>#REF!*100+F$3</f>
        <v>#REF!</v>
      </c>
      <c r="G39" s="547">
        <v>56.439999999999984</v>
      </c>
      <c r="H39" s="547">
        <v>38802</v>
      </c>
      <c r="I39" s="547">
        <v>280.62000000000006</v>
      </c>
      <c r="J39" s="547">
        <v>38803</v>
      </c>
      <c r="K39" s="547">
        <v>1020.3300000000041</v>
      </c>
      <c r="L39" s="547">
        <v>38804</v>
      </c>
      <c r="M39" s="547">
        <v>2356.7999999999929</v>
      </c>
      <c r="N39" s="547">
        <v>38805</v>
      </c>
      <c r="O39" s="547">
        <v>4776.53</v>
      </c>
      <c r="P39" s="547">
        <v>38806</v>
      </c>
      <c r="Q39" s="547">
        <v>10667.070000000002</v>
      </c>
      <c r="R39" s="547">
        <v>38807</v>
      </c>
      <c r="S39" s="547">
        <v>8564.0899999999947</v>
      </c>
      <c r="T39" s="547">
        <v>38808</v>
      </c>
      <c r="U39" s="547">
        <v>1016.8599999999988</v>
      </c>
      <c r="V39" s="547">
        <v>38809</v>
      </c>
      <c r="W39" s="547">
        <v>22.360000000000003</v>
      </c>
      <c r="X39" s="547">
        <v>38810</v>
      </c>
      <c r="Y39" s="547">
        <v>0</v>
      </c>
      <c r="Z39" s="548">
        <v>28761.1</v>
      </c>
      <c r="AA39" s="13"/>
      <c r="AC39" s="23"/>
    </row>
    <row r="40" spans="2:29" ht="13.5" customHeight="1">
      <c r="B40" s="239"/>
      <c r="C40" s="235"/>
      <c r="D40" s="170"/>
      <c r="E40" s="185" t="s">
        <v>80</v>
      </c>
      <c r="F40" s="554"/>
      <c r="G40" s="547">
        <v>76.809999999999988</v>
      </c>
      <c r="H40" s="547"/>
      <c r="I40" s="547">
        <v>453.41000000000008</v>
      </c>
      <c r="J40" s="547">
        <v>115809</v>
      </c>
      <c r="K40" s="547">
        <v>1858.5300000000034</v>
      </c>
      <c r="L40" s="547">
        <v>115812</v>
      </c>
      <c r="M40" s="547">
        <v>5176.1199999999935</v>
      </c>
      <c r="N40" s="547">
        <v>115815</v>
      </c>
      <c r="O40" s="547">
        <v>10951.000000000004</v>
      </c>
      <c r="P40" s="547">
        <v>115818</v>
      </c>
      <c r="Q40" s="547">
        <v>16446.200000000004</v>
      </c>
      <c r="R40" s="547">
        <v>115821</v>
      </c>
      <c r="S40" s="547">
        <v>9945.2399999999943</v>
      </c>
      <c r="T40" s="547">
        <v>115824</v>
      </c>
      <c r="U40" s="547">
        <v>1077.0899999999988</v>
      </c>
      <c r="V40" s="547">
        <v>115827</v>
      </c>
      <c r="W40" s="547">
        <v>32.92</v>
      </c>
      <c r="X40" s="547">
        <v>115830</v>
      </c>
      <c r="Y40" s="547">
        <v>0</v>
      </c>
      <c r="Z40" s="548">
        <v>46017.320000000007</v>
      </c>
      <c r="AA40" s="13"/>
      <c r="AC40" s="23"/>
    </row>
    <row r="41" spans="2:29" ht="13.5" customHeight="1" thickBot="1">
      <c r="B41" s="234"/>
      <c r="C41" s="236"/>
      <c r="D41" s="189" t="s">
        <v>83</v>
      </c>
      <c r="E41" s="190"/>
      <c r="F41" s="555"/>
      <c r="G41" s="556">
        <v>143.59999999999994</v>
      </c>
      <c r="H41" s="556"/>
      <c r="I41" s="556">
        <v>897.29999999999984</v>
      </c>
      <c r="J41" s="556">
        <v>136212</v>
      </c>
      <c r="K41" s="556">
        <v>3615.2000000000025</v>
      </c>
      <c r="L41" s="556">
        <v>136216</v>
      </c>
      <c r="M41" s="556">
        <v>8925.8099999999813</v>
      </c>
      <c r="N41" s="556">
        <v>136220</v>
      </c>
      <c r="O41" s="556">
        <v>15934.370000000012</v>
      </c>
      <c r="P41" s="556">
        <v>136224</v>
      </c>
      <c r="Q41" s="556">
        <v>19479.510000000009</v>
      </c>
      <c r="R41" s="556">
        <v>136228</v>
      </c>
      <c r="S41" s="556">
        <v>10738.249999999993</v>
      </c>
      <c r="T41" s="556">
        <v>136232</v>
      </c>
      <c r="U41" s="556">
        <v>1194.7099999999989</v>
      </c>
      <c r="V41" s="556">
        <v>136236</v>
      </c>
      <c r="W41" s="556">
        <v>40.1</v>
      </c>
      <c r="X41" s="556">
        <v>136240</v>
      </c>
      <c r="Y41" s="556">
        <v>0.13</v>
      </c>
      <c r="Z41" s="557">
        <v>60968.98</v>
      </c>
      <c r="AA41" s="13"/>
      <c r="AC41" s="23"/>
    </row>
    <row r="42" spans="2:29" ht="13.5" customHeight="1" thickBot="1">
      <c r="B42" s="151"/>
      <c r="C42" s="202" t="s">
        <v>92</v>
      </c>
      <c r="D42" s="203"/>
      <c r="E42" s="204"/>
      <c r="F42" s="572"/>
      <c r="G42" s="130">
        <v>153.51999999999992</v>
      </c>
      <c r="H42" s="573"/>
      <c r="I42" s="131">
        <v>1034.9000000000001</v>
      </c>
      <c r="J42" s="131">
        <v>173015</v>
      </c>
      <c r="K42" s="131">
        <v>4293.9900000000025</v>
      </c>
      <c r="L42" s="131">
        <v>173020</v>
      </c>
      <c r="M42" s="131">
        <v>11085.16999999998</v>
      </c>
      <c r="N42" s="131">
        <v>173025</v>
      </c>
      <c r="O42" s="131">
        <v>23228.060000000019</v>
      </c>
      <c r="P42" s="131">
        <v>173030</v>
      </c>
      <c r="Q42" s="131">
        <v>39885.439999999981</v>
      </c>
      <c r="R42" s="131">
        <v>173035</v>
      </c>
      <c r="S42" s="131">
        <v>34099.94</v>
      </c>
      <c r="T42" s="131">
        <v>173040</v>
      </c>
      <c r="U42" s="131">
        <v>8113.0200000000186</v>
      </c>
      <c r="V42" s="131">
        <v>173045</v>
      </c>
      <c r="W42" s="131">
        <v>573.0600000000004</v>
      </c>
      <c r="X42" s="131">
        <v>173050</v>
      </c>
      <c r="Y42" s="131">
        <v>46.809999999999981</v>
      </c>
      <c r="Z42" s="132">
        <v>122513.91</v>
      </c>
      <c r="AA42" s="13"/>
      <c r="AC42" s="23"/>
    </row>
    <row r="43" spans="2:29" ht="13.5" customHeight="1" thickBot="1">
      <c r="B43" s="851" t="s">
        <v>104</v>
      </c>
      <c r="C43" s="852"/>
      <c r="D43" s="852"/>
      <c r="E43" s="853"/>
      <c r="F43" s="309"/>
      <c r="G43" s="133">
        <v>405.31000000000017</v>
      </c>
      <c r="H43" s="574"/>
      <c r="I43" s="125">
        <v>2736.1500000000015</v>
      </c>
      <c r="J43" s="125">
        <v>693672</v>
      </c>
      <c r="K43" s="125">
        <v>11935.269999999986</v>
      </c>
      <c r="L43" s="125">
        <v>693696</v>
      </c>
      <c r="M43" s="125">
        <v>33291.939999999973</v>
      </c>
      <c r="N43" s="125">
        <v>693720</v>
      </c>
      <c r="O43" s="125">
        <v>65227.920000000071</v>
      </c>
      <c r="P43" s="125">
        <v>693744</v>
      </c>
      <c r="Q43" s="125">
        <v>91032.889999999956</v>
      </c>
      <c r="R43" s="125">
        <v>693768</v>
      </c>
      <c r="S43" s="125">
        <v>70397.830000000045</v>
      </c>
      <c r="T43" s="125">
        <v>693792</v>
      </c>
      <c r="U43" s="125">
        <v>19058.160000000003</v>
      </c>
      <c r="V43" s="125">
        <v>693816</v>
      </c>
      <c r="W43" s="125">
        <v>2009.4400000000005</v>
      </c>
      <c r="X43" s="125">
        <v>693840</v>
      </c>
      <c r="Y43" s="125">
        <v>104.13999999999999</v>
      </c>
      <c r="Z43" s="19">
        <v>296199.0500000001</v>
      </c>
      <c r="AA43" s="13"/>
      <c r="AC43" s="23"/>
    </row>
    <row r="44" spans="2:29" ht="10.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3"/>
    </row>
  </sheetData>
  <mergeCells count="9">
    <mergeCell ref="G4:G6"/>
    <mergeCell ref="Y4:Y6"/>
    <mergeCell ref="B43:E43"/>
    <mergeCell ref="D22:E22"/>
    <mergeCell ref="D23:D24"/>
    <mergeCell ref="D34:E34"/>
    <mergeCell ref="B4:B6"/>
    <mergeCell ref="C4:C6"/>
    <mergeCell ref="D4:D6"/>
  </mergeCells>
  <phoneticPr fontId="5"/>
  <pageMargins left="0.59055118110236227" right="0.51181102362204722" top="0.51181102362204722" bottom="0.51181102362204722" header="0.31496062992125984" footer="0.31496062992125984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4"/>
  <sheetViews>
    <sheetView workbookViewId="0">
      <selection activeCell="G6" sqref="G6"/>
    </sheetView>
  </sheetViews>
  <sheetFormatPr defaultRowHeight="13.5" customHeight="1"/>
  <cols>
    <col min="1" max="1" width="1" style="9" customWidth="1"/>
    <col min="2" max="4" width="6.625" style="9" customWidth="1"/>
    <col min="5" max="5" width="9.625" style="9" customWidth="1"/>
    <col min="6" max="21" width="6.875" style="9" customWidth="1"/>
    <col min="22" max="16384" width="9" style="9"/>
  </cols>
  <sheetData>
    <row r="1" spans="1:21" s="1" customFormat="1" ht="13.5" customHeight="1">
      <c r="C1" s="3"/>
    </row>
    <row r="2" spans="1:21" s="1" customFormat="1" ht="13.5" customHeight="1">
      <c r="B2" s="4" t="s">
        <v>319</v>
      </c>
    </row>
    <row r="3" spans="1:21" s="1" customFormat="1" ht="13.5" customHeight="1" thickBo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30" t="s">
        <v>54</v>
      </c>
    </row>
    <row r="4" spans="1:21" s="1" customFormat="1" ht="13.5" customHeight="1">
      <c r="A4" s="28"/>
      <c r="B4" s="381" t="s">
        <v>55</v>
      </c>
      <c r="C4" s="382" t="s">
        <v>55</v>
      </c>
      <c r="D4" s="382" t="s">
        <v>56</v>
      </c>
      <c r="E4" s="896" t="s">
        <v>57</v>
      </c>
      <c r="F4" s="898" t="s">
        <v>58</v>
      </c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900"/>
    </row>
    <row r="5" spans="1:21" s="1" customFormat="1" ht="13.5" customHeight="1" thickBot="1">
      <c r="A5" s="28"/>
      <c r="B5" s="5" t="s">
        <v>59</v>
      </c>
      <c r="C5" s="6" t="s">
        <v>60</v>
      </c>
      <c r="D5" s="6" t="s">
        <v>61</v>
      </c>
      <c r="E5" s="897"/>
      <c r="F5" s="7" t="s">
        <v>62</v>
      </c>
      <c r="G5" s="7">
        <v>1</v>
      </c>
      <c r="H5" s="7">
        <v>2</v>
      </c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>
        <v>10</v>
      </c>
      <c r="Q5" s="7">
        <v>11</v>
      </c>
      <c r="R5" s="7">
        <v>12</v>
      </c>
      <c r="S5" s="7">
        <v>13</v>
      </c>
      <c r="T5" s="7">
        <v>14</v>
      </c>
      <c r="U5" s="8" t="s">
        <v>63</v>
      </c>
    </row>
    <row r="6" spans="1:21" s="1" customFormat="1" ht="13.5" customHeight="1">
      <c r="A6" s="28"/>
      <c r="B6" s="305"/>
      <c r="C6" s="302"/>
      <c r="D6" s="302"/>
      <c r="E6" s="152" t="s">
        <v>64</v>
      </c>
      <c r="F6" s="531">
        <v>1503.36</v>
      </c>
      <c r="G6" s="531">
        <v>0</v>
      </c>
      <c r="H6" s="531">
        <v>0</v>
      </c>
      <c r="I6" s="531">
        <v>0</v>
      </c>
      <c r="J6" s="531">
        <v>7.8699999999999992</v>
      </c>
      <c r="K6" s="531">
        <v>30.18</v>
      </c>
      <c r="L6" s="531">
        <v>17.100000000000001</v>
      </c>
      <c r="M6" s="531">
        <v>61.54</v>
      </c>
      <c r="N6" s="531">
        <v>58.07</v>
      </c>
      <c r="O6" s="531">
        <v>35.93</v>
      </c>
      <c r="P6" s="531">
        <v>176.04</v>
      </c>
      <c r="Q6" s="531">
        <v>219.11</v>
      </c>
      <c r="R6" s="531">
        <v>181.26000000000002</v>
      </c>
      <c r="S6" s="531">
        <v>186.16</v>
      </c>
      <c r="T6" s="531">
        <v>127.71</v>
      </c>
      <c r="U6" s="532">
        <v>402.39</v>
      </c>
    </row>
    <row r="7" spans="1:21" s="1" customFormat="1" ht="13.5" customHeight="1">
      <c r="A7" s="28"/>
      <c r="B7" s="305"/>
      <c r="C7" s="302"/>
      <c r="D7" s="302"/>
      <c r="E7" s="630" t="s">
        <v>65</v>
      </c>
      <c r="F7" s="531">
        <v>1322.79</v>
      </c>
      <c r="G7" s="531">
        <v>0</v>
      </c>
      <c r="H7" s="531">
        <v>0.39</v>
      </c>
      <c r="I7" s="531">
        <v>1.08</v>
      </c>
      <c r="J7" s="531">
        <v>2.72</v>
      </c>
      <c r="K7" s="531">
        <v>7.41</v>
      </c>
      <c r="L7" s="531">
        <v>10.1</v>
      </c>
      <c r="M7" s="531">
        <v>58.65</v>
      </c>
      <c r="N7" s="531">
        <v>32.14</v>
      </c>
      <c r="O7" s="531">
        <v>97.67</v>
      </c>
      <c r="P7" s="531">
        <v>116.16</v>
      </c>
      <c r="Q7" s="531">
        <v>125.22</v>
      </c>
      <c r="R7" s="531">
        <v>145.9</v>
      </c>
      <c r="S7" s="531">
        <v>193.81</v>
      </c>
      <c r="T7" s="531">
        <v>209.29999999999998</v>
      </c>
      <c r="U7" s="533">
        <v>322.23999999999995</v>
      </c>
    </row>
    <row r="8" spans="1:21" s="1" customFormat="1" ht="13.5" customHeight="1">
      <c r="A8" s="28"/>
      <c r="B8" s="305"/>
      <c r="C8" s="302"/>
      <c r="D8" s="302"/>
      <c r="E8" s="631" t="s">
        <v>52</v>
      </c>
      <c r="F8" s="531">
        <v>62.519999999999996</v>
      </c>
      <c r="G8" s="531">
        <v>0</v>
      </c>
      <c r="H8" s="531">
        <v>0</v>
      </c>
      <c r="I8" s="531">
        <v>0</v>
      </c>
      <c r="J8" s="531">
        <v>0</v>
      </c>
      <c r="K8" s="531">
        <v>1.1599999999999999</v>
      </c>
      <c r="L8" s="531">
        <v>0.22</v>
      </c>
      <c r="M8" s="531">
        <v>3.2399999999999998</v>
      </c>
      <c r="N8" s="531">
        <v>5.3100000000000005</v>
      </c>
      <c r="O8" s="531">
        <v>3.6799999999999997</v>
      </c>
      <c r="P8" s="531">
        <v>6.1000000000000005</v>
      </c>
      <c r="Q8" s="531">
        <v>13.709999999999999</v>
      </c>
      <c r="R8" s="531">
        <v>5.65</v>
      </c>
      <c r="S8" s="531">
        <v>4.8100000000000005</v>
      </c>
      <c r="T8" s="531">
        <v>5.5</v>
      </c>
      <c r="U8" s="632">
        <v>13.14</v>
      </c>
    </row>
    <row r="9" spans="1:21" s="1" customFormat="1" ht="13.5" customHeight="1">
      <c r="A9" s="28"/>
      <c r="B9" s="305"/>
      <c r="C9" s="302"/>
      <c r="D9" s="302"/>
      <c r="E9" s="630" t="s">
        <v>66</v>
      </c>
      <c r="F9" s="531">
        <v>3582.19</v>
      </c>
      <c r="G9" s="531">
        <v>0</v>
      </c>
      <c r="H9" s="531">
        <v>3.67</v>
      </c>
      <c r="I9" s="531">
        <v>18.670000000000002</v>
      </c>
      <c r="J9" s="531">
        <v>37.950000000000003</v>
      </c>
      <c r="K9" s="531">
        <v>68.31</v>
      </c>
      <c r="L9" s="531">
        <v>66.77000000000001</v>
      </c>
      <c r="M9" s="531">
        <v>181.67000000000002</v>
      </c>
      <c r="N9" s="531">
        <v>167.27</v>
      </c>
      <c r="O9" s="531">
        <v>187.02</v>
      </c>
      <c r="P9" s="531">
        <v>605.43999999999994</v>
      </c>
      <c r="Q9" s="531">
        <v>678.79</v>
      </c>
      <c r="R9" s="531">
        <v>511.25</v>
      </c>
      <c r="S9" s="531">
        <v>333.96</v>
      </c>
      <c r="T9" s="531">
        <v>190.53000000000003</v>
      </c>
      <c r="U9" s="633">
        <v>530.89</v>
      </c>
    </row>
    <row r="10" spans="1:21" s="1" customFormat="1" ht="13.5" customHeight="1">
      <c r="A10" s="28"/>
      <c r="B10" s="305"/>
      <c r="C10" s="302"/>
      <c r="D10" s="302"/>
      <c r="E10" s="630" t="s">
        <v>67</v>
      </c>
      <c r="F10" s="531">
        <v>7757.93</v>
      </c>
      <c r="G10" s="531">
        <v>0.96</v>
      </c>
      <c r="H10" s="531">
        <v>3.39</v>
      </c>
      <c r="I10" s="531">
        <v>22.4</v>
      </c>
      <c r="J10" s="531">
        <v>58.290000000000006</v>
      </c>
      <c r="K10" s="531">
        <v>172.72</v>
      </c>
      <c r="L10" s="531">
        <v>252.38</v>
      </c>
      <c r="M10" s="531">
        <v>303.09000000000003</v>
      </c>
      <c r="N10" s="531">
        <v>448.15999999999997</v>
      </c>
      <c r="O10" s="531">
        <v>889.03</v>
      </c>
      <c r="P10" s="531">
        <v>1408.59</v>
      </c>
      <c r="Q10" s="531">
        <v>1154.7</v>
      </c>
      <c r="R10" s="531">
        <v>769.03</v>
      </c>
      <c r="S10" s="531">
        <v>485.04999999999995</v>
      </c>
      <c r="T10" s="531">
        <v>386.89</v>
      </c>
      <c r="U10" s="632">
        <v>1403.25</v>
      </c>
    </row>
    <row r="11" spans="1:21" s="1" customFormat="1" ht="13.5" customHeight="1">
      <c r="A11" s="28"/>
      <c r="B11" s="305"/>
      <c r="C11" s="302"/>
      <c r="D11" s="302"/>
      <c r="E11" s="631" t="s">
        <v>53</v>
      </c>
      <c r="F11" s="531">
        <v>1067.8900000000001</v>
      </c>
      <c r="G11" s="531">
        <v>0</v>
      </c>
      <c r="H11" s="531">
        <v>1.44</v>
      </c>
      <c r="I11" s="531">
        <v>0.34</v>
      </c>
      <c r="J11" s="531">
        <v>4.88</v>
      </c>
      <c r="K11" s="531">
        <v>32.409999999999997</v>
      </c>
      <c r="L11" s="531">
        <v>23.32</v>
      </c>
      <c r="M11" s="531">
        <v>22.59</v>
      </c>
      <c r="N11" s="531">
        <v>82.43</v>
      </c>
      <c r="O11" s="531">
        <v>73.37</v>
      </c>
      <c r="P11" s="531">
        <v>162.01</v>
      </c>
      <c r="Q11" s="531">
        <v>212.26000000000002</v>
      </c>
      <c r="R11" s="531">
        <v>176.35999999999999</v>
      </c>
      <c r="S11" s="531">
        <v>68.5</v>
      </c>
      <c r="T11" s="531">
        <v>60.46</v>
      </c>
      <c r="U11" s="633">
        <v>147.51999999999998</v>
      </c>
    </row>
    <row r="12" spans="1:21" s="1" customFormat="1" ht="13.5" customHeight="1">
      <c r="A12" s="28"/>
      <c r="B12" s="305"/>
      <c r="C12" s="302"/>
      <c r="D12" s="302"/>
      <c r="E12" s="630" t="s">
        <v>68</v>
      </c>
      <c r="F12" s="531">
        <v>69.52000000000001</v>
      </c>
      <c r="G12" s="531">
        <v>0</v>
      </c>
      <c r="H12" s="531">
        <v>0</v>
      </c>
      <c r="I12" s="531">
        <v>0</v>
      </c>
      <c r="J12" s="531">
        <v>0.8</v>
      </c>
      <c r="K12" s="531">
        <v>0.85000000000000009</v>
      </c>
      <c r="L12" s="531">
        <v>2.4699999999999998</v>
      </c>
      <c r="M12" s="531">
        <v>2.65</v>
      </c>
      <c r="N12" s="531">
        <v>1.29</v>
      </c>
      <c r="O12" s="531">
        <v>1.66</v>
      </c>
      <c r="P12" s="531">
        <v>6.2700000000000005</v>
      </c>
      <c r="Q12" s="531">
        <v>8.98</v>
      </c>
      <c r="R12" s="531">
        <v>20.76</v>
      </c>
      <c r="S12" s="531">
        <v>11.690000000000001</v>
      </c>
      <c r="T12" s="531">
        <v>3.8600000000000003</v>
      </c>
      <c r="U12" s="633">
        <v>8.24</v>
      </c>
    </row>
    <row r="13" spans="1:21" s="1" customFormat="1" ht="13.5" customHeight="1">
      <c r="A13" s="28"/>
      <c r="B13" s="305"/>
      <c r="C13" s="302" t="s">
        <v>69</v>
      </c>
      <c r="D13" s="168" t="s">
        <v>70</v>
      </c>
      <c r="E13" s="630" t="s">
        <v>71</v>
      </c>
      <c r="F13" s="531">
        <v>11284.149999999998</v>
      </c>
      <c r="G13" s="531">
        <v>0</v>
      </c>
      <c r="H13" s="531">
        <v>0.47</v>
      </c>
      <c r="I13" s="531">
        <v>17.649999999999999</v>
      </c>
      <c r="J13" s="531">
        <v>57.11</v>
      </c>
      <c r="K13" s="531">
        <v>199.54000000000002</v>
      </c>
      <c r="L13" s="531">
        <v>214.50999999999996</v>
      </c>
      <c r="M13" s="531">
        <v>355.57</v>
      </c>
      <c r="N13" s="531">
        <v>351.12</v>
      </c>
      <c r="O13" s="531">
        <v>778.55</v>
      </c>
      <c r="P13" s="531">
        <v>1735.46</v>
      </c>
      <c r="Q13" s="531">
        <v>1791.4899999999998</v>
      </c>
      <c r="R13" s="531">
        <v>1490.6400000000003</v>
      </c>
      <c r="S13" s="531">
        <v>1072.1300000000001</v>
      </c>
      <c r="T13" s="531">
        <v>669.51</v>
      </c>
      <c r="U13" s="633">
        <v>2550.4</v>
      </c>
    </row>
    <row r="14" spans="1:21" s="1" customFormat="1" ht="13.5" customHeight="1">
      <c r="A14" s="28"/>
      <c r="B14" s="305"/>
      <c r="C14" s="302" t="s">
        <v>72</v>
      </c>
      <c r="D14" s="302" t="s">
        <v>73</v>
      </c>
      <c r="E14" s="630" t="s">
        <v>74</v>
      </c>
      <c r="F14" s="531">
        <v>2.88</v>
      </c>
      <c r="G14" s="531">
        <v>0</v>
      </c>
      <c r="H14" s="531">
        <v>0</v>
      </c>
      <c r="I14" s="531">
        <v>0</v>
      </c>
      <c r="J14" s="531">
        <v>0</v>
      </c>
      <c r="K14" s="531">
        <v>0</v>
      </c>
      <c r="L14" s="531">
        <v>0</v>
      </c>
      <c r="M14" s="531">
        <v>0.32</v>
      </c>
      <c r="N14" s="531">
        <v>0</v>
      </c>
      <c r="O14" s="531">
        <v>0</v>
      </c>
      <c r="P14" s="531">
        <v>0</v>
      </c>
      <c r="Q14" s="531">
        <v>0</v>
      </c>
      <c r="R14" s="531">
        <v>0</v>
      </c>
      <c r="S14" s="531">
        <v>0</v>
      </c>
      <c r="T14" s="531">
        <v>2.56</v>
      </c>
      <c r="U14" s="534">
        <v>0</v>
      </c>
    </row>
    <row r="15" spans="1:21" s="1" customFormat="1" ht="13.5" customHeight="1">
      <c r="A15" s="28"/>
      <c r="B15" s="305"/>
      <c r="C15" s="303" t="s">
        <v>285</v>
      </c>
      <c r="D15" s="302"/>
      <c r="E15" s="630" t="s">
        <v>76</v>
      </c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3"/>
    </row>
    <row r="16" spans="1:21" s="1" customFormat="1" ht="13.5" customHeight="1">
      <c r="A16" s="28"/>
      <c r="B16" s="305" t="s">
        <v>75</v>
      </c>
      <c r="C16" s="302"/>
      <c r="D16" s="302"/>
      <c r="E16" s="630" t="s">
        <v>77</v>
      </c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3"/>
    </row>
    <row r="17" spans="1:21" s="1" customFormat="1" ht="13.5" customHeight="1">
      <c r="A17" s="28"/>
      <c r="B17" s="305"/>
      <c r="C17" s="302"/>
      <c r="D17" s="302"/>
      <c r="E17" s="630" t="s">
        <v>78</v>
      </c>
      <c r="F17" s="531">
        <v>285</v>
      </c>
      <c r="G17" s="531">
        <v>0</v>
      </c>
      <c r="H17" s="531">
        <v>0</v>
      </c>
      <c r="I17" s="531">
        <v>0.21</v>
      </c>
      <c r="J17" s="531">
        <v>6.65</v>
      </c>
      <c r="K17" s="531">
        <v>11.12</v>
      </c>
      <c r="L17" s="531">
        <v>11.01</v>
      </c>
      <c r="M17" s="531">
        <v>10.99</v>
      </c>
      <c r="N17" s="531">
        <v>1.33</v>
      </c>
      <c r="O17" s="531">
        <v>0.49</v>
      </c>
      <c r="P17" s="531">
        <v>40.239999999999995</v>
      </c>
      <c r="Q17" s="531">
        <v>22.41</v>
      </c>
      <c r="R17" s="531">
        <v>47.62</v>
      </c>
      <c r="S17" s="531">
        <v>23.490000000000002</v>
      </c>
      <c r="T17" s="531">
        <v>46.099999999999994</v>
      </c>
      <c r="U17" s="534">
        <v>63.339999999999996</v>
      </c>
    </row>
    <row r="18" spans="1:21" s="1" customFormat="1" ht="13.5" customHeight="1">
      <c r="A18" s="28"/>
      <c r="B18" s="169" t="s">
        <v>330</v>
      </c>
      <c r="C18" s="302"/>
      <c r="D18" s="302"/>
      <c r="E18" s="630" t="s">
        <v>79</v>
      </c>
      <c r="F18" s="531">
        <v>197.24</v>
      </c>
      <c r="G18" s="531">
        <v>0</v>
      </c>
      <c r="H18" s="531">
        <v>3.29</v>
      </c>
      <c r="I18" s="531">
        <v>1.27</v>
      </c>
      <c r="J18" s="531">
        <v>12.45</v>
      </c>
      <c r="K18" s="531">
        <v>44</v>
      </c>
      <c r="L18" s="531">
        <v>3.75</v>
      </c>
      <c r="M18" s="531">
        <v>2.6700000000000004</v>
      </c>
      <c r="N18" s="531">
        <v>13.049999999999999</v>
      </c>
      <c r="O18" s="531">
        <v>5.73</v>
      </c>
      <c r="P18" s="531">
        <v>43.32</v>
      </c>
      <c r="Q18" s="531">
        <v>26.42</v>
      </c>
      <c r="R18" s="531">
        <v>17.79</v>
      </c>
      <c r="S18" s="531">
        <v>12.309999999999999</v>
      </c>
      <c r="T18" s="531">
        <v>10.07</v>
      </c>
      <c r="U18" s="534">
        <v>1.1200000000000001</v>
      </c>
    </row>
    <row r="19" spans="1:21" s="1" customFormat="1" ht="13.5" customHeight="1">
      <c r="A19" s="28"/>
      <c r="B19" s="305"/>
      <c r="C19" s="304"/>
      <c r="D19" s="238"/>
      <c r="E19" s="634" t="s">
        <v>80</v>
      </c>
      <c r="F19" s="531">
        <v>27135.47</v>
      </c>
      <c r="G19" s="531">
        <v>0.96</v>
      </c>
      <c r="H19" s="531">
        <v>12.649999999999999</v>
      </c>
      <c r="I19" s="531">
        <v>61.620000000000005</v>
      </c>
      <c r="J19" s="531">
        <v>188.72</v>
      </c>
      <c r="K19" s="531">
        <v>567.69999999999993</v>
      </c>
      <c r="L19" s="531">
        <v>601.63</v>
      </c>
      <c r="M19" s="531">
        <v>1002.98</v>
      </c>
      <c r="N19" s="531">
        <v>1160.1699999999998</v>
      </c>
      <c r="O19" s="531">
        <v>2073.1299999999997</v>
      </c>
      <c r="P19" s="531">
        <v>4299.6299999999992</v>
      </c>
      <c r="Q19" s="531">
        <v>4253.09</v>
      </c>
      <c r="R19" s="531">
        <v>3366.26</v>
      </c>
      <c r="S19" s="531">
        <v>2391.91</v>
      </c>
      <c r="T19" s="531">
        <v>1712.4899999999998</v>
      </c>
      <c r="U19" s="533">
        <v>5442.53</v>
      </c>
    </row>
    <row r="20" spans="1:21" s="1" customFormat="1" ht="13.5" customHeight="1">
      <c r="A20" s="28"/>
      <c r="B20" s="305"/>
      <c r="C20" s="304"/>
      <c r="D20" s="635" t="s">
        <v>81</v>
      </c>
      <c r="E20" s="636" t="s">
        <v>82</v>
      </c>
      <c r="F20" s="531">
        <v>4835.54</v>
      </c>
      <c r="G20" s="531">
        <v>0.21</v>
      </c>
      <c r="H20" s="531">
        <v>3.23</v>
      </c>
      <c r="I20" s="531">
        <v>92.69</v>
      </c>
      <c r="J20" s="531">
        <v>238.1</v>
      </c>
      <c r="K20" s="531">
        <v>205.75</v>
      </c>
      <c r="L20" s="531">
        <v>347.95</v>
      </c>
      <c r="M20" s="531">
        <v>452.05999999999995</v>
      </c>
      <c r="N20" s="531">
        <v>420.71</v>
      </c>
      <c r="O20" s="531">
        <v>585.11</v>
      </c>
      <c r="P20" s="531">
        <v>947.69999999999982</v>
      </c>
      <c r="Q20" s="531">
        <v>661.93000000000006</v>
      </c>
      <c r="R20" s="531">
        <v>433.59000000000003</v>
      </c>
      <c r="S20" s="531">
        <v>223.09</v>
      </c>
      <c r="T20" s="531">
        <v>100.86</v>
      </c>
      <c r="U20" s="534">
        <v>122.56</v>
      </c>
    </row>
    <row r="21" spans="1:21" s="1" customFormat="1" ht="13.5" customHeight="1" thickBot="1">
      <c r="A21" s="28"/>
      <c r="B21" s="305"/>
      <c r="C21" s="304"/>
      <c r="D21" s="838" t="s">
        <v>83</v>
      </c>
      <c r="E21" s="839"/>
      <c r="F21" s="637">
        <v>31971.010000000002</v>
      </c>
      <c r="G21" s="637">
        <v>1.17</v>
      </c>
      <c r="H21" s="637">
        <v>15.879999999999999</v>
      </c>
      <c r="I21" s="637">
        <v>154.31</v>
      </c>
      <c r="J21" s="637">
        <v>426.82</v>
      </c>
      <c r="K21" s="637">
        <v>773.44999999999993</v>
      </c>
      <c r="L21" s="637">
        <v>949.57999999999993</v>
      </c>
      <c r="M21" s="637">
        <v>1455.04</v>
      </c>
      <c r="N21" s="637">
        <v>1580.8799999999999</v>
      </c>
      <c r="O21" s="637">
        <v>2658.24</v>
      </c>
      <c r="P21" s="637">
        <v>5247.329999999999</v>
      </c>
      <c r="Q21" s="637">
        <v>4915.0200000000004</v>
      </c>
      <c r="R21" s="637">
        <v>3799.8500000000004</v>
      </c>
      <c r="S21" s="637">
        <v>2615</v>
      </c>
      <c r="T21" s="637">
        <v>1813.3499999999997</v>
      </c>
      <c r="U21" s="638">
        <v>5565.09</v>
      </c>
    </row>
    <row r="22" spans="1:21" s="1" customFormat="1" ht="13.5" customHeight="1">
      <c r="A22" s="28"/>
      <c r="B22" s="305"/>
      <c r="C22" s="312"/>
      <c r="D22" s="862"/>
      <c r="E22" s="404" t="s">
        <v>226</v>
      </c>
      <c r="F22" s="531">
        <v>5593.93</v>
      </c>
      <c r="G22" s="531">
        <v>0</v>
      </c>
      <c r="H22" s="531">
        <v>0</v>
      </c>
      <c r="I22" s="531">
        <v>9.07</v>
      </c>
      <c r="J22" s="531">
        <v>50.34</v>
      </c>
      <c r="K22" s="531">
        <v>186.73000000000002</v>
      </c>
      <c r="L22" s="531">
        <v>159.87</v>
      </c>
      <c r="M22" s="531">
        <v>152.47</v>
      </c>
      <c r="N22" s="531">
        <v>167.9</v>
      </c>
      <c r="O22" s="531">
        <v>162</v>
      </c>
      <c r="P22" s="531">
        <v>406.04</v>
      </c>
      <c r="Q22" s="531">
        <v>764.13</v>
      </c>
      <c r="R22" s="531">
        <v>998.96000000000015</v>
      </c>
      <c r="S22" s="531">
        <v>775.45</v>
      </c>
      <c r="T22" s="531">
        <v>615.18000000000006</v>
      </c>
      <c r="U22" s="639">
        <v>1145.79</v>
      </c>
    </row>
    <row r="23" spans="1:21" s="1" customFormat="1" ht="13.5" customHeight="1">
      <c r="A23" s="28"/>
      <c r="B23" s="169"/>
      <c r="C23" s="302"/>
      <c r="D23" s="849"/>
      <c r="E23" s="640" t="s">
        <v>80</v>
      </c>
      <c r="F23" s="641">
        <v>10429.470000000001</v>
      </c>
      <c r="G23" s="641">
        <v>0.21</v>
      </c>
      <c r="H23" s="641">
        <v>3.23</v>
      </c>
      <c r="I23" s="641">
        <v>101.75999999999999</v>
      </c>
      <c r="J23" s="641">
        <v>288.44</v>
      </c>
      <c r="K23" s="641">
        <v>392.48</v>
      </c>
      <c r="L23" s="641">
        <v>507.82</v>
      </c>
      <c r="M23" s="641">
        <v>604.53</v>
      </c>
      <c r="N23" s="641">
        <v>588.61</v>
      </c>
      <c r="O23" s="641">
        <v>747.11</v>
      </c>
      <c r="P23" s="641">
        <v>1353.7399999999998</v>
      </c>
      <c r="Q23" s="641">
        <v>1426.06</v>
      </c>
      <c r="R23" s="641">
        <v>1432.5500000000002</v>
      </c>
      <c r="S23" s="641">
        <v>998.54000000000008</v>
      </c>
      <c r="T23" s="641">
        <v>716.04000000000008</v>
      </c>
      <c r="U23" s="642">
        <v>1268.3499999999999</v>
      </c>
    </row>
    <row r="24" spans="1:21" s="1" customFormat="1" ht="13.5" customHeight="1">
      <c r="A24" s="28"/>
      <c r="B24" s="305"/>
      <c r="C24" s="302" t="s">
        <v>85</v>
      </c>
      <c r="D24" s="643"/>
      <c r="E24" s="186" t="s">
        <v>86</v>
      </c>
      <c r="F24" s="531">
        <v>16703.079999999998</v>
      </c>
      <c r="G24" s="531">
        <v>0</v>
      </c>
      <c r="H24" s="531">
        <v>10.02</v>
      </c>
      <c r="I24" s="531">
        <v>68.47</v>
      </c>
      <c r="J24" s="531">
        <v>194.37</v>
      </c>
      <c r="K24" s="531">
        <v>406.12</v>
      </c>
      <c r="L24" s="531">
        <v>426.84</v>
      </c>
      <c r="M24" s="531">
        <v>878.40000000000009</v>
      </c>
      <c r="N24" s="531">
        <v>1143.08</v>
      </c>
      <c r="O24" s="531">
        <v>1530.9199999999998</v>
      </c>
      <c r="P24" s="531">
        <v>2281.0499999999997</v>
      </c>
      <c r="Q24" s="531">
        <v>2951.1600000000003</v>
      </c>
      <c r="R24" s="531">
        <v>2366.7399999999998</v>
      </c>
      <c r="S24" s="531">
        <v>1434.8100000000002</v>
      </c>
      <c r="T24" s="531">
        <v>715.36</v>
      </c>
      <c r="U24" s="534">
        <v>2295.7399999999998</v>
      </c>
    </row>
    <row r="25" spans="1:21" s="1" customFormat="1" ht="13.5" customHeight="1">
      <c r="A25" s="28"/>
      <c r="B25" s="305"/>
      <c r="C25" s="302" t="s">
        <v>315</v>
      </c>
      <c r="D25" s="240" t="s">
        <v>87</v>
      </c>
      <c r="E25" s="644" t="s">
        <v>88</v>
      </c>
      <c r="F25" s="531">
        <v>9728.2800000000007</v>
      </c>
      <c r="G25" s="531">
        <v>0</v>
      </c>
      <c r="H25" s="531">
        <v>13.68</v>
      </c>
      <c r="I25" s="531">
        <v>33.200000000000003</v>
      </c>
      <c r="J25" s="531">
        <v>28.580000000000002</v>
      </c>
      <c r="K25" s="531">
        <v>120.80000000000001</v>
      </c>
      <c r="L25" s="531">
        <v>199.48999999999998</v>
      </c>
      <c r="M25" s="531">
        <v>487.98</v>
      </c>
      <c r="N25" s="531">
        <v>716.25</v>
      </c>
      <c r="O25" s="531">
        <v>549.59</v>
      </c>
      <c r="P25" s="531">
        <v>1173.6200000000001</v>
      </c>
      <c r="Q25" s="531">
        <v>1472.42</v>
      </c>
      <c r="R25" s="531">
        <v>1690.23</v>
      </c>
      <c r="S25" s="531">
        <v>1471.8999999999999</v>
      </c>
      <c r="T25" s="531">
        <v>794.61999999999989</v>
      </c>
      <c r="U25" s="534">
        <v>975.92</v>
      </c>
    </row>
    <row r="26" spans="1:21" s="1" customFormat="1" ht="13.5" customHeight="1">
      <c r="A26" s="28"/>
      <c r="B26" s="305"/>
      <c r="C26" s="302"/>
      <c r="D26" s="302"/>
      <c r="E26" s="640" t="s">
        <v>80</v>
      </c>
      <c r="F26" s="531">
        <v>26431.360000000001</v>
      </c>
      <c r="G26" s="531">
        <v>0</v>
      </c>
      <c r="H26" s="531">
        <v>23.7</v>
      </c>
      <c r="I26" s="531">
        <v>101.67</v>
      </c>
      <c r="J26" s="531">
        <v>222.95000000000002</v>
      </c>
      <c r="K26" s="531">
        <v>526.92000000000007</v>
      </c>
      <c r="L26" s="531">
        <v>626.32999999999993</v>
      </c>
      <c r="M26" s="531">
        <v>1366.38</v>
      </c>
      <c r="N26" s="531">
        <v>1859.33</v>
      </c>
      <c r="O26" s="531">
        <v>2080.5099999999998</v>
      </c>
      <c r="P26" s="531">
        <v>3454.67</v>
      </c>
      <c r="Q26" s="531">
        <v>4423.58</v>
      </c>
      <c r="R26" s="531">
        <v>4056.97</v>
      </c>
      <c r="S26" s="531">
        <v>2906.71</v>
      </c>
      <c r="T26" s="531">
        <v>1509.98</v>
      </c>
      <c r="U26" s="645">
        <v>3271.66</v>
      </c>
    </row>
    <row r="27" spans="1:21" s="1" customFormat="1" ht="13.5" customHeight="1" thickBot="1">
      <c r="A27" s="28"/>
      <c r="B27" s="305"/>
      <c r="C27" s="646"/>
      <c r="D27" s="647" t="s">
        <v>83</v>
      </c>
      <c r="E27" s="648"/>
      <c r="F27" s="649">
        <v>32025.29</v>
      </c>
      <c r="G27" s="649">
        <v>0</v>
      </c>
      <c r="H27" s="649">
        <v>23.7</v>
      </c>
      <c r="I27" s="649">
        <v>110.74000000000001</v>
      </c>
      <c r="J27" s="649">
        <v>273.29000000000002</v>
      </c>
      <c r="K27" s="649">
        <v>713.65000000000009</v>
      </c>
      <c r="L27" s="649">
        <v>786.19999999999993</v>
      </c>
      <c r="M27" s="649">
        <v>1518.8500000000001</v>
      </c>
      <c r="N27" s="649">
        <v>2027.23</v>
      </c>
      <c r="O27" s="649">
        <v>2242.5099999999998</v>
      </c>
      <c r="P27" s="649">
        <v>3860.71</v>
      </c>
      <c r="Q27" s="649">
        <v>5187.71</v>
      </c>
      <c r="R27" s="649">
        <v>5055.93</v>
      </c>
      <c r="S27" s="649">
        <v>3682.16</v>
      </c>
      <c r="T27" s="649">
        <v>2125.16</v>
      </c>
      <c r="U27" s="650">
        <v>4417.45</v>
      </c>
    </row>
    <row r="28" spans="1:21" s="1" customFormat="1" ht="13.5" customHeight="1">
      <c r="A28" s="28"/>
      <c r="B28" s="305"/>
      <c r="C28" s="312" t="s">
        <v>316</v>
      </c>
      <c r="D28" s="412" t="s">
        <v>89</v>
      </c>
      <c r="E28" s="404" t="s">
        <v>90</v>
      </c>
      <c r="F28" s="531">
        <v>33264.229999999996</v>
      </c>
      <c r="G28" s="531">
        <v>0</v>
      </c>
      <c r="H28" s="531">
        <v>43.839999999999996</v>
      </c>
      <c r="I28" s="531">
        <v>148.28</v>
      </c>
      <c r="J28" s="531">
        <v>223.76999999999998</v>
      </c>
      <c r="K28" s="531">
        <v>575.72</v>
      </c>
      <c r="L28" s="531">
        <v>682.33</v>
      </c>
      <c r="M28" s="531">
        <v>1493.07</v>
      </c>
      <c r="N28" s="531">
        <v>2737.7400000000002</v>
      </c>
      <c r="O28" s="531">
        <v>3148.78</v>
      </c>
      <c r="P28" s="531">
        <v>7008.4499999999989</v>
      </c>
      <c r="Q28" s="531">
        <v>5780.86</v>
      </c>
      <c r="R28" s="531">
        <v>4756.76</v>
      </c>
      <c r="S28" s="531">
        <v>2926.61</v>
      </c>
      <c r="T28" s="531">
        <v>1139.8899999999999</v>
      </c>
      <c r="U28" s="534">
        <v>2598.13</v>
      </c>
    </row>
    <row r="29" spans="1:21" s="1" customFormat="1" ht="13.5" customHeight="1">
      <c r="A29" s="28"/>
      <c r="B29" s="305"/>
      <c r="C29" s="302" t="s">
        <v>330</v>
      </c>
      <c r="D29" s="302"/>
      <c r="E29" s="644" t="s">
        <v>91</v>
      </c>
      <c r="F29" s="531">
        <v>5439.3200000000006</v>
      </c>
      <c r="G29" s="531">
        <v>0</v>
      </c>
      <c r="H29" s="531">
        <v>1.89</v>
      </c>
      <c r="I29" s="531">
        <v>28.53</v>
      </c>
      <c r="J29" s="531">
        <v>27.470000000000002</v>
      </c>
      <c r="K29" s="531">
        <v>196.13</v>
      </c>
      <c r="L29" s="531">
        <v>304.28999999999996</v>
      </c>
      <c r="M29" s="531">
        <v>402.74999999999994</v>
      </c>
      <c r="N29" s="531">
        <v>468.76</v>
      </c>
      <c r="O29" s="531">
        <v>345.61</v>
      </c>
      <c r="P29" s="531">
        <v>651.32999999999993</v>
      </c>
      <c r="Q29" s="531">
        <v>739.81000000000006</v>
      </c>
      <c r="R29" s="531">
        <v>822.11</v>
      </c>
      <c r="S29" s="531">
        <v>595.73000000000013</v>
      </c>
      <c r="T29" s="531">
        <v>302</v>
      </c>
      <c r="U29" s="534">
        <v>552.91</v>
      </c>
    </row>
    <row r="30" spans="1:21" s="1" customFormat="1" ht="13.5" customHeight="1" thickBot="1">
      <c r="A30" s="28"/>
      <c r="B30" s="305"/>
      <c r="C30" s="173"/>
      <c r="D30" s="651" t="s">
        <v>83</v>
      </c>
      <c r="E30" s="652"/>
      <c r="F30" s="637">
        <v>38703.549999999996</v>
      </c>
      <c r="G30" s="637">
        <v>0</v>
      </c>
      <c r="H30" s="637">
        <v>45.73</v>
      </c>
      <c r="I30" s="637">
        <v>176.81</v>
      </c>
      <c r="J30" s="637">
        <v>251.23999999999998</v>
      </c>
      <c r="K30" s="637">
        <v>771.85</v>
      </c>
      <c r="L30" s="637">
        <v>986.62</v>
      </c>
      <c r="M30" s="637">
        <v>1895.82</v>
      </c>
      <c r="N30" s="637">
        <v>3206.5</v>
      </c>
      <c r="O30" s="637">
        <v>3494.3900000000003</v>
      </c>
      <c r="P30" s="637">
        <v>7659.7799999999988</v>
      </c>
      <c r="Q30" s="637">
        <v>6520.67</v>
      </c>
      <c r="R30" s="637">
        <v>5578.87</v>
      </c>
      <c r="S30" s="637">
        <v>3522.34</v>
      </c>
      <c r="T30" s="637">
        <v>1441.8899999999999</v>
      </c>
      <c r="U30" s="638">
        <v>3151.04</v>
      </c>
    </row>
    <row r="31" spans="1:21" s="1" customFormat="1" ht="13.5" customHeight="1" thickBot="1">
      <c r="A31" s="28"/>
      <c r="B31" s="305"/>
      <c r="C31" s="413" t="s">
        <v>92</v>
      </c>
      <c r="D31" s="414"/>
      <c r="E31" s="415"/>
      <c r="F31" s="535">
        <v>102699.85</v>
      </c>
      <c r="G31" s="535">
        <v>1.17</v>
      </c>
      <c r="H31" s="535">
        <v>85.31</v>
      </c>
      <c r="I31" s="535">
        <v>441.86</v>
      </c>
      <c r="J31" s="535">
        <v>951.35</v>
      </c>
      <c r="K31" s="535">
        <v>2258.9499999999998</v>
      </c>
      <c r="L31" s="535">
        <v>2722.3999999999996</v>
      </c>
      <c r="M31" s="535">
        <v>4869.71</v>
      </c>
      <c r="N31" s="535">
        <v>6814.61</v>
      </c>
      <c r="O31" s="535">
        <v>8395.14</v>
      </c>
      <c r="P31" s="535">
        <v>16767.82</v>
      </c>
      <c r="Q31" s="535">
        <v>16623.400000000001</v>
      </c>
      <c r="R31" s="535">
        <v>14434.650000000001</v>
      </c>
      <c r="S31" s="535">
        <v>9819.5</v>
      </c>
      <c r="T31" s="535">
        <v>5380.4</v>
      </c>
      <c r="U31" s="653">
        <v>13133.580000000002</v>
      </c>
    </row>
    <row r="32" spans="1:21" s="1" customFormat="1" ht="13.5" customHeight="1">
      <c r="A32" s="28"/>
      <c r="B32" s="417"/>
      <c r="C32" s="306" t="s">
        <v>93</v>
      </c>
      <c r="D32" s="418"/>
      <c r="E32" s="186" t="s">
        <v>94</v>
      </c>
      <c r="F32" s="531">
        <v>47151.889999999992</v>
      </c>
      <c r="G32" s="531">
        <v>289.47000000000003</v>
      </c>
      <c r="H32" s="531">
        <v>81.069999999999993</v>
      </c>
      <c r="I32" s="531">
        <v>302.15999999999997</v>
      </c>
      <c r="J32" s="531">
        <v>671.71</v>
      </c>
      <c r="K32" s="531">
        <v>680.53</v>
      </c>
      <c r="L32" s="531">
        <v>1257.7400000000002</v>
      </c>
      <c r="M32" s="531">
        <v>1649.28</v>
      </c>
      <c r="N32" s="531">
        <v>4088.2000000000003</v>
      </c>
      <c r="O32" s="531">
        <v>3983.4500000000003</v>
      </c>
      <c r="P32" s="531">
        <v>7040.91</v>
      </c>
      <c r="Q32" s="531">
        <v>7456.34</v>
      </c>
      <c r="R32" s="531">
        <v>6522.0899999999992</v>
      </c>
      <c r="S32" s="531">
        <v>3625.16</v>
      </c>
      <c r="T32" s="531">
        <v>2521.87</v>
      </c>
      <c r="U32" s="639">
        <v>6981.91</v>
      </c>
    </row>
    <row r="33" spans="1:21" s="1" customFormat="1" ht="13.5" customHeight="1" thickBot="1">
      <c r="A33" s="28"/>
      <c r="B33" s="305"/>
      <c r="C33" s="232" t="s">
        <v>334</v>
      </c>
      <c r="D33" s="850" t="s">
        <v>83</v>
      </c>
      <c r="E33" s="839"/>
      <c r="F33" s="637">
        <v>47151.889999999992</v>
      </c>
      <c r="G33" s="637">
        <v>289.47000000000003</v>
      </c>
      <c r="H33" s="637">
        <v>81.069999999999993</v>
      </c>
      <c r="I33" s="637">
        <v>302.15999999999997</v>
      </c>
      <c r="J33" s="637">
        <v>671.71</v>
      </c>
      <c r="K33" s="637">
        <v>680.53</v>
      </c>
      <c r="L33" s="637">
        <v>1257.7400000000002</v>
      </c>
      <c r="M33" s="637">
        <v>1649.28</v>
      </c>
      <c r="N33" s="637">
        <v>4088.2000000000003</v>
      </c>
      <c r="O33" s="637">
        <v>3983.4500000000003</v>
      </c>
      <c r="P33" s="637">
        <v>7040.91</v>
      </c>
      <c r="Q33" s="637">
        <v>7456.34</v>
      </c>
      <c r="R33" s="637">
        <v>6522.0899999999992</v>
      </c>
      <c r="S33" s="637">
        <v>3625.16</v>
      </c>
      <c r="T33" s="637">
        <v>2521.87</v>
      </c>
      <c r="U33" s="638">
        <v>6981.91</v>
      </c>
    </row>
    <row r="34" spans="1:21" s="1" customFormat="1" ht="13.5" customHeight="1">
      <c r="A34" s="28"/>
      <c r="B34" s="234" t="s">
        <v>95</v>
      </c>
      <c r="C34" s="235"/>
      <c r="D34" s="420" t="s">
        <v>96</v>
      </c>
      <c r="E34" s="421" t="s">
        <v>97</v>
      </c>
      <c r="F34" s="531">
        <v>7484.41</v>
      </c>
      <c r="G34" s="531">
        <v>1.36</v>
      </c>
      <c r="H34" s="531">
        <v>8.58</v>
      </c>
      <c r="I34" s="531">
        <v>33.5</v>
      </c>
      <c r="J34" s="531">
        <v>62.11</v>
      </c>
      <c r="K34" s="531">
        <v>136.76999999999998</v>
      </c>
      <c r="L34" s="531">
        <v>160.67000000000002</v>
      </c>
      <c r="M34" s="531">
        <v>609.1</v>
      </c>
      <c r="N34" s="531">
        <v>564.95000000000005</v>
      </c>
      <c r="O34" s="531">
        <v>706.15</v>
      </c>
      <c r="P34" s="531">
        <v>1073.05</v>
      </c>
      <c r="Q34" s="531">
        <v>1535.18</v>
      </c>
      <c r="R34" s="531">
        <v>1194.4099999999999</v>
      </c>
      <c r="S34" s="531">
        <v>408.55000000000007</v>
      </c>
      <c r="T34" s="531">
        <v>274.97000000000003</v>
      </c>
      <c r="U34" s="534">
        <v>715.06</v>
      </c>
    </row>
    <row r="35" spans="1:21" s="1" customFormat="1" ht="13.5" customHeight="1">
      <c r="A35" s="28"/>
      <c r="B35" s="234" t="s">
        <v>98</v>
      </c>
      <c r="C35" s="235"/>
      <c r="D35" s="170"/>
      <c r="E35" s="640" t="s">
        <v>80</v>
      </c>
      <c r="F35" s="531">
        <v>54636.299999999988</v>
      </c>
      <c r="G35" s="531">
        <v>290.83000000000004</v>
      </c>
      <c r="H35" s="531">
        <v>89.649999999999991</v>
      </c>
      <c r="I35" s="531">
        <v>335.65999999999997</v>
      </c>
      <c r="J35" s="531">
        <v>733.82</v>
      </c>
      <c r="K35" s="531">
        <v>817.3</v>
      </c>
      <c r="L35" s="531">
        <v>1418.4100000000003</v>
      </c>
      <c r="M35" s="531">
        <v>2258.38</v>
      </c>
      <c r="N35" s="531">
        <v>4653.1500000000005</v>
      </c>
      <c r="O35" s="531">
        <v>4689.6000000000004</v>
      </c>
      <c r="P35" s="531">
        <v>8113.96</v>
      </c>
      <c r="Q35" s="531">
        <v>8991.52</v>
      </c>
      <c r="R35" s="531">
        <v>7716.4999999999991</v>
      </c>
      <c r="S35" s="531">
        <v>4033.71</v>
      </c>
      <c r="T35" s="531">
        <v>2796.84</v>
      </c>
      <c r="U35" s="645">
        <v>7696.9699999999993</v>
      </c>
    </row>
    <row r="36" spans="1:21" s="1" customFormat="1" ht="13.5" customHeight="1">
      <c r="A36" s="28"/>
      <c r="B36" s="234"/>
      <c r="C36" s="235" t="s">
        <v>99</v>
      </c>
      <c r="D36" s="646"/>
      <c r="E36" s="644" t="s">
        <v>124</v>
      </c>
      <c r="F36" s="531">
        <v>3054.17</v>
      </c>
      <c r="G36" s="531">
        <v>0</v>
      </c>
      <c r="H36" s="531">
        <v>64.740000000000009</v>
      </c>
      <c r="I36" s="531">
        <v>79.52</v>
      </c>
      <c r="J36" s="531">
        <v>97.59</v>
      </c>
      <c r="K36" s="531">
        <v>82.81</v>
      </c>
      <c r="L36" s="531">
        <v>118.72</v>
      </c>
      <c r="M36" s="531">
        <v>287.59999999999997</v>
      </c>
      <c r="N36" s="531">
        <v>306.18</v>
      </c>
      <c r="O36" s="531">
        <v>354.36999999999995</v>
      </c>
      <c r="P36" s="531">
        <v>486.98000000000008</v>
      </c>
      <c r="Q36" s="531">
        <v>490.82</v>
      </c>
      <c r="R36" s="531">
        <v>378.51</v>
      </c>
      <c r="S36" s="531">
        <v>137.58000000000001</v>
      </c>
      <c r="T36" s="531">
        <v>55.16</v>
      </c>
      <c r="U36" s="534">
        <v>113.59</v>
      </c>
    </row>
    <row r="37" spans="1:21" s="1" customFormat="1" ht="13.5" customHeight="1">
      <c r="A37" s="28"/>
      <c r="B37" s="234" t="s">
        <v>137</v>
      </c>
      <c r="C37" s="235" t="s">
        <v>137</v>
      </c>
      <c r="D37" s="168" t="s">
        <v>101</v>
      </c>
      <c r="E37" s="644" t="s">
        <v>102</v>
      </c>
      <c r="F37" s="531">
        <v>6916.76</v>
      </c>
      <c r="G37" s="531">
        <v>0.26</v>
      </c>
      <c r="H37" s="531">
        <v>53.309999999999995</v>
      </c>
      <c r="I37" s="531">
        <v>55.14</v>
      </c>
      <c r="J37" s="531">
        <v>138.22999999999999</v>
      </c>
      <c r="K37" s="531">
        <v>203.18</v>
      </c>
      <c r="L37" s="531">
        <v>288.41999999999996</v>
      </c>
      <c r="M37" s="531">
        <v>666.22</v>
      </c>
      <c r="N37" s="531">
        <v>512.13</v>
      </c>
      <c r="O37" s="531">
        <v>826.3</v>
      </c>
      <c r="P37" s="531">
        <v>1306.1799999999998</v>
      </c>
      <c r="Q37" s="531">
        <v>1388.51</v>
      </c>
      <c r="R37" s="531">
        <v>745.97000000000014</v>
      </c>
      <c r="S37" s="531">
        <v>269.45999999999998</v>
      </c>
      <c r="T37" s="531">
        <v>110.41</v>
      </c>
      <c r="U37" s="534">
        <v>353.04</v>
      </c>
    </row>
    <row r="38" spans="1:21" s="1" customFormat="1" ht="13.5" customHeight="1">
      <c r="A38" s="28"/>
      <c r="B38" s="239"/>
      <c r="C38" s="235"/>
      <c r="D38" s="302"/>
      <c r="E38" s="644" t="s">
        <v>227</v>
      </c>
      <c r="F38" s="531">
        <v>21736.9</v>
      </c>
      <c r="G38" s="531">
        <v>12.229999999999999</v>
      </c>
      <c r="H38" s="531">
        <v>129.9</v>
      </c>
      <c r="I38" s="531">
        <v>271.12</v>
      </c>
      <c r="J38" s="531">
        <v>295.32</v>
      </c>
      <c r="K38" s="531">
        <v>298.63</v>
      </c>
      <c r="L38" s="531">
        <v>601.94000000000005</v>
      </c>
      <c r="M38" s="531">
        <v>1474.1799999999998</v>
      </c>
      <c r="N38" s="531">
        <v>1352.69</v>
      </c>
      <c r="O38" s="531">
        <v>2531.0499999999997</v>
      </c>
      <c r="P38" s="531">
        <v>4217.76</v>
      </c>
      <c r="Q38" s="531">
        <v>4407.2299999999996</v>
      </c>
      <c r="R38" s="531">
        <v>2599.0099999999993</v>
      </c>
      <c r="S38" s="531">
        <v>1437.99</v>
      </c>
      <c r="T38" s="531">
        <v>577.73</v>
      </c>
      <c r="U38" s="645">
        <v>1530.1200000000001</v>
      </c>
    </row>
    <row r="39" spans="1:21" s="1" customFormat="1" ht="13.5" customHeight="1">
      <c r="A39" s="28"/>
      <c r="B39" s="239"/>
      <c r="C39" s="235"/>
      <c r="D39" s="170"/>
      <c r="E39" s="640" t="s">
        <v>80</v>
      </c>
      <c r="F39" s="531">
        <v>31707.83</v>
      </c>
      <c r="G39" s="531">
        <v>12.489999999999998</v>
      </c>
      <c r="H39" s="531">
        <v>247.95000000000002</v>
      </c>
      <c r="I39" s="531">
        <v>405.78</v>
      </c>
      <c r="J39" s="531">
        <v>531.14</v>
      </c>
      <c r="K39" s="531">
        <v>584.62</v>
      </c>
      <c r="L39" s="531">
        <v>1009.08</v>
      </c>
      <c r="M39" s="531">
        <v>2428</v>
      </c>
      <c r="N39" s="531">
        <v>2171</v>
      </c>
      <c r="O39" s="531">
        <v>3711.7199999999993</v>
      </c>
      <c r="P39" s="531">
        <v>6010.92</v>
      </c>
      <c r="Q39" s="531">
        <v>6286.5599999999995</v>
      </c>
      <c r="R39" s="531">
        <v>3723.4899999999993</v>
      </c>
      <c r="S39" s="531">
        <v>1845.03</v>
      </c>
      <c r="T39" s="531">
        <v>743.3</v>
      </c>
      <c r="U39" s="645">
        <v>1996.75</v>
      </c>
    </row>
    <row r="40" spans="1:21" s="1" customFormat="1" ht="13.5" customHeight="1" thickBot="1">
      <c r="A40" s="28"/>
      <c r="B40" s="234"/>
      <c r="C40" s="236"/>
      <c r="D40" s="647" t="s">
        <v>83</v>
      </c>
      <c r="E40" s="648"/>
      <c r="F40" s="637">
        <v>39192.240000000005</v>
      </c>
      <c r="G40" s="637">
        <v>13.849999999999998</v>
      </c>
      <c r="H40" s="637">
        <v>256.53000000000003</v>
      </c>
      <c r="I40" s="637">
        <v>439.28</v>
      </c>
      <c r="J40" s="637">
        <v>593.25</v>
      </c>
      <c r="K40" s="637">
        <v>721.39</v>
      </c>
      <c r="L40" s="637">
        <v>1169.75</v>
      </c>
      <c r="M40" s="637">
        <v>3037.1</v>
      </c>
      <c r="N40" s="637">
        <v>2735.95</v>
      </c>
      <c r="O40" s="637">
        <v>4417.869999999999</v>
      </c>
      <c r="P40" s="637">
        <v>7083.97</v>
      </c>
      <c r="Q40" s="637">
        <v>7821.74</v>
      </c>
      <c r="R40" s="637">
        <v>4917.8999999999996</v>
      </c>
      <c r="S40" s="637">
        <v>2253.58</v>
      </c>
      <c r="T40" s="637">
        <v>1018.27</v>
      </c>
      <c r="U40" s="638">
        <v>2711.81</v>
      </c>
    </row>
    <row r="41" spans="1:21" s="1" customFormat="1" ht="13.5" customHeight="1" thickBot="1">
      <c r="A41" s="28"/>
      <c r="B41" s="151"/>
      <c r="C41" s="413" t="s">
        <v>92</v>
      </c>
      <c r="D41" s="414"/>
      <c r="E41" s="415"/>
      <c r="F41" s="536">
        <v>86344.13</v>
      </c>
      <c r="G41" s="536">
        <v>303.32000000000005</v>
      </c>
      <c r="H41" s="536">
        <v>337.6</v>
      </c>
      <c r="I41" s="536">
        <v>741.43999999999994</v>
      </c>
      <c r="J41" s="536">
        <v>1264.96</v>
      </c>
      <c r="K41" s="536">
        <v>1401.92</v>
      </c>
      <c r="L41" s="536">
        <v>2427.4900000000002</v>
      </c>
      <c r="M41" s="536">
        <v>4686.38</v>
      </c>
      <c r="N41" s="536">
        <v>6824.15</v>
      </c>
      <c r="O41" s="536">
        <v>8401.32</v>
      </c>
      <c r="P41" s="536">
        <v>14124.880000000001</v>
      </c>
      <c r="Q41" s="536">
        <v>15278.08</v>
      </c>
      <c r="R41" s="536">
        <v>11439.989999999998</v>
      </c>
      <c r="S41" s="536">
        <v>5878.74</v>
      </c>
      <c r="T41" s="536">
        <v>3540.14</v>
      </c>
      <c r="U41" s="537">
        <v>9693.7199999999993</v>
      </c>
    </row>
    <row r="42" spans="1:21" s="1" customFormat="1" ht="13.5" customHeight="1" thickBot="1">
      <c r="A42" s="28"/>
      <c r="B42" s="851" t="s">
        <v>104</v>
      </c>
      <c r="C42" s="852"/>
      <c r="D42" s="852"/>
      <c r="E42" s="853"/>
      <c r="F42" s="103">
        <v>189043.98</v>
      </c>
      <c r="G42" s="103">
        <v>304.49000000000007</v>
      </c>
      <c r="H42" s="103">
        <v>422.91</v>
      </c>
      <c r="I42" s="103">
        <v>1183.3</v>
      </c>
      <c r="J42" s="103">
        <v>2216.31</v>
      </c>
      <c r="K42" s="103">
        <v>3660.87</v>
      </c>
      <c r="L42" s="103">
        <v>5149.8899999999994</v>
      </c>
      <c r="M42" s="103">
        <v>9556.09</v>
      </c>
      <c r="N42" s="103">
        <v>13638.759999999998</v>
      </c>
      <c r="O42" s="103">
        <v>16796.46</v>
      </c>
      <c r="P42" s="103">
        <v>30892.7</v>
      </c>
      <c r="Q42" s="103">
        <v>31901.480000000003</v>
      </c>
      <c r="R42" s="103">
        <v>25874.639999999999</v>
      </c>
      <c r="S42" s="103">
        <v>15698.24</v>
      </c>
      <c r="T42" s="103">
        <v>8920.5399999999991</v>
      </c>
      <c r="U42" s="538">
        <v>22827.300000000003</v>
      </c>
    </row>
    <row r="44" spans="1:21" ht="13.5" customHeight="1">
      <c r="G44" s="1"/>
    </row>
  </sheetData>
  <mergeCells count="6">
    <mergeCell ref="B42:E42"/>
    <mergeCell ref="E4:E5"/>
    <mergeCell ref="F4:U4"/>
    <mergeCell ref="D21:E21"/>
    <mergeCell ref="D22:D23"/>
    <mergeCell ref="D33:E33"/>
  </mergeCells>
  <phoneticPr fontId="5"/>
  <pageMargins left="0.59055118110236227" right="0.51181102362204722" top="0.51181102362204722" bottom="0.51181102362204722" header="0.31496062992125984" footer="0.31496062992125984"/>
  <pageSetup paperSize="9" scale="9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4"/>
  <sheetViews>
    <sheetView workbookViewId="0">
      <selection activeCell="J8" sqref="J8"/>
    </sheetView>
  </sheetViews>
  <sheetFormatPr defaultRowHeight="13.5" customHeight="1"/>
  <cols>
    <col min="1" max="1" width="1" style="9" customWidth="1"/>
    <col min="2" max="4" width="6.625" style="9" customWidth="1"/>
    <col min="5" max="5" width="9.625" style="9" customWidth="1"/>
    <col min="6" max="6" width="9" style="9" customWidth="1"/>
    <col min="7" max="21" width="6.625" style="9" customWidth="1"/>
    <col min="22" max="16384" width="9" style="9"/>
  </cols>
  <sheetData>
    <row r="1" spans="1:21" s="1" customFormat="1" ht="13.5" customHeight="1">
      <c r="C1" s="3"/>
    </row>
    <row r="2" spans="1:21" s="1" customFormat="1" ht="13.5" customHeight="1">
      <c r="B2" s="4" t="s">
        <v>336</v>
      </c>
    </row>
    <row r="3" spans="1:21" s="1" customFormat="1" ht="13.5" customHeight="1" thickBo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30" t="s">
        <v>54</v>
      </c>
    </row>
    <row r="4" spans="1:21" s="1" customFormat="1" ht="13.5" customHeight="1">
      <c r="A4" s="28"/>
      <c r="B4" s="381" t="s">
        <v>55</v>
      </c>
      <c r="C4" s="382" t="s">
        <v>55</v>
      </c>
      <c r="D4" s="382" t="s">
        <v>56</v>
      </c>
      <c r="E4" s="896" t="s">
        <v>57</v>
      </c>
      <c r="F4" s="898" t="s">
        <v>58</v>
      </c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900"/>
    </row>
    <row r="5" spans="1:21" s="1" customFormat="1" ht="13.5" customHeight="1" thickBot="1">
      <c r="A5" s="28"/>
      <c r="B5" s="5" t="s">
        <v>59</v>
      </c>
      <c r="C5" s="6" t="s">
        <v>60</v>
      </c>
      <c r="D5" s="6" t="s">
        <v>61</v>
      </c>
      <c r="E5" s="897"/>
      <c r="F5" s="7" t="s">
        <v>62</v>
      </c>
      <c r="G5" s="7">
        <v>1</v>
      </c>
      <c r="H5" s="7">
        <v>2</v>
      </c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>
        <v>10</v>
      </c>
      <c r="Q5" s="7">
        <v>11</v>
      </c>
      <c r="R5" s="7">
        <v>12</v>
      </c>
      <c r="S5" s="7">
        <v>13</v>
      </c>
      <c r="T5" s="7">
        <v>14</v>
      </c>
      <c r="U5" s="8" t="s">
        <v>63</v>
      </c>
    </row>
    <row r="6" spans="1:21" s="1" customFormat="1" ht="13.5" customHeight="1">
      <c r="A6" s="28"/>
      <c r="B6" s="305"/>
      <c r="C6" s="302"/>
      <c r="D6" s="302"/>
      <c r="E6" s="152" t="s">
        <v>64</v>
      </c>
      <c r="F6" s="654">
        <v>560.01</v>
      </c>
      <c r="G6" s="654">
        <v>0</v>
      </c>
      <c r="H6" s="654">
        <v>0</v>
      </c>
      <c r="I6" s="654">
        <v>0</v>
      </c>
      <c r="J6" s="654">
        <v>0.42</v>
      </c>
      <c r="K6" s="654">
        <v>9.1300000000000008</v>
      </c>
      <c r="L6" s="654">
        <v>3.74</v>
      </c>
      <c r="M6" s="654">
        <v>12.15</v>
      </c>
      <c r="N6" s="654">
        <v>18.059999999999999</v>
      </c>
      <c r="O6" s="654">
        <v>16.5</v>
      </c>
      <c r="P6" s="654">
        <v>118.97</v>
      </c>
      <c r="Q6" s="654">
        <v>106.47</v>
      </c>
      <c r="R6" s="654">
        <v>79.75</v>
      </c>
      <c r="S6" s="654">
        <v>85.48</v>
      </c>
      <c r="T6" s="654">
        <v>20.69</v>
      </c>
      <c r="U6" s="532">
        <v>88.649999999999991</v>
      </c>
    </row>
    <row r="7" spans="1:21" s="1" customFormat="1" ht="13.5" customHeight="1">
      <c r="A7" s="28"/>
      <c r="B7" s="305"/>
      <c r="C7" s="302"/>
      <c r="D7" s="302"/>
      <c r="E7" s="655" t="s">
        <v>65</v>
      </c>
      <c r="F7" s="654">
        <v>34.78</v>
      </c>
      <c r="G7" s="654">
        <v>0</v>
      </c>
      <c r="H7" s="654">
        <v>0</v>
      </c>
      <c r="I7" s="654">
        <v>0</v>
      </c>
      <c r="J7" s="654">
        <v>0.08</v>
      </c>
      <c r="K7" s="654">
        <v>1.63</v>
      </c>
      <c r="L7" s="654">
        <v>0.26</v>
      </c>
      <c r="M7" s="654">
        <v>7.82</v>
      </c>
      <c r="N7" s="654">
        <v>1.64</v>
      </c>
      <c r="O7" s="654">
        <v>2.7</v>
      </c>
      <c r="P7" s="654">
        <v>0.65</v>
      </c>
      <c r="Q7" s="654">
        <v>9.66</v>
      </c>
      <c r="R7" s="654">
        <v>6.76</v>
      </c>
      <c r="S7" s="654">
        <v>3.58</v>
      </c>
      <c r="T7" s="654">
        <v>0</v>
      </c>
      <c r="U7" s="645">
        <v>0</v>
      </c>
    </row>
    <row r="8" spans="1:21" s="1" customFormat="1" ht="13.5" customHeight="1">
      <c r="A8" s="28"/>
      <c r="B8" s="305"/>
      <c r="C8" s="302"/>
      <c r="D8" s="302"/>
      <c r="E8" s="656" t="s">
        <v>52</v>
      </c>
      <c r="F8" s="654">
        <v>22.85</v>
      </c>
      <c r="G8" s="654">
        <v>0</v>
      </c>
      <c r="H8" s="654">
        <v>0</v>
      </c>
      <c r="I8" s="654">
        <v>0</v>
      </c>
      <c r="J8" s="654">
        <v>0</v>
      </c>
      <c r="K8" s="654">
        <v>0.42</v>
      </c>
      <c r="L8" s="654">
        <v>0.06</v>
      </c>
      <c r="M8" s="654">
        <v>0.15</v>
      </c>
      <c r="N8" s="654">
        <v>1.59</v>
      </c>
      <c r="O8" s="654">
        <v>0.86</v>
      </c>
      <c r="P8" s="654">
        <v>2.99</v>
      </c>
      <c r="Q8" s="654">
        <v>5.14</v>
      </c>
      <c r="R8" s="654">
        <v>1.9</v>
      </c>
      <c r="S8" s="654">
        <v>2.27</v>
      </c>
      <c r="T8" s="654">
        <v>3.4</v>
      </c>
      <c r="U8" s="632">
        <v>4.07</v>
      </c>
    </row>
    <row r="9" spans="1:21" s="1" customFormat="1" ht="13.5" customHeight="1">
      <c r="A9" s="28"/>
      <c r="B9" s="305"/>
      <c r="C9" s="302"/>
      <c r="D9" s="302"/>
      <c r="E9" s="655" t="s">
        <v>66</v>
      </c>
      <c r="F9" s="654">
        <v>2373.7600000000002</v>
      </c>
      <c r="G9" s="654">
        <v>0</v>
      </c>
      <c r="H9" s="654">
        <v>1.82</v>
      </c>
      <c r="I9" s="654">
        <v>9.61</v>
      </c>
      <c r="J9" s="654">
        <v>2.61</v>
      </c>
      <c r="K9" s="654">
        <v>13.96</v>
      </c>
      <c r="L9" s="654">
        <v>18.71</v>
      </c>
      <c r="M9" s="654">
        <v>80.44</v>
      </c>
      <c r="N9" s="654">
        <v>117.24</v>
      </c>
      <c r="O9" s="654">
        <v>142.32</v>
      </c>
      <c r="P9" s="654">
        <v>458.68</v>
      </c>
      <c r="Q9" s="654">
        <v>499.52</v>
      </c>
      <c r="R9" s="654">
        <v>401.47</v>
      </c>
      <c r="S9" s="654">
        <v>246.69</v>
      </c>
      <c r="T9" s="654">
        <v>119.3</v>
      </c>
      <c r="U9" s="657">
        <v>261.39</v>
      </c>
    </row>
    <row r="10" spans="1:21" s="1" customFormat="1" ht="13.5" customHeight="1">
      <c r="A10" s="28"/>
      <c r="B10" s="305"/>
      <c r="C10" s="302"/>
      <c r="D10" s="302"/>
      <c r="E10" s="655" t="s">
        <v>67</v>
      </c>
      <c r="F10" s="654">
        <v>6786.3</v>
      </c>
      <c r="G10" s="654">
        <v>0.96</v>
      </c>
      <c r="H10" s="654">
        <v>2.31</v>
      </c>
      <c r="I10" s="654">
        <v>8.31</v>
      </c>
      <c r="J10" s="654">
        <v>25.62</v>
      </c>
      <c r="K10" s="654">
        <v>58.87</v>
      </c>
      <c r="L10" s="654">
        <v>136.83000000000001</v>
      </c>
      <c r="M10" s="654">
        <v>199.11</v>
      </c>
      <c r="N10" s="654">
        <v>358.01</v>
      </c>
      <c r="O10" s="654">
        <v>826.64</v>
      </c>
      <c r="P10" s="654">
        <v>1313.78</v>
      </c>
      <c r="Q10" s="654">
        <v>1078.82</v>
      </c>
      <c r="R10" s="654">
        <v>745.04</v>
      </c>
      <c r="S10" s="654">
        <v>466.87</v>
      </c>
      <c r="T10" s="654">
        <v>369.33</v>
      </c>
      <c r="U10" s="632">
        <v>1195.8</v>
      </c>
    </row>
    <row r="11" spans="1:21" s="1" customFormat="1" ht="13.5" customHeight="1">
      <c r="A11" s="28"/>
      <c r="B11" s="305"/>
      <c r="C11" s="302"/>
      <c r="D11" s="302"/>
      <c r="E11" s="656" t="s">
        <v>53</v>
      </c>
      <c r="F11" s="654">
        <v>578.28</v>
      </c>
      <c r="G11" s="654">
        <v>0</v>
      </c>
      <c r="H11" s="654">
        <v>0.26</v>
      </c>
      <c r="I11" s="654">
        <v>0</v>
      </c>
      <c r="J11" s="654">
        <v>0.93</v>
      </c>
      <c r="K11" s="654">
        <v>1.1399999999999999</v>
      </c>
      <c r="L11" s="654">
        <v>2.19</v>
      </c>
      <c r="M11" s="654">
        <v>2.73</v>
      </c>
      <c r="N11" s="654">
        <v>36.61</v>
      </c>
      <c r="O11" s="654">
        <v>33.770000000000003</v>
      </c>
      <c r="P11" s="654">
        <v>126.86</v>
      </c>
      <c r="Q11" s="654">
        <v>159.77000000000001</v>
      </c>
      <c r="R11" s="654">
        <v>121.28</v>
      </c>
      <c r="S11" s="654">
        <v>32.020000000000003</v>
      </c>
      <c r="T11" s="654">
        <v>14.31</v>
      </c>
      <c r="U11" s="657">
        <v>46.41</v>
      </c>
    </row>
    <row r="12" spans="1:21" s="1" customFormat="1" ht="13.5" customHeight="1">
      <c r="A12" s="28"/>
      <c r="B12" s="305"/>
      <c r="C12" s="302"/>
      <c r="D12" s="302"/>
      <c r="E12" s="655" t="s">
        <v>68</v>
      </c>
      <c r="F12" s="654">
        <v>5.95</v>
      </c>
      <c r="G12" s="654">
        <v>0</v>
      </c>
      <c r="H12" s="654">
        <v>0</v>
      </c>
      <c r="I12" s="654">
        <v>0</v>
      </c>
      <c r="J12" s="654">
        <v>0</v>
      </c>
      <c r="K12" s="654">
        <v>0.06</v>
      </c>
      <c r="L12" s="654">
        <v>0.71</v>
      </c>
      <c r="M12" s="654">
        <v>0.1</v>
      </c>
      <c r="N12" s="654">
        <v>0.3</v>
      </c>
      <c r="O12" s="654">
        <v>0</v>
      </c>
      <c r="P12" s="654">
        <v>1.08</v>
      </c>
      <c r="Q12" s="654">
        <v>1.64</v>
      </c>
      <c r="R12" s="654">
        <v>0.49</v>
      </c>
      <c r="S12" s="654">
        <v>0.36</v>
      </c>
      <c r="T12" s="654">
        <v>0.62</v>
      </c>
      <c r="U12" s="657">
        <v>0.59000000000000008</v>
      </c>
    </row>
    <row r="13" spans="1:21" s="1" customFormat="1" ht="13.5" customHeight="1">
      <c r="A13" s="28"/>
      <c r="B13" s="305"/>
      <c r="C13" s="302" t="s">
        <v>69</v>
      </c>
      <c r="D13" s="168" t="s">
        <v>70</v>
      </c>
      <c r="E13" s="655" t="s">
        <v>71</v>
      </c>
      <c r="F13" s="654">
        <v>7783.91</v>
      </c>
      <c r="G13" s="654">
        <v>0</v>
      </c>
      <c r="H13" s="654">
        <v>0.47</v>
      </c>
      <c r="I13" s="654">
        <v>5.72</v>
      </c>
      <c r="J13" s="654">
        <v>23.4</v>
      </c>
      <c r="K13" s="654">
        <v>63.21</v>
      </c>
      <c r="L13" s="654">
        <v>54.51</v>
      </c>
      <c r="M13" s="654">
        <v>189.05</v>
      </c>
      <c r="N13" s="654">
        <v>260.58</v>
      </c>
      <c r="O13" s="654">
        <v>603.47</v>
      </c>
      <c r="P13" s="654">
        <v>1333.7</v>
      </c>
      <c r="Q13" s="654">
        <v>1405.77</v>
      </c>
      <c r="R13" s="654">
        <v>1163.6300000000001</v>
      </c>
      <c r="S13" s="654">
        <v>647.99</v>
      </c>
      <c r="T13" s="654">
        <v>404.09</v>
      </c>
      <c r="U13" s="657">
        <v>1628.32</v>
      </c>
    </row>
    <row r="14" spans="1:21" s="1" customFormat="1" ht="13.5" customHeight="1">
      <c r="A14" s="28"/>
      <c r="B14" s="305"/>
      <c r="C14" s="302" t="s">
        <v>72</v>
      </c>
      <c r="D14" s="302" t="s">
        <v>73</v>
      </c>
      <c r="E14" s="655" t="s">
        <v>74</v>
      </c>
      <c r="F14" s="654">
        <v>0</v>
      </c>
      <c r="G14" s="654">
        <v>0</v>
      </c>
      <c r="H14" s="654">
        <v>0</v>
      </c>
      <c r="I14" s="654">
        <v>0</v>
      </c>
      <c r="J14" s="654">
        <v>0</v>
      </c>
      <c r="K14" s="654">
        <v>0</v>
      </c>
      <c r="L14" s="654">
        <v>0</v>
      </c>
      <c r="M14" s="654">
        <v>0</v>
      </c>
      <c r="N14" s="654">
        <v>0</v>
      </c>
      <c r="O14" s="654">
        <v>0</v>
      </c>
      <c r="P14" s="654">
        <v>0</v>
      </c>
      <c r="Q14" s="654">
        <v>0</v>
      </c>
      <c r="R14" s="654">
        <v>0</v>
      </c>
      <c r="S14" s="654">
        <v>0</v>
      </c>
      <c r="T14" s="654">
        <v>0</v>
      </c>
      <c r="U14" s="534">
        <v>0</v>
      </c>
    </row>
    <row r="15" spans="1:21" s="1" customFormat="1" ht="13.5" customHeight="1">
      <c r="A15" s="28"/>
      <c r="B15" s="305"/>
      <c r="C15" s="303" t="s">
        <v>285</v>
      </c>
      <c r="D15" s="302"/>
      <c r="E15" s="655" t="s">
        <v>76</v>
      </c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45"/>
    </row>
    <row r="16" spans="1:21" s="1" customFormat="1" ht="13.5" customHeight="1">
      <c r="A16" s="28"/>
      <c r="B16" s="305" t="s">
        <v>75</v>
      </c>
      <c r="C16" s="302"/>
      <c r="D16" s="302"/>
      <c r="E16" s="655" t="s">
        <v>77</v>
      </c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45"/>
    </row>
    <row r="17" spans="1:21" s="1" customFormat="1" ht="13.5" customHeight="1">
      <c r="A17" s="28"/>
      <c r="B17" s="305"/>
      <c r="C17" s="302"/>
      <c r="D17" s="302"/>
      <c r="E17" s="655" t="s">
        <v>78</v>
      </c>
      <c r="F17" s="654">
        <v>3.66</v>
      </c>
      <c r="G17" s="654">
        <v>0</v>
      </c>
      <c r="H17" s="654">
        <v>0</v>
      </c>
      <c r="I17" s="654">
        <v>0</v>
      </c>
      <c r="J17" s="654">
        <v>0</v>
      </c>
      <c r="K17" s="654">
        <v>0</v>
      </c>
      <c r="L17" s="654">
        <v>0</v>
      </c>
      <c r="M17" s="654">
        <v>0.03</v>
      </c>
      <c r="N17" s="654">
        <v>0</v>
      </c>
      <c r="O17" s="654">
        <v>0</v>
      </c>
      <c r="P17" s="654">
        <v>2.08</v>
      </c>
      <c r="Q17" s="654">
        <v>0.06</v>
      </c>
      <c r="R17" s="654">
        <v>0.35</v>
      </c>
      <c r="S17" s="654">
        <v>0.21</v>
      </c>
      <c r="T17" s="654">
        <v>0.93</v>
      </c>
      <c r="U17" s="534">
        <v>0</v>
      </c>
    </row>
    <row r="18" spans="1:21" s="1" customFormat="1" ht="13.5" customHeight="1">
      <c r="A18" s="28"/>
      <c r="B18" s="169" t="s">
        <v>330</v>
      </c>
      <c r="C18" s="302"/>
      <c r="D18" s="302"/>
      <c r="E18" s="655" t="s">
        <v>79</v>
      </c>
      <c r="F18" s="654">
        <v>5.14</v>
      </c>
      <c r="G18" s="654">
        <v>0</v>
      </c>
      <c r="H18" s="654">
        <v>0</v>
      </c>
      <c r="I18" s="654">
        <v>0</v>
      </c>
      <c r="J18" s="654">
        <v>0</v>
      </c>
      <c r="K18" s="654">
        <v>0</v>
      </c>
      <c r="L18" s="654">
        <v>0</v>
      </c>
      <c r="M18" s="654">
        <v>0.22</v>
      </c>
      <c r="N18" s="654">
        <v>0</v>
      </c>
      <c r="O18" s="654">
        <v>0</v>
      </c>
      <c r="P18" s="654">
        <v>0.81</v>
      </c>
      <c r="Q18" s="654">
        <v>2.5</v>
      </c>
      <c r="R18" s="654">
        <v>1.1000000000000001</v>
      </c>
      <c r="S18" s="654">
        <v>0</v>
      </c>
      <c r="T18" s="654">
        <v>0.51</v>
      </c>
      <c r="U18" s="534">
        <v>0</v>
      </c>
    </row>
    <row r="19" spans="1:21" s="1" customFormat="1" ht="13.5" customHeight="1">
      <c r="A19" s="28"/>
      <c r="B19" s="305"/>
      <c r="C19" s="304"/>
      <c r="D19" s="238"/>
      <c r="E19" s="658" t="s">
        <v>80</v>
      </c>
      <c r="F19" s="654">
        <v>18154.640000000003</v>
      </c>
      <c r="G19" s="654">
        <v>0.96</v>
      </c>
      <c r="H19" s="654">
        <v>4.8599999999999994</v>
      </c>
      <c r="I19" s="654">
        <v>23.64</v>
      </c>
      <c r="J19" s="654">
        <v>53.06</v>
      </c>
      <c r="K19" s="654">
        <v>148.41999999999999</v>
      </c>
      <c r="L19" s="654">
        <v>217.01000000000002</v>
      </c>
      <c r="M19" s="654">
        <v>491.80000000000007</v>
      </c>
      <c r="N19" s="654">
        <v>794.03</v>
      </c>
      <c r="O19" s="654">
        <v>1626.26</v>
      </c>
      <c r="P19" s="654">
        <v>3359.6</v>
      </c>
      <c r="Q19" s="654">
        <v>3269.35</v>
      </c>
      <c r="R19" s="654">
        <v>2521.77</v>
      </c>
      <c r="S19" s="654">
        <v>1485.47</v>
      </c>
      <c r="T19" s="654">
        <v>933.18</v>
      </c>
      <c r="U19" s="645">
        <v>3225.2299999999996</v>
      </c>
    </row>
    <row r="20" spans="1:21" s="1" customFormat="1" ht="13.5" customHeight="1">
      <c r="A20" s="28"/>
      <c r="B20" s="305"/>
      <c r="C20" s="304"/>
      <c r="D20" s="659" t="s">
        <v>81</v>
      </c>
      <c r="E20" s="660" t="s">
        <v>82</v>
      </c>
      <c r="F20" s="661">
        <v>383.99</v>
      </c>
      <c r="G20" s="661">
        <v>0</v>
      </c>
      <c r="H20" s="661">
        <v>0.48</v>
      </c>
      <c r="I20" s="661">
        <v>0</v>
      </c>
      <c r="J20" s="661">
        <v>0.54</v>
      </c>
      <c r="K20" s="661">
        <v>1.27</v>
      </c>
      <c r="L20" s="661">
        <v>38.479999999999997</v>
      </c>
      <c r="M20" s="661">
        <v>59.79</v>
      </c>
      <c r="N20" s="661">
        <v>55.52</v>
      </c>
      <c r="O20" s="661">
        <v>28.32</v>
      </c>
      <c r="P20" s="661">
        <v>77.88</v>
      </c>
      <c r="Q20" s="661">
        <v>43.23</v>
      </c>
      <c r="R20" s="661">
        <v>52.39</v>
      </c>
      <c r="S20" s="661">
        <v>9.6</v>
      </c>
      <c r="T20" s="661">
        <v>1.84</v>
      </c>
      <c r="U20" s="534">
        <v>14.649999999999999</v>
      </c>
    </row>
    <row r="21" spans="1:21" s="1" customFormat="1" ht="13.5" customHeight="1" thickBot="1">
      <c r="A21" s="28"/>
      <c r="B21" s="305"/>
      <c r="C21" s="304"/>
      <c r="D21" s="838" t="s">
        <v>83</v>
      </c>
      <c r="E21" s="839"/>
      <c r="F21" s="662">
        <v>18538.630000000005</v>
      </c>
      <c r="G21" s="662">
        <v>0.96</v>
      </c>
      <c r="H21" s="662">
        <v>5.34</v>
      </c>
      <c r="I21" s="662">
        <v>23.64</v>
      </c>
      <c r="J21" s="662">
        <v>53.6</v>
      </c>
      <c r="K21" s="662">
        <v>149.69</v>
      </c>
      <c r="L21" s="662">
        <v>255.49</v>
      </c>
      <c r="M21" s="662">
        <v>551.59</v>
      </c>
      <c r="N21" s="662">
        <v>849.55</v>
      </c>
      <c r="O21" s="662">
        <v>1654.58</v>
      </c>
      <c r="P21" s="662">
        <v>3437.48</v>
      </c>
      <c r="Q21" s="662">
        <v>3312.58</v>
      </c>
      <c r="R21" s="662">
        <v>2574.16</v>
      </c>
      <c r="S21" s="662">
        <v>1495.07</v>
      </c>
      <c r="T21" s="662">
        <v>935.02</v>
      </c>
      <c r="U21" s="663">
        <v>3239.8799999999997</v>
      </c>
    </row>
    <row r="22" spans="1:21" s="1" customFormat="1" ht="13.5" customHeight="1">
      <c r="A22" s="28"/>
      <c r="B22" s="305"/>
      <c r="C22" s="312"/>
      <c r="D22" s="862"/>
      <c r="E22" s="404" t="s">
        <v>226</v>
      </c>
      <c r="F22" s="661">
        <v>2414.04</v>
      </c>
      <c r="G22" s="661">
        <v>0</v>
      </c>
      <c r="H22" s="661">
        <v>0</v>
      </c>
      <c r="I22" s="661">
        <v>3.65</v>
      </c>
      <c r="J22" s="661">
        <v>7.63</v>
      </c>
      <c r="K22" s="661">
        <v>37.04</v>
      </c>
      <c r="L22" s="661">
        <v>38.229999999999997</v>
      </c>
      <c r="M22" s="661">
        <v>47.95</v>
      </c>
      <c r="N22" s="661">
        <v>92.56</v>
      </c>
      <c r="O22" s="661">
        <v>86.11</v>
      </c>
      <c r="P22" s="661">
        <v>258.41000000000003</v>
      </c>
      <c r="Q22" s="661">
        <v>484.14</v>
      </c>
      <c r="R22" s="661">
        <v>522.95000000000005</v>
      </c>
      <c r="S22" s="661">
        <v>349.57</v>
      </c>
      <c r="T22" s="661">
        <v>203.76</v>
      </c>
      <c r="U22" s="639">
        <v>282.04000000000002</v>
      </c>
    </row>
    <row r="23" spans="1:21" s="1" customFormat="1" ht="13.5" customHeight="1">
      <c r="A23" s="28"/>
      <c r="B23" s="169"/>
      <c r="C23" s="302"/>
      <c r="D23" s="849"/>
      <c r="E23" s="664" t="s">
        <v>80</v>
      </c>
      <c r="F23" s="665">
        <v>2798.0299999999997</v>
      </c>
      <c r="G23" s="665">
        <v>0</v>
      </c>
      <c r="H23" s="665">
        <v>0.48</v>
      </c>
      <c r="I23" s="665">
        <v>3.65</v>
      </c>
      <c r="J23" s="665">
        <v>8.17</v>
      </c>
      <c r="K23" s="665">
        <v>38.31</v>
      </c>
      <c r="L23" s="665">
        <v>76.709999999999994</v>
      </c>
      <c r="M23" s="665">
        <v>107.74000000000001</v>
      </c>
      <c r="N23" s="665">
        <v>148.08000000000001</v>
      </c>
      <c r="O23" s="665">
        <v>114.43</v>
      </c>
      <c r="P23" s="665">
        <v>336.29</v>
      </c>
      <c r="Q23" s="665">
        <v>527.37</v>
      </c>
      <c r="R23" s="665">
        <v>575.34</v>
      </c>
      <c r="S23" s="665">
        <v>359.17</v>
      </c>
      <c r="T23" s="665">
        <v>205.6</v>
      </c>
      <c r="U23" s="666">
        <v>296.69</v>
      </c>
    </row>
    <row r="24" spans="1:21" s="1" customFormat="1" ht="13.5" customHeight="1">
      <c r="A24" s="28"/>
      <c r="B24" s="305"/>
      <c r="C24" s="302" t="s">
        <v>85</v>
      </c>
      <c r="D24" s="667"/>
      <c r="E24" s="186" t="s">
        <v>86</v>
      </c>
      <c r="F24" s="661">
        <v>10361.290000000001</v>
      </c>
      <c r="G24" s="661">
        <v>0</v>
      </c>
      <c r="H24" s="661">
        <v>5.13</v>
      </c>
      <c r="I24" s="661">
        <v>11.53</v>
      </c>
      <c r="J24" s="661">
        <v>7.17</v>
      </c>
      <c r="K24" s="661">
        <v>35</v>
      </c>
      <c r="L24" s="661">
        <v>69.02</v>
      </c>
      <c r="M24" s="661">
        <v>324.37</v>
      </c>
      <c r="N24" s="661">
        <v>615.02</v>
      </c>
      <c r="O24" s="661">
        <v>1109.9100000000001</v>
      </c>
      <c r="P24" s="661">
        <v>1800.29</v>
      </c>
      <c r="Q24" s="661">
        <v>2409.88</v>
      </c>
      <c r="R24" s="661">
        <v>1892.84</v>
      </c>
      <c r="S24" s="661">
        <v>895.41</v>
      </c>
      <c r="T24" s="661">
        <v>464.96</v>
      </c>
      <c r="U24" s="534">
        <v>720.76</v>
      </c>
    </row>
    <row r="25" spans="1:21" s="1" customFormat="1" ht="13.5" customHeight="1">
      <c r="A25" s="28"/>
      <c r="B25" s="305"/>
      <c r="C25" s="302" t="s">
        <v>315</v>
      </c>
      <c r="D25" s="240" t="s">
        <v>87</v>
      </c>
      <c r="E25" s="668" t="s">
        <v>88</v>
      </c>
      <c r="F25" s="661">
        <v>7390.69</v>
      </c>
      <c r="G25" s="661">
        <v>0</v>
      </c>
      <c r="H25" s="661">
        <v>13.68</v>
      </c>
      <c r="I25" s="661">
        <v>21.09</v>
      </c>
      <c r="J25" s="661">
        <v>6.3</v>
      </c>
      <c r="K25" s="661">
        <v>32.380000000000003</v>
      </c>
      <c r="L25" s="661">
        <v>51.82</v>
      </c>
      <c r="M25" s="661">
        <v>197.88</v>
      </c>
      <c r="N25" s="661">
        <v>449.95</v>
      </c>
      <c r="O25" s="661">
        <v>459.1</v>
      </c>
      <c r="P25" s="661">
        <v>1024.22</v>
      </c>
      <c r="Q25" s="661">
        <v>1285.54</v>
      </c>
      <c r="R25" s="661">
        <v>1452.61</v>
      </c>
      <c r="S25" s="661">
        <v>1150.0999999999999</v>
      </c>
      <c r="T25" s="661">
        <v>589.88</v>
      </c>
      <c r="U25" s="534">
        <v>656.14</v>
      </c>
    </row>
    <row r="26" spans="1:21" s="1" customFormat="1" ht="13.5" customHeight="1">
      <c r="A26" s="28"/>
      <c r="B26" s="305"/>
      <c r="C26" s="302"/>
      <c r="D26" s="302"/>
      <c r="E26" s="664" t="s">
        <v>80</v>
      </c>
      <c r="F26" s="661">
        <v>17751.98</v>
      </c>
      <c r="G26" s="661">
        <v>0</v>
      </c>
      <c r="H26" s="661">
        <v>18.809999999999999</v>
      </c>
      <c r="I26" s="661">
        <v>32.619999999999997</v>
      </c>
      <c r="J26" s="661">
        <v>13.469999999999999</v>
      </c>
      <c r="K26" s="661">
        <v>67.38</v>
      </c>
      <c r="L26" s="661">
        <v>120.84</v>
      </c>
      <c r="M26" s="661">
        <v>522.25</v>
      </c>
      <c r="N26" s="661">
        <v>1064.97</v>
      </c>
      <c r="O26" s="661">
        <v>1569.0100000000002</v>
      </c>
      <c r="P26" s="661">
        <v>2824.51</v>
      </c>
      <c r="Q26" s="661">
        <v>3695.42</v>
      </c>
      <c r="R26" s="661">
        <v>3345.45</v>
      </c>
      <c r="S26" s="661">
        <v>2045.5099999999998</v>
      </c>
      <c r="T26" s="661">
        <v>1054.8399999999999</v>
      </c>
      <c r="U26" s="669">
        <v>1376.9</v>
      </c>
    </row>
    <row r="27" spans="1:21" s="1" customFormat="1" ht="13.5" customHeight="1" thickBot="1">
      <c r="A27" s="28"/>
      <c r="B27" s="305"/>
      <c r="C27" s="670"/>
      <c r="D27" s="671" t="s">
        <v>83</v>
      </c>
      <c r="E27" s="672"/>
      <c r="F27" s="649">
        <v>20166.02</v>
      </c>
      <c r="G27" s="649">
        <v>0</v>
      </c>
      <c r="H27" s="649">
        <v>18.809999999999999</v>
      </c>
      <c r="I27" s="649">
        <v>36.269999999999996</v>
      </c>
      <c r="J27" s="649">
        <v>21.099999999999998</v>
      </c>
      <c r="K27" s="649">
        <v>104.41999999999999</v>
      </c>
      <c r="L27" s="649">
        <v>159.07</v>
      </c>
      <c r="M27" s="649">
        <v>570.20000000000005</v>
      </c>
      <c r="N27" s="649">
        <v>1157.53</v>
      </c>
      <c r="O27" s="649">
        <v>1655.1200000000001</v>
      </c>
      <c r="P27" s="649">
        <v>3082.92</v>
      </c>
      <c r="Q27" s="649">
        <v>4179.5600000000004</v>
      </c>
      <c r="R27" s="649">
        <v>3868.3999999999996</v>
      </c>
      <c r="S27" s="649">
        <v>2395.08</v>
      </c>
      <c r="T27" s="649">
        <v>1258.5999999999999</v>
      </c>
      <c r="U27" s="650">
        <v>1658.94</v>
      </c>
    </row>
    <row r="28" spans="1:21" s="1" customFormat="1" ht="13.5" customHeight="1">
      <c r="A28" s="28"/>
      <c r="B28" s="305"/>
      <c r="C28" s="312" t="s">
        <v>316</v>
      </c>
      <c r="D28" s="412" t="s">
        <v>89</v>
      </c>
      <c r="E28" s="404" t="s">
        <v>90</v>
      </c>
      <c r="F28" s="661">
        <v>22236.26</v>
      </c>
      <c r="G28" s="661">
        <v>0</v>
      </c>
      <c r="H28" s="661">
        <v>17.739999999999998</v>
      </c>
      <c r="I28" s="661">
        <v>70.680000000000007</v>
      </c>
      <c r="J28" s="661">
        <v>47.94</v>
      </c>
      <c r="K28" s="661">
        <v>117.2</v>
      </c>
      <c r="L28" s="661">
        <v>148.97999999999999</v>
      </c>
      <c r="M28" s="661">
        <v>636.29</v>
      </c>
      <c r="N28" s="661">
        <v>1420.37</v>
      </c>
      <c r="O28" s="661">
        <v>1934.18</v>
      </c>
      <c r="P28" s="661">
        <v>5328.65</v>
      </c>
      <c r="Q28" s="661">
        <v>4347.1099999999997</v>
      </c>
      <c r="R28" s="661">
        <v>3647.78</v>
      </c>
      <c r="S28" s="661">
        <v>2232.54</v>
      </c>
      <c r="T28" s="661">
        <v>799.44</v>
      </c>
      <c r="U28" s="534">
        <v>1487.3600000000001</v>
      </c>
    </row>
    <row r="29" spans="1:21" s="1" customFormat="1" ht="13.5" customHeight="1">
      <c r="A29" s="28"/>
      <c r="B29" s="305"/>
      <c r="C29" s="302" t="s">
        <v>330</v>
      </c>
      <c r="D29" s="302"/>
      <c r="E29" s="668" t="s">
        <v>91</v>
      </c>
      <c r="F29" s="661">
        <v>1803.75</v>
      </c>
      <c r="G29" s="661">
        <v>0</v>
      </c>
      <c r="H29" s="661">
        <v>0.43</v>
      </c>
      <c r="I29" s="661">
        <v>1.68</v>
      </c>
      <c r="J29" s="661">
        <v>2.19</v>
      </c>
      <c r="K29" s="661">
        <v>17.68</v>
      </c>
      <c r="L29" s="661">
        <v>41.01</v>
      </c>
      <c r="M29" s="661">
        <v>86.95</v>
      </c>
      <c r="N29" s="661">
        <v>140.97999999999999</v>
      </c>
      <c r="O29" s="661">
        <v>107.83</v>
      </c>
      <c r="P29" s="661">
        <v>266.75</v>
      </c>
      <c r="Q29" s="661">
        <v>274.8</v>
      </c>
      <c r="R29" s="661">
        <v>327.45999999999998</v>
      </c>
      <c r="S29" s="661">
        <v>263.18</v>
      </c>
      <c r="T29" s="661">
        <v>129.27000000000001</v>
      </c>
      <c r="U29" s="534">
        <v>143.53999999999996</v>
      </c>
    </row>
    <row r="30" spans="1:21" s="1" customFormat="1" ht="13.5" customHeight="1" thickBot="1">
      <c r="A30" s="28"/>
      <c r="B30" s="305"/>
      <c r="C30" s="173"/>
      <c r="D30" s="673" t="s">
        <v>83</v>
      </c>
      <c r="E30" s="674"/>
      <c r="F30" s="662">
        <v>24040.01</v>
      </c>
      <c r="G30" s="662">
        <v>0</v>
      </c>
      <c r="H30" s="662">
        <v>18.169999999999998</v>
      </c>
      <c r="I30" s="662">
        <v>72.360000000000014</v>
      </c>
      <c r="J30" s="662">
        <v>50.129999999999995</v>
      </c>
      <c r="K30" s="662">
        <v>134.88</v>
      </c>
      <c r="L30" s="662">
        <v>189.98999999999998</v>
      </c>
      <c r="M30" s="662">
        <v>723.24</v>
      </c>
      <c r="N30" s="662">
        <v>1561.35</v>
      </c>
      <c r="O30" s="662">
        <v>2042.01</v>
      </c>
      <c r="P30" s="662">
        <v>5595.4</v>
      </c>
      <c r="Q30" s="662">
        <v>4621.91</v>
      </c>
      <c r="R30" s="662">
        <v>3975.2400000000002</v>
      </c>
      <c r="S30" s="662">
        <v>2495.7199999999998</v>
      </c>
      <c r="T30" s="662">
        <v>928.71</v>
      </c>
      <c r="U30" s="663">
        <v>1630.9</v>
      </c>
    </row>
    <row r="31" spans="1:21" s="1" customFormat="1" ht="13.5" customHeight="1" thickBot="1">
      <c r="A31" s="28"/>
      <c r="B31" s="305"/>
      <c r="C31" s="413" t="s">
        <v>92</v>
      </c>
      <c r="D31" s="414"/>
      <c r="E31" s="415"/>
      <c r="F31" s="535">
        <v>62744.66</v>
      </c>
      <c r="G31" s="535">
        <v>0.96</v>
      </c>
      <c r="H31" s="535">
        <v>42.319999999999993</v>
      </c>
      <c r="I31" s="535">
        <v>132.27000000000001</v>
      </c>
      <c r="J31" s="535">
        <v>124.83</v>
      </c>
      <c r="K31" s="535">
        <v>388.99</v>
      </c>
      <c r="L31" s="535">
        <v>604.54999999999995</v>
      </c>
      <c r="M31" s="535">
        <v>1845.03</v>
      </c>
      <c r="N31" s="535">
        <v>3568.43</v>
      </c>
      <c r="O31" s="535">
        <v>5351.71</v>
      </c>
      <c r="P31" s="535">
        <v>12115.8</v>
      </c>
      <c r="Q31" s="535">
        <v>12114.05</v>
      </c>
      <c r="R31" s="535">
        <v>10417.799999999999</v>
      </c>
      <c r="S31" s="535">
        <v>6385.869999999999</v>
      </c>
      <c r="T31" s="535">
        <v>3122.33</v>
      </c>
      <c r="U31" s="539">
        <v>6529.7199999999993</v>
      </c>
    </row>
    <row r="32" spans="1:21" s="1" customFormat="1" ht="13.5" customHeight="1">
      <c r="A32" s="28"/>
      <c r="B32" s="417"/>
      <c r="C32" s="306" t="s">
        <v>93</v>
      </c>
      <c r="D32" s="418"/>
      <c r="E32" s="186" t="s">
        <v>94</v>
      </c>
      <c r="F32" s="661">
        <v>42599.839999999997</v>
      </c>
      <c r="G32" s="661">
        <v>281.22000000000003</v>
      </c>
      <c r="H32" s="661">
        <v>78.63</v>
      </c>
      <c r="I32" s="661">
        <v>245.92</v>
      </c>
      <c r="J32" s="661">
        <v>564.46</v>
      </c>
      <c r="K32" s="661">
        <v>519.92999999999995</v>
      </c>
      <c r="L32" s="661">
        <v>868.32</v>
      </c>
      <c r="M32" s="661">
        <v>1246.8800000000001</v>
      </c>
      <c r="N32" s="661">
        <v>3387.48</v>
      </c>
      <c r="O32" s="661">
        <v>3429.59</v>
      </c>
      <c r="P32" s="661">
        <v>6397.76</v>
      </c>
      <c r="Q32" s="661">
        <v>7019.43</v>
      </c>
      <c r="R32" s="661">
        <v>6262.99</v>
      </c>
      <c r="S32" s="661">
        <v>3509.92</v>
      </c>
      <c r="T32" s="661">
        <v>2444.1799999999998</v>
      </c>
      <c r="U32" s="639">
        <v>6343.1299999999992</v>
      </c>
    </row>
    <row r="33" spans="1:21" s="1" customFormat="1" ht="13.5" customHeight="1" thickBot="1">
      <c r="A33" s="28"/>
      <c r="B33" s="305"/>
      <c r="C33" s="232" t="s">
        <v>334</v>
      </c>
      <c r="D33" s="850" t="s">
        <v>83</v>
      </c>
      <c r="E33" s="839"/>
      <c r="F33" s="662">
        <v>42599.839999999997</v>
      </c>
      <c r="G33" s="662">
        <v>281.22000000000003</v>
      </c>
      <c r="H33" s="662">
        <v>78.63</v>
      </c>
      <c r="I33" s="662">
        <v>245.92</v>
      </c>
      <c r="J33" s="662">
        <v>564.46</v>
      </c>
      <c r="K33" s="662">
        <v>519.92999999999995</v>
      </c>
      <c r="L33" s="662">
        <v>868.32</v>
      </c>
      <c r="M33" s="662">
        <v>1246.8800000000001</v>
      </c>
      <c r="N33" s="662">
        <v>3387.48</v>
      </c>
      <c r="O33" s="662">
        <v>3429.59</v>
      </c>
      <c r="P33" s="662">
        <v>6397.76</v>
      </c>
      <c r="Q33" s="662">
        <v>7019.43</v>
      </c>
      <c r="R33" s="662">
        <v>6262.99</v>
      </c>
      <c r="S33" s="662">
        <v>3509.92</v>
      </c>
      <c r="T33" s="662">
        <v>2444.1799999999998</v>
      </c>
      <c r="U33" s="663">
        <v>6343.1299999999992</v>
      </c>
    </row>
    <row r="34" spans="1:21" s="1" customFormat="1" ht="13.5" customHeight="1">
      <c r="A34" s="28"/>
      <c r="B34" s="234" t="s">
        <v>95</v>
      </c>
      <c r="C34" s="235"/>
      <c r="D34" s="420" t="s">
        <v>96</v>
      </c>
      <c r="E34" s="421" t="s">
        <v>97</v>
      </c>
      <c r="F34" s="661">
        <v>5038.62</v>
      </c>
      <c r="G34" s="661">
        <v>0</v>
      </c>
      <c r="H34" s="661">
        <v>3.51</v>
      </c>
      <c r="I34" s="661">
        <v>15.94</v>
      </c>
      <c r="J34" s="661">
        <v>12.28</v>
      </c>
      <c r="K34" s="661">
        <v>33.92</v>
      </c>
      <c r="L34" s="661">
        <v>46.19</v>
      </c>
      <c r="M34" s="661">
        <v>259.81</v>
      </c>
      <c r="N34" s="661">
        <v>390.6</v>
      </c>
      <c r="O34" s="661">
        <v>478.45</v>
      </c>
      <c r="P34" s="661">
        <v>843.78</v>
      </c>
      <c r="Q34" s="661">
        <v>1169.05</v>
      </c>
      <c r="R34" s="661">
        <v>893.88</v>
      </c>
      <c r="S34" s="661">
        <v>304.72000000000003</v>
      </c>
      <c r="T34" s="661">
        <v>169.68</v>
      </c>
      <c r="U34" s="534">
        <v>416.80999999999995</v>
      </c>
    </row>
    <row r="35" spans="1:21" s="1" customFormat="1" ht="13.5" customHeight="1">
      <c r="A35" s="28"/>
      <c r="B35" s="234" t="s">
        <v>98</v>
      </c>
      <c r="C35" s="235"/>
      <c r="D35" s="170"/>
      <c r="E35" s="664" t="s">
        <v>80</v>
      </c>
      <c r="F35" s="661">
        <v>47638.46</v>
      </c>
      <c r="G35" s="661">
        <v>281.22000000000003</v>
      </c>
      <c r="H35" s="661">
        <v>82.14</v>
      </c>
      <c r="I35" s="661">
        <v>261.86</v>
      </c>
      <c r="J35" s="661">
        <v>576.74</v>
      </c>
      <c r="K35" s="661">
        <v>553.84999999999991</v>
      </c>
      <c r="L35" s="661">
        <v>914.51</v>
      </c>
      <c r="M35" s="661">
        <v>1506.69</v>
      </c>
      <c r="N35" s="661">
        <v>3778.08</v>
      </c>
      <c r="O35" s="661">
        <v>3908.04</v>
      </c>
      <c r="P35" s="661">
        <v>7241.54</v>
      </c>
      <c r="Q35" s="661">
        <v>8188.4800000000005</v>
      </c>
      <c r="R35" s="661">
        <v>7156.87</v>
      </c>
      <c r="S35" s="661">
        <v>3814.6400000000003</v>
      </c>
      <c r="T35" s="661">
        <v>2613.8599999999997</v>
      </c>
      <c r="U35" s="669">
        <v>6759.9399999999987</v>
      </c>
    </row>
    <row r="36" spans="1:21" s="1" customFormat="1" ht="13.5" customHeight="1">
      <c r="A36" s="28"/>
      <c r="B36" s="234"/>
      <c r="C36" s="235" t="s">
        <v>99</v>
      </c>
      <c r="D36" s="670"/>
      <c r="E36" s="668" t="s">
        <v>124</v>
      </c>
      <c r="F36" s="661">
        <v>1960.26</v>
      </c>
      <c r="G36" s="661">
        <v>0</v>
      </c>
      <c r="H36" s="661">
        <v>22.86</v>
      </c>
      <c r="I36" s="661">
        <v>23.45</v>
      </c>
      <c r="J36" s="661">
        <v>18.260000000000002</v>
      </c>
      <c r="K36" s="661">
        <v>12.83</v>
      </c>
      <c r="L36" s="661">
        <v>62.37</v>
      </c>
      <c r="M36" s="661">
        <v>165.34</v>
      </c>
      <c r="N36" s="661">
        <v>196.41</v>
      </c>
      <c r="O36" s="661">
        <v>249</v>
      </c>
      <c r="P36" s="661">
        <v>333.79</v>
      </c>
      <c r="Q36" s="661">
        <v>374.56</v>
      </c>
      <c r="R36" s="661">
        <v>253.6</v>
      </c>
      <c r="S36" s="661">
        <v>111.59</v>
      </c>
      <c r="T36" s="661">
        <v>47.08</v>
      </c>
      <c r="U36" s="534">
        <v>89.12</v>
      </c>
    </row>
    <row r="37" spans="1:21" s="1" customFormat="1" ht="13.5" customHeight="1">
      <c r="A37" s="28"/>
      <c r="B37" s="234" t="s">
        <v>137</v>
      </c>
      <c r="C37" s="235" t="s">
        <v>137</v>
      </c>
      <c r="D37" s="168" t="s">
        <v>101</v>
      </c>
      <c r="E37" s="668" t="s">
        <v>102</v>
      </c>
      <c r="F37" s="661">
        <v>4312.7299999999996</v>
      </c>
      <c r="G37" s="661">
        <v>0</v>
      </c>
      <c r="H37" s="661">
        <v>11.37</v>
      </c>
      <c r="I37" s="661">
        <v>29.86</v>
      </c>
      <c r="J37" s="661">
        <v>29.43</v>
      </c>
      <c r="K37" s="661">
        <v>39.869999999999997</v>
      </c>
      <c r="L37" s="661">
        <v>69.59</v>
      </c>
      <c r="M37" s="661">
        <v>234</v>
      </c>
      <c r="N37" s="661">
        <v>245.91</v>
      </c>
      <c r="O37" s="661">
        <v>456.71</v>
      </c>
      <c r="P37" s="661">
        <v>778.9</v>
      </c>
      <c r="Q37" s="661">
        <v>1168.1400000000001</v>
      </c>
      <c r="R37" s="661">
        <v>636.11</v>
      </c>
      <c r="S37" s="661">
        <v>252.41</v>
      </c>
      <c r="T37" s="661">
        <v>75.64</v>
      </c>
      <c r="U37" s="534">
        <v>284.79000000000002</v>
      </c>
    </row>
    <row r="38" spans="1:21" s="1" customFormat="1" ht="13.5" customHeight="1">
      <c r="A38" s="28"/>
      <c r="B38" s="239"/>
      <c r="C38" s="235"/>
      <c r="D38" s="302"/>
      <c r="E38" s="668" t="s">
        <v>227</v>
      </c>
      <c r="F38" s="661">
        <v>17205.5</v>
      </c>
      <c r="G38" s="661">
        <v>12.19</v>
      </c>
      <c r="H38" s="661">
        <v>92.33</v>
      </c>
      <c r="I38" s="661">
        <v>156.71</v>
      </c>
      <c r="J38" s="661">
        <v>198.01</v>
      </c>
      <c r="K38" s="661">
        <v>103.14</v>
      </c>
      <c r="L38" s="661">
        <v>261.79000000000002</v>
      </c>
      <c r="M38" s="661">
        <v>826.41</v>
      </c>
      <c r="N38" s="661">
        <v>1003.33</v>
      </c>
      <c r="O38" s="661">
        <v>1818.83</v>
      </c>
      <c r="P38" s="661">
        <v>3470.8</v>
      </c>
      <c r="Q38" s="661">
        <v>3880.32</v>
      </c>
      <c r="R38" s="661">
        <v>2333.4699999999998</v>
      </c>
      <c r="S38" s="661">
        <v>1295.74</v>
      </c>
      <c r="T38" s="661">
        <v>495.49</v>
      </c>
      <c r="U38" s="534">
        <v>1256.9399999999998</v>
      </c>
    </row>
    <row r="39" spans="1:21" s="1" customFormat="1" ht="13.5" customHeight="1">
      <c r="A39" s="28"/>
      <c r="B39" s="239"/>
      <c r="C39" s="235"/>
      <c r="D39" s="170"/>
      <c r="E39" s="664" t="s">
        <v>80</v>
      </c>
      <c r="F39" s="661">
        <v>23478.489999999998</v>
      </c>
      <c r="G39" s="661">
        <v>12.19</v>
      </c>
      <c r="H39" s="661">
        <v>126.56</v>
      </c>
      <c r="I39" s="661">
        <v>210.02</v>
      </c>
      <c r="J39" s="661">
        <v>245.7</v>
      </c>
      <c r="K39" s="661">
        <v>155.84</v>
      </c>
      <c r="L39" s="661">
        <v>393.75</v>
      </c>
      <c r="M39" s="661">
        <v>1225.75</v>
      </c>
      <c r="N39" s="661">
        <v>1445.65</v>
      </c>
      <c r="O39" s="661">
        <v>2524.54</v>
      </c>
      <c r="P39" s="661">
        <v>4583.49</v>
      </c>
      <c r="Q39" s="661">
        <v>5423.02</v>
      </c>
      <c r="R39" s="661">
        <v>3223.18</v>
      </c>
      <c r="S39" s="661">
        <v>1659.74</v>
      </c>
      <c r="T39" s="661">
        <v>618.21</v>
      </c>
      <c r="U39" s="669">
        <v>1630.85</v>
      </c>
    </row>
    <row r="40" spans="1:21" s="1" customFormat="1" ht="13.5" customHeight="1" thickBot="1">
      <c r="A40" s="28"/>
      <c r="B40" s="234"/>
      <c r="C40" s="236"/>
      <c r="D40" s="671" t="s">
        <v>83</v>
      </c>
      <c r="E40" s="672"/>
      <c r="F40" s="662">
        <v>28517.109999999997</v>
      </c>
      <c r="G40" s="662">
        <v>12.19</v>
      </c>
      <c r="H40" s="662">
        <v>130.07</v>
      </c>
      <c r="I40" s="662">
        <v>225.96</v>
      </c>
      <c r="J40" s="662">
        <v>257.97999999999996</v>
      </c>
      <c r="K40" s="662">
        <v>189.76</v>
      </c>
      <c r="L40" s="662">
        <v>439.94</v>
      </c>
      <c r="M40" s="662">
        <v>1485.56</v>
      </c>
      <c r="N40" s="662">
        <v>1836.25</v>
      </c>
      <c r="O40" s="662">
        <v>3002.99</v>
      </c>
      <c r="P40" s="662">
        <v>5427.2699999999995</v>
      </c>
      <c r="Q40" s="662">
        <v>6592.0700000000006</v>
      </c>
      <c r="R40" s="662">
        <v>4117.0599999999995</v>
      </c>
      <c r="S40" s="662">
        <v>1964.46</v>
      </c>
      <c r="T40" s="662">
        <v>787.8900000000001</v>
      </c>
      <c r="U40" s="663">
        <v>2047.6599999999999</v>
      </c>
    </row>
    <row r="41" spans="1:21" s="1" customFormat="1" ht="13.5" customHeight="1" thickBot="1">
      <c r="A41" s="28"/>
      <c r="B41" s="151"/>
      <c r="C41" s="413" t="s">
        <v>92</v>
      </c>
      <c r="D41" s="414"/>
      <c r="E41" s="415"/>
      <c r="F41" s="536">
        <v>71116.95</v>
      </c>
      <c r="G41" s="536">
        <v>293.41000000000003</v>
      </c>
      <c r="H41" s="536">
        <v>208.7</v>
      </c>
      <c r="I41" s="536">
        <v>471.88</v>
      </c>
      <c r="J41" s="536">
        <v>822.44</v>
      </c>
      <c r="K41" s="536">
        <v>709.68999999999994</v>
      </c>
      <c r="L41" s="536">
        <v>1308.26</v>
      </c>
      <c r="M41" s="536">
        <v>2732.44</v>
      </c>
      <c r="N41" s="536">
        <v>5223.7299999999996</v>
      </c>
      <c r="O41" s="536">
        <v>6432.58</v>
      </c>
      <c r="P41" s="536">
        <v>11825.029999999999</v>
      </c>
      <c r="Q41" s="536">
        <v>13611.5</v>
      </c>
      <c r="R41" s="536">
        <v>10380.049999999999</v>
      </c>
      <c r="S41" s="536">
        <v>5474.38</v>
      </c>
      <c r="T41" s="536">
        <v>3232.0699999999997</v>
      </c>
      <c r="U41" s="537">
        <v>8390.7899999999991</v>
      </c>
    </row>
    <row r="42" spans="1:21" s="1" customFormat="1" ht="13.5" customHeight="1" thickBot="1">
      <c r="A42" s="28"/>
      <c r="B42" s="851" t="s">
        <v>104</v>
      </c>
      <c r="C42" s="852"/>
      <c r="D42" s="852"/>
      <c r="E42" s="853"/>
      <c r="F42" s="103">
        <v>133861.60999999999</v>
      </c>
      <c r="G42" s="103">
        <v>294.37</v>
      </c>
      <c r="H42" s="103">
        <v>251.01999999999998</v>
      </c>
      <c r="I42" s="103">
        <v>604.15</v>
      </c>
      <c r="J42" s="103">
        <v>947.2700000000001</v>
      </c>
      <c r="K42" s="103">
        <v>1098.6799999999998</v>
      </c>
      <c r="L42" s="103">
        <v>1912.81</v>
      </c>
      <c r="M42" s="103">
        <v>4577.47</v>
      </c>
      <c r="N42" s="103">
        <v>8792.16</v>
      </c>
      <c r="O42" s="103">
        <v>11784.29</v>
      </c>
      <c r="P42" s="103">
        <v>23940.829999999998</v>
      </c>
      <c r="Q42" s="103">
        <v>25725.55</v>
      </c>
      <c r="R42" s="103">
        <v>20797.849999999999</v>
      </c>
      <c r="S42" s="103">
        <v>11860.25</v>
      </c>
      <c r="T42" s="103">
        <v>6354.4</v>
      </c>
      <c r="U42" s="538">
        <v>14920.509999999998</v>
      </c>
    </row>
    <row r="44" spans="1:21" ht="13.5" customHeight="1">
      <c r="G44" s="1"/>
    </row>
  </sheetData>
  <mergeCells count="6">
    <mergeCell ref="B42:E42"/>
    <mergeCell ref="E4:E5"/>
    <mergeCell ref="F4:U4"/>
    <mergeCell ref="D21:E21"/>
    <mergeCell ref="D22:D23"/>
    <mergeCell ref="D33:E33"/>
  </mergeCells>
  <phoneticPr fontId="5"/>
  <pageMargins left="0.59055118110236227" right="0.51181102362204722" top="0.51181102362204722" bottom="0.51181102362204722" header="0.31496062992125984" footer="0.31496062992125984"/>
  <pageSetup paperSize="9" scale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4"/>
  <sheetViews>
    <sheetView workbookViewId="0">
      <selection activeCell="F11" sqref="F11"/>
    </sheetView>
  </sheetViews>
  <sheetFormatPr defaultRowHeight="13.5" customHeight="1"/>
  <cols>
    <col min="1" max="1" width="1" style="9" customWidth="1"/>
    <col min="2" max="4" width="6.625" style="9" customWidth="1"/>
    <col min="5" max="5" width="9.625" style="9" customWidth="1"/>
    <col min="6" max="6" width="7.125" style="9" customWidth="1"/>
    <col min="7" max="21" width="6.875" style="9" customWidth="1"/>
    <col min="22" max="16384" width="9" style="9"/>
  </cols>
  <sheetData>
    <row r="1" spans="1:21" s="1" customFormat="1" ht="13.5" customHeight="1">
      <c r="C1" s="3"/>
    </row>
    <row r="2" spans="1:21" s="1" customFormat="1" ht="13.5" customHeight="1">
      <c r="B2" s="4" t="s">
        <v>337</v>
      </c>
    </row>
    <row r="3" spans="1:21" s="1" customFormat="1" ht="13.5" customHeight="1" thickBo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30" t="s">
        <v>54</v>
      </c>
    </row>
    <row r="4" spans="1:21" s="1" customFormat="1" ht="13.5" customHeight="1">
      <c r="A4" s="28"/>
      <c r="B4" s="381" t="s">
        <v>55</v>
      </c>
      <c r="C4" s="382" t="s">
        <v>55</v>
      </c>
      <c r="D4" s="382" t="s">
        <v>56</v>
      </c>
      <c r="E4" s="896" t="s">
        <v>57</v>
      </c>
      <c r="F4" s="898" t="s">
        <v>58</v>
      </c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900"/>
    </row>
    <row r="5" spans="1:21" s="1" customFormat="1" ht="13.5" customHeight="1" thickBot="1">
      <c r="A5" s="28"/>
      <c r="B5" s="5" t="s">
        <v>59</v>
      </c>
      <c r="C5" s="6" t="s">
        <v>60</v>
      </c>
      <c r="D5" s="6" t="s">
        <v>61</v>
      </c>
      <c r="E5" s="897"/>
      <c r="F5" s="7" t="s">
        <v>62</v>
      </c>
      <c r="G5" s="7">
        <v>1</v>
      </c>
      <c r="H5" s="7">
        <v>2</v>
      </c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>
        <v>10</v>
      </c>
      <c r="Q5" s="7">
        <v>11</v>
      </c>
      <c r="R5" s="7">
        <v>12</v>
      </c>
      <c r="S5" s="7">
        <v>13</v>
      </c>
      <c r="T5" s="7">
        <v>14</v>
      </c>
      <c r="U5" s="8" t="s">
        <v>63</v>
      </c>
    </row>
    <row r="6" spans="1:21" s="1" customFormat="1" ht="13.5" customHeight="1">
      <c r="A6" s="28"/>
      <c r="B6" s="305"/>
      <c r="C6" s="302"/>
      <c r="D6" s="302"/>
      <c r="E6" s="152" t="s">
        <v>64</v>
      </c>
      <c r="F6" s="661">
        <v>311.58</v>
      </c>
      <c r="G6" s="661">
        <v>0</v>
      </c>
      <c r="H6" s="661">
        <v>0</v>
      </c>
      <c r="I6" s="661">
        <v>0</v>
      </c>
      <c r="J6" s="661">
        <v>7.27</v>
      </c>
      <c r="K6" s="661">
        <v>21.05</v>
      </c>
      <c r="L6" s="661">
        <v>13.36</v>
      </c>
      <c r="M6" s="661">
        <v>49.39</v>
      </c>
      <c r="N6" s="661">
        <v>39.770000000000003</v>
      </c>
      <c r="O6" s="661">
        <v>17.29</v>
      </c>
      <c r="P6" s="661">
        <v>29.78</v>
      </c>
      <c r="Q6" s="661">
        <v>46.45</v>
      </c>
      <c r="R6" s="661">
        <v>38.36</v>
      </c>
      <c r="S6" s="661">
        <v>16.649999999999999</v>
      </c>
      <c r="T6" s="661">
        <v>5.34</v>
      </c>
      <c r="U6" s="532">
        <v>26.869999999999997</v>
      </c>
    </row>
    <row r="7" spans="1:21" s="1" customFormat="1" ht="13.5" customHeight="1">
      <c r="A7" s="28"/>
      <c r="B7" s="305"/>
      <c r="C7" s="302"/>
      <c r="D7" s="302"/>
      <c r="E7" s="675" t="s">
        <v>65</v>
      </c>
      <c r="F7" s="661">
        <v>140.22</v>
      </c>
      <c r="G7" s="661">
        <v>0</v>
      </c>
      <c r="H7" s="661">
        <v>0.39</v>
      </c>
      <c r="I7" s="661">
        <v>1.08</v>
      </c>
      <c r="J7" s="661">
        <v>2.64</v>
      </c>
      <c r="K7" s="661">
        <v>5.78</v>
      </c>
      <c r="L7" s="661">
        <v>9.84</v>
      </c>
      <c r="M7" s="661">
        <v>50.83</v>
      </c>
      <c r="N7" s="661">
        <v>26.69</v>
      </c>
      <c r="O7" s="661">
        <v>2</v>
      </c>
      <c r="P7" s="661">
        <v>8.2100000000000009</v>
      </c>
      <c r="Q7" s="661">
        <v>17.329999999999998</v>
      </c>
      <c r="R7" s="661">
        <v>5.23</v>
      </c>
      <c r="S7" s="661">
        <v>6.91</v>
      </c>
      <c r="T7" s="661">
        <v>0.98</v>
      </c>
      <c r="U7" s="669">
        <v>2.31</v>
      </c>
    </row>
    <row r="8" spans="1:21" s="1" customFormat="1" ht="13.5" customHeight="1">
      <c r="A8" s="28"/>
      <c r="B8" s="305"/>
      <c r="C8" s="302"/>
      <c r="D8" s="302"/>
      <c r="E8" s="676" t="s">
        <v>52</v>
      </c>
      <c r="F8" s="661">
        <v>22.76</v>
      </c>
      <c r="G8" s="661">
        <v>0</v>
      </c>
      <c r="H8" s="661">
        <v>0</v>
      </c>
      <c r="I8" s="661">
        <v>0</v>
      </c>
      <c r="J8" s="661">
        <v>0</v>
      </c>
      <c r="K8" s="661">
        <v>0.74</v>
      </c>
      <c r="L8" s="661">
        <v>0.16</v>
      </c>
      <c r="M8" s="661">
        <v>3.09</v>
      </c>
      <c r="N8" s="661">
        <v>3.72</v>
      </c>
      <c r="O8" s="661">
        <v>2.82</v>
      </c>
      <c r="P8" s="661">
        <v>2.9</v>
      </c>
      <c r="Q8" s="661">
        <v>3.49</v>
      </c>
      <c r="R8" s="661">
        <v>1.42</v>
      </c>
      <c r="S8" s="661">
        <v>0.91</v>
      </c>
      <c r="T8" s="661">
        <v>1.45</v>
      </c>
      <c r="U8" s="632">
        <v>2.06</v>
      </c>
    </row>
    <row r="9" spans="1:21" s="1" customFormat="1" ht="13.5" customHeight="1">
      <c r="A9" s="28"/>
      <c r="B9" s="305"/>
      <c r="C9" s="302"/>
      <c r="D9" s="302"/>
      <c r="E9" s="675" t="s">
        <v>66</v>
      </c>
      <c r="F9" s="661">
        <v>864.03</v>
      </c>
      <c r="G9" s="661">
        <v>0</v>
      </c>
      <c r="H9" s="661">
        <v>1.85</v>
      </c>
      <c r="I9" s="661">
        <v>9.06</v>
      </c>
      <c r="J9" s="661">
        <v>35.340000000000003</v>
      </c>
      <c r="K9" s="661">
        <v>54.35</v>
      </c>
      <c r="L9" s="661">
        <v>48.06</v>
      </c>
      <c r="M9" s="661">
        <v>101.23</v>
      </c>
      <c r="N9" s="661">
        <v>48.54</v>
      </c>
      <c r="O9" s="661">
        <v>42.52</v>
      </c>
      <c r="P9" s="661">
        <v>136.34</v>
      </c>
      <c r="Q9" s="661">
        <v>151.47</v>
      </c>
      <c r="R9" s="661">
        <v>93.93</v>
      </c>
      <c r="S9" s="661">
        <v>34.5</v>
      </c>
      <c r="T9" s="661">
        <v>27.25</v>
      </c>
      <c r="U9" s="657">
        <v>79.59</v>
      </c>
    </row>
    <row r="10" spans="1:21" s="1" customFormat="1" ht="13.5" customHeight="1">
      <c r="A10" s="28"/>
      <c r="B10" s="305"/>
      <c r="C10" s="302"/>
      <c r="D10" s="302"/>
      <c r="E10" s="675" t="s">
        <v>67</v>
      </c>
      <c r="F10" s="661">
        <v>769.75</v>
      </c>
      <c r="G10" s="661">
        <v>0</v>
      </c>
      <c r="H10" s="661">
        <v>1.08</v>
      </c>
      <c r="I10" s="661">
        <v>14.09</v>
      </c>
      <c r="J10" s="661">
        <v>32.64</v>
      </c>
      <c r="K10" s="661">
        <v>96.6</v>
      </c>
      <c r="L10" s="661">
        <v>112.05</v>
      </c>
      <c r="M10" s="661">
        <v>103.98</v>
      </c>
      <c r="N10" s="661">
        <v>90.15</v>
      </c>
      <c r="O10" s="661">
        <v>62.05</v>
      </c>
      <c r="P10" s="661">
        <v>74.08</v>
      </c>
      <c r="Q10" s="661">
        <v>65.400000000000006</v>
      </c>
      <c r="R10" s="661">
        <v>13.55</v>
      </c>
      <c r="S10" s="661">
        <v>3.77</v>
      </c>
      <c r="T10" s="661">
        <v>8.25</v>
      </c>
      <c r="U10" s="632">
        <v>92.059999999999988</v>
      </c>
    </row>
    <row r="11" spans="1:21" s="1" customFormat="1" ht="13.5" customHeight="1">
      <c r="A11" s="28"/>
      <c r="B11" s="305"/>
      <c r="C11" s="302"/>
      <c r="D11" s="302"/>
      <c r="E11" s="676" t="s">
        <v>53</v>
      </c>
      <c r="F11" s="661">
        <v>260.49</v>
      </c>
      <c r="G11" s="661">
        <v>0</v>
      </c>
      <c r="H11" s="661">
        <v>1.18</v>
      </c>
      <c r="I11" s="661">
        <v>0.34</v>
      </c>
      <c r="J11" s="661">
        <v>3.95</v>
      </c>
      <c r="K11" s="661">
        <v>31.27</v>
      </c>
      <c r="L11" s="661">
        <v>21.13</v>
      </c>
      <c r="M11" s="661">
        <v>19.86</v>
      </c>
      <c r="N11" s="661">
        <v>45.82</v>
      </c>
      <c r="O11" s="661">
        <v>38.200000000000003</v>
      </c>
      <c r="P11" s="661">
        <v>31.7</v>
      </c>
      <c r="Q11" s="661">
        <v>22.94</v>
      </c>
      <c r="R11" s="661">
        <v>30.42</v>
      </c>
      <c r="S11" s="661">
        <v>3.72</v>
      </c>
      <c r="T11" s="661">
        <v>3.34</v>
      </c>
      <c r="U11" s="657">
        <v>6.62</v>
      </c>
    </row>
    <row r="12" spans="1:21" s="1" customFormat="1" ht="13.5" customHeight="1">
      <c r="A12" s="28"/>
      <c r="B12" s="305"/>
      <c r="C12" s="302"/>
      <c r="D12" s="302"/>
      <c r="E12" s="675" t="s">
        <v>68</v>
      </c>
      <c r="F12" s="661">
        <v>11.98</v>
      </c>
      <c r="G12" s="661">
        <v>0</v>
      </c>
      <c r="H12" s="661">
        <v>0</v>
      </c>
      <c r="I12" s="661">
        <v>0</v>
      </c>
      <c r="J12" s="661">
        <v>0.8</v>
      </c>
      <c r="K12" s="661">
        <v>0.79</v>
      </c>
      <c r="L12" s="661">
        <v>1.76</v>
      </c>
      <c r="M12" s="661">
        <v>2.5499999999999998</v>
      </c>
      <c r="N12" s="661">
        <v>0.99</v>
      </c>
      <c r="O12" s="661">
        <v>1.42</v>
      </c>
      <c r="P12" s="661">
        <v>0.54</v>
      </c>
      <c r="Q12" s="661">
        <v>1.61</v>
      </c>
      <c r="R12" s="661">
        <v>0.49</v>
      </c>
      <c r="S12" s="661">
        <v>0.35</v>
      </c>
      <c r="T12" s="661">
        <v>0</v>
      </c>
      <c r="U12" s="657">
        <v>0.68</v>
      </c>
    </row>
    <row r="13" spans="1:21" s="1" customFormat="1" ht="13.5" customHeight="1">
      <c r="A13" s="28"/>
      <c r="B13" s="305"/>
      <c r="C13" s="302" t="s">
        <v>69</v>
      </c>
      <c r="D13" s="168" t="s">
        <v>70</v>
      </c>
      <c r="E13" s="675" t="s">
        <v>71</v>
      </c>
      <c r="F13" s="661">
        <v>1707.05</v>
      </c>
      <c r="G13" s="661">
        <v>0</v>
      </c>
      <c r="H13" s="661">
        <v>0</v>
      </c>
      <c r="I13" s="661">
        <v>11.77</v>
      </c>
      <c r="J13" s="661">
        <v>33.71</v>
      </c>
      <c r="K13" s="661">
        <v>134</v>
      </c>
      <c r="L13" s="661">
        <v>153.13</v>
      </c>
      <c r="M13" s="661">
        <v>161.56</v>
      </c>
      <c r="N13" s="661">
        <v>87.03</v>
      </c>
      <c r="O13" s="661">
        <v>147.36000000000001</v>
      </c>
      <c r="P13" s="661">
        <v>232.75</v>
      </c>
      <c r="Q13" s="661">
        <v>180.64</v>
      </c>
      <c r="R13" s="661">
        <v>137.11000000000001</v>
      </c>
      <c r="S13" s="661">
        <v>118.95</v>
      </c>
      <c r="T13" s="661">
        <v>46.24</v>
      </c>
      <c r="U13" s="657">
        <v>262.8</v>
      </c>
    </row>
    <row r="14" spans="1:21" s="1" customFormat="1" ht="13.5" customHeight="1">
      <c r="A14" s="28"/>
      <c r="B14" s="305"/>
      <c r="C14" s="302" t="s">
        <v>72</v>
      </c>
      <c r="D14" s="302" t="s">
        <v>73</v>
      </c>
      <c r="E14" s="675" t="s">
        <v>74</v>
      </c>
      <c r="F14" s="661">
        <v>0</v>
      </c>
      <c r="G14" s="661">
        <v>0</v>
      </c>
      <c r="H14" s="661">
        <v>0</v>
      </c>
      <c r="I14" s="661">
        <v>0</v>
      </c>
      <c r="J14" s="661">
        <v>0</v>
      </c>
      <c r="K14" s="661">
        <v>0</v>
      </c>
      <c r="L14" s="661">
        <v>0</v>
      </c>
      <c r="M14" s="661">
        <v>0</v>
      </c>
      <c r="N14" s="661">
        <v>0</v>
      </c>
      <c r="O14" s="661">
        <v>0</v>
      </c>
      <c r="P14" s="661">
        <v>0</v>
      </c>
      <c r="Q14" s="661">
        <v>0</v>
      </c>
      <c r="R14" s="661">
        <v>0</v>
      </c>
      <c r="S14" s="661">
        <v>0</v>
      </c>
      <c r="T14" s="661">
        <v>0</v>
      </c>
      <c r="U14" s="534">
        <v>0</v>
      </c>
    </row>
    <row r="15" spans="1:21" s="1" customFormat="1" ht="13.5" customHeight="1">
      <c r="A15" s="28"/>
      <c r="B15" s="305"/>
      <c r="C15" s="303" t="s">
        <v>285</v>
      </c>
      <c r="D15" s="302"/>
      <c r="E15" s="675" t="s">
        <v>76</v>
      </c>
      <c r="F15" s="661"/>
      <c r="G15" s="661"/>
      <c r="H15" s="661"/>
      <c r="I15" s="661"/>
      <c r="J15" s="661"/>
      <c r="K15" s="661"/>
      <c r="L15" s="661"/>
      <c r="M15" s="661"/>
      <c r="N15" s="661"/>
      <c r="O15" s="661"/>
      <c r="P15" s="661"/>
      <c r="Q15" s="661"/>
      <c r="R15" s="661"/>
      <c r="S15" s="661"/>
      <c r="T15" s="661"/>
      <c r="U15" s="669"/>
    </row>
    <row r="16" spans="1:21" s="1" customFormat="1" ht="13.5" customHeight="1">
      <c r="A16" s="28"/>
      <c r="B16" s="305" t="s">
        <v>75</v>
      </c>
      <c r="C16" s="302"/>
      <c r="D16" s="302"/>
      <c r="E16" s="675" t="s">
        <v>77</v>
      </c>
      <c r="F16" s="661"/>
      <c r="G16" s="661"/>
      <c r="H16" s="661"/>
      <c r="I16" s="661"/>
      <c r="J16" s="661"/>
      <c r="K16" s="661"/>
      <c r="L16" s="661"/>
      <c r="M16" s="661"/>
      <c r="N16" s="661"/>
      <c r="O16" s="661"/>
      <c r="P16" s="661"/>
      <c r="Q16" s="661"/>
      <c r="R16" s="661"/>
      <c r="S16" s="661"/>
      <c r="T16" s="661"/>
      <c r="U16" s="669"/>
    </row>
    <row r="17" spans="1:21" s="1" customFormat="1" ht="13.5" customHeight="1">
      <c r="A17" s="28"/>
      <c r="B17" s="305"/>
      <c r="C17" s="302"/>
      <c r="D17" s="302"/>
      <c r="E17" s="675" t="s">
        <v>78</v>
      </c>
      <c r="F17" s="661">
        <v>55.78</v>
      </c>
      <c r="G17" s="661">
        <v>0</v>
      </c>
      <c r="H17" s="661">
        <v>0</v>
      </c>
      <c r="I17" s="661">
        <v>0.21</v>
      </c>
      <c r="J17" s="661">
        <v>6.65</v>
      </c>
      <c r="K17" s="661">
        <v>11.12</v>
      </c>
      <c r="L17" s="661">
        <v>11.01</v>
      </c>
      <c r="M17" s="661">
        <v>10.96</v>
      </c>
      <c r="N17" s="661">
        <v>1.33</v>
      </c>
      <c r="O17" s="661">
        <v>0.39</v>
      </c>
      <c r="P17" s="661">
        <v>5.08</v>
      </c>
      <c r="Q17" s="661">
        <v>4.6100000000000003</v>
      </c>
      <c r="R17" s="661">
        <v>2.65</v>
      </c>
      <c r="S17" s="661">
        <v>0.89</v>
      </c>
      <c r="T17" s="661">
        <v>0.26</v>
      </c>
      <c r="U17" s="534">
        <v>0.62</v>
      </c>
    </row>
    <row r="18" spans="1:21" s="1" customFormat="1" ht="13.5" customHeight="1">
      <c r="A18" s="28"/>
      <c r="B18" s="169" t="s">
        <v>330</v>
      </c>
      <c r="C18" s="302"/>
      <c r="D18" s="302"/>
      <c r="E18" s="675" t="s">
        <v>79</v>
      </c>
      <c r="F18" s="661">
        <v>115.68</v>
      </c>
      <c r="G18" s="661">
        <v>0</v>
      </c>
      <c r="H18" s="661">
        <v>3.29</v>
      </c>
      <c r="I18" s="661">
        <v>1.27</v>
      </c>
      <c r="J18" s="661">
        <v>12.45</v>
      </c>
      <c r="K18" s="661">
        <v>44</v>
      </c>
      <c r="L18" s="661">
        <v>3.75</v>
      </c>
      <c r="M18" s="661">
        <v>2.4500000000000002</v>
      </c>
      <c r="N18" s="661">
        <v>12.7</v>
      </c>
      <c r="O18" s="661">
        <v>4.84</v>
      </c>
      <c r="P18" s="661">
        <v>17.05</v>
      </c>
      <c r="Q18" s="661">
        <v>6.51</v>
      </c>
      <c r="R18" s="661">
        <v>4.91</v>
      </c>
      <c r="S18" s="661">
        <v>0.79</v>
      </c>
      <c r="T18" s="661">
        <v>0.55000000000000004</v>
      </c>
      <c r="U18" s="534">
        <v>1.1200000000000001</v>
      </c>
    </row>
    <row r="19" spans="1:21" s="1" customFormat="1" ht="13.5" customHeight="1">
      <c r="A19" s="28"/>
      <c r="B19" s="305"/>
      <c r="C19" s="304"/>
      <c r="D19" s="238"/>
      <c r="E19" s="677" t="s">
        <v>80</v>
      </c>
      <c r="F19" s="661">
        <v>4259.32</v>
      </c>
      <c r="G19" s="661">
        <v>0</v>
      </c>
      <c r="H19" s="661">
        <v>7.79</v>
      </c>
      <c r="I19" s="661">
        <v>37.820000000000007</v>
      </c>
      <c r="J19" s="661">
        <v>135.44999999999999</v>
      </c>
      <c r="K19" s="661">
        <v>399.7</v>
      </c>
      <c r="L19" s="661">
        <v>374.25</v>
      </c>
      <c r="M19" s="661">
        <v>505.90000000000003</v>
      </c>
      <c r="N19" s="661">
        <v>356.74</v>
      </c>
      <c r="O19" s="661">
        <v>318.88999999999993</v>
      </c>
      <c r="P19" s="661">
        <v>538.42999999999995</v>
      </c>
      <c r="Q19" s="661">
        <v>500.45</v>
      </c>
      <c r="R19" s="661">
        <v>328.07000000000005</v>
      </c>
      <c r="S19" s="661">
        <v>187.43999999999997</v>
      </c>
      <c r="T19" s="661">
        <v>93.66</v>
      </c>
      <c r="U19" s="669">
        <v>474.73</v>
      </c>
    </row>
    <row r="20" spans="1:21" s="1" customFormat="1" ht="13.5" customHeight="1">
      <c r="A20" s="28"/>
      <c r="B20" s="305"/>
      <c r="C20" s="304"/>
      <c r="D20" s="678" t="s">
        <v>81</v>
      </c>
      <c r="E20" s="679" t="s">
        <v>82</v>
      </c>
      <c r="F20" s="680">
        <v>2215.25</v>
      </c>
      <c r="G20" s="680">
        <v>0.21</v>
      </c>
      <c r="H20" s="680">
        <v>2.75</v>
      </c>
      <c r="I20" s="680">
        <v>92.69</v>
      </c>
      <c r="J20" s="680">
        <v>237.56</v>
      </c>
      <c r="K20" s="680">
        <v>204.48</v>
      </c>
      <c r="L20" s="680">
        <v>300.83999999999997</v>
      </c>
      <c r="M20" s="680">
        <v>344.65</v>
      </c>
      <c r="N20" s="680">
        <v>284.10000000000002</v>
      </c>
      <c r="O20" s="680">
        <v>219.31</v>
      </c>
      <c r="P20" s="680">
        <v>256.13</v>
      </c>
      <c r="Q20" s="680">
        <v>119.49</v>
      </c>
      <c r="R20" s="680">
        <v>111.82</v>
      </c>
      <c r="S20" s="680">
        <v>20.440000000000001</v>
      </c>
      <c r="T20" s="680">
        <v>11.75</v>
      </c>
      <c r="U20" s="534">
        <v>9.0300000000000011</v>
      </c>
    </row>
    <row r="21" spans="1:21" s="1" customFormat="1" ht="13.5" customHeight="1" thickBot="1">
      <c r="A21" s="28"/>
      <c r="B21" s="305"/>
      <c r="C21" s="304"/>
      <c r="D21" s="838" t="s">
        <v>83</v>
      </c>
      <c r="E21" s="839"/>
      <c r="F21" s="681">
        <v>6474.57</v>
      </c>
      <c r="G21" s="681">
        <v>0.21</v>
      </c>
      <c r="H21" s="681">
        <v>10.54</v>
      </c>
      <c r="I21" s="681">
        <v>130.51</v>
      </c>
      <c r="J21" s="681">
        <v>373.01</v>
      </c>
      <c r="K21" s="681">
        <v>604.17999999999995</v>
      </c>
      <c r="L21" s="681">
        <v>675.08999999999992</v>
      </c>
      <c r="M21" s="681">
        <v>850.55</v>
      </c>
      <c r="N21" s="681">
        <v>640.84</v>
      </c>
      <c r="O21" s="681">
        <v>538.19999999999993</v>
      </c>
      <c r="P21" s="681">
        <v>794.56</v>
      </c>
      <c r="Q21" s="681">
        <v>619.93999999999994</v>
      </c>
      <c r="R21" s="681">
        <v>439.89000000000004</v>
      </c>
      <c r="S21" s="681">
        <v>207.87999999999997</v>
      </c>
      <c r="T21" s="681">
        <v>105.41</v>
      </c>
      <c r="U21" s="682">
        <v>483.76</v>
      </c>
    </row>
    <row r="22" spans="1:21" s="1" customFormat="1" ht="13.5" customHeight="1">
      <c r="A22" s="28"/>
      <c r="B22" s="305"/>
      <c r="C22" s="312"/>
      <c r="D22" s="862"/>
      <c r="E22" s="404" t="s">
        <v>226</v>
      </c>
      <c r="F22" s="680">
        <v>1092.45</v>
      </c>
      <c r="G22" s="680">
        <v>0</v>
      </c>
      <c r="H22" s="680">
        <v>0</v>
      </c>
      <c r="I22" s="680">
        <v>5.42</v>
      </c>
      <c r="J22" s="680">
        <v>42.71</v>
      </c>
      <c r="K22" s="680">
        <v>147.71</v>
      </c>
      <c r="L22" s="680">
        <v>116.67</v>
      </c>
      <c r="M22" s="680">
        <v>98.85</v>
      </c>
      <c r="N22" s="680">
        <v>71.12</v>
      </c>
      <c r="O22" s="680">
        <v>65.02</v>
      </c>
      <c r="P22" s="680">
        <v>86.82</v>
      </c>
      <c r="Q22" s="680">
        <v>102.21</v>
      </c>
      <c r="R22" s="680">
        <v>146.43</v>
      </c>
      <c r="S22" s="680">
        <v>84.45</v>
      </c>
      <c r="T22" s="680">
        <v>30.11</v>
      </c>
      <c r="U22" s="639">
        <v>94.93</v>
      </c>
    </row>
    <row r="23" spans="1:21" s="1" customFormat="1" ht="13.5" customHeight="1">
      <c r="A23" s="28"/>
      <c r="B23" s="169"/>
      <c r="C23" s="302"/>
      <c r="D23" s="849"/>
      <c r="E23" s="683" t="s">
        <v>80</v>
      </c>
      <c r="F23" s="684">
        <v>3307.7</v>
      </c>
      <c r="G23" s="684">
        <v>0.21</v>
      </c>
      <c r="H23" s="684">
        <v>2.75</v>
      </c>
      <c r="I23" s="684">
        <v>98.11</v>
      </c>
      <c r="J23" s="684">
        <v>280.27</v>
      </c>
      <c r="K23" s="684">
        <v>352.19</v>
      </c>
      <c r="L23" s="684">
        <v>417.51</v>
      </c>
      <c r="M23" s="684">
        <v>443.5</v>
      </c>
      <c r="N23" s="684">
        <v>355.22</v>
      </c>
      <c r="O23" s="684">
        <v>284.33</v>
      </c>
      <c r="P23" s="684">
        <v>342.95</v>
      </c>
      <c r="Q23" s="684">
        <v>221.7</v>
      </c>
      <c r="R23" s="684">
        <v>258.25</v>
      </c>
      <c r="S23" s="684">
        <v>104.89</v>
      </c>
      <c r="T23" s="684">
        <v>41.86</v>
      </c>
      <c r="U23" s="685">
        <v>103.96000000000001</v>
      </c>
    </row>
    <row r="24" spans="1:21" s="1" customFormat="1" ht="13.5" customHeight="1">
      <c r="A24" s="28"/>
      <c r="B24" s="305"/>
      <c r="C24" s="302" t="s">
        <v>85</v>
      </c>
      <c r="D24" s="686"/>
      <c r="E24" s="186" t="s">
        <v>86</v>
      </c>
      <c r="F24" s="680">
        <v>3652.71</v>
      </c>
      <c r="G24" s="680">
        <v>0</v>
      </c>
      <c r="H24" s="680">
        <v>4.8600000000000003</v>
      </c>
      <c r="I24" s="680">
        <v>46.68</v>
      </c>
      <c r="J24" s="680">
        <v>187.09</v>
      </c>
      <c r="K24" s="680">
        <v>366.63</v>
      </c>
      <c r="L24" s="680">
        <v>357.82</v>
      </c>
      <c r="M24" s="680">
        <v>550.33000000000004</v>
      </c>
      <c r="N24" s="680">
        <v>522.39</v>
      </c>
      <c r="O24" s="680">
        <v>368.88</v>
      </c>
      <c r="P24" s="680">
        <v>282.06</v>
      </c>
      <c r="Q24" s="680">
        <v>243.27</v>
      </c>
      <c r="R24" s="680">
        <v>252.42</v>
      </c>
      <c r="S24" s="680">
        <v>196.05</v>
      </c>
      <c r="T24" s="680">
        <v>48.75</v>
      </c>
      <c r="U24" s="534">
        <v>225.48000000000005</v>
      </c>
    </row>
    <row r="25" spans="1:21" s="1" customFormat="1" ht="13.5" customHeight="1">
      <c r="A25" s="28"/>
      <c r="B25" s="305"/>
      <c r="C25" s="302" t="s">
        <v>315</v>
      </c>
      <c r="D25" s="240" t="s">
        <v>87</v>
      </c>
      <c r="E25" s="687" t="s">
        <v>88</v>
      </c>
      <c r="F25" s="680">
        <v>1417.13</v>
      </c>
      <c r="G25" s="680">
        <v>0</v>
      </c>
      <c r="H25" s="680">
        <v>0</v>
      </c>
      <c r="I25" s="680">
        <v>12.11</v>
      </c>
      <c r="J25" s="680">
        <v>22.28</v>
      </c>
      <c r="K25" s="680">
        <v>88.42</v>
      </c>
      <c r="L25" s="680">
        <v>146.41999999999999</v>
      </c>
      <c r="M25" s="680">
        <v>290.10000000000002</v>
      </c>
      <c r="N25" s="680">
        <v>261.58999999999997</v>
      </c>
      <c r="O25" s="680">
        <v>78.430000000000007</v>
      </c>
      <c r="P25" s="680">
        <v>91.41</v>
      </c>
      <c r="Q25" s="680">
        <v>95.73</v>
      </c>
      <c r="R25" s="680">
        <v>104.37</v>
      </c>
      <c r="S25" s="680">
        <v>92.9</v>
      </c>
      <c r="T25" s="680">
        <v>43.8</v>
      </c>
      <c r="U25" s="534">
        <v>89.57</v>
      </c>
    </row>
    <row r="26" spans="1:21" s="1" customFormat="1" ht="13.5" customHeight="1">
      <c r="A26" s="28"/>
      <c r="B26" s="305"/>
      <c r="C26" s="302"/>
      <c r="D26" s="302"/>
      <c r="E26" s="683" t="s">
        <v>80</v>
      </c>
      <c r="F26" s="680">
        <v>5069.84</v>
      </c>
      <c r="G26" s="680">
        <v>0</v>
      </c>
      <c r="H26" s="680">
        <v>4.8600000000000003</v>
      </c>
      <c r="I26" s="680">
        <v>58.79</v>
      </c>
      <c r="J26" s="680">
        <v>209.37</v>
      </c>
      <c r="K26" s="680">
        <v>455.05</v>
      </c>
      <c r="L26" s="680">
        <v>504.24</v>
      </c>
      <c r="M26" s="680">
        <v>840.43000000000006</v>
      </c>
      <c r="N26" s="680">
        <v>783.98</v>
      </c>
      <c r="O26" s="680">
        <v>447.31</v>
      </c>
      <c r="P26" s="680">
        <v>373.47</v>
      </c>
      <c r="Q26" s="680">
        <v>339</v>
      </c>
      <c r="R26" s="680">
        <v>356.78999999999996</v>
      </c>
      <c r="S26" s="680">
        <v>288.95000000000005</v>
      </c>
      <c r="T26" s="680">
        <v>92.55</v>
      </c>
      <c r="U26" s="688">
        <v>315.05000000000007</v>
      </c>
    </row>
    <row r="27" spans="1:21" s="1" customFormat="1" ht="13.5" customHeight="1" thickBot="1">
      <c r="A27" s="28"/>
      <c r="B27" s="305"/>
      <c r="C27" s="689"/>
      <c r="D27" s="690" t="s">
        <v>83</v>
      </c>
      <c r="E27" s="691"/>
      <c r="F27" s="649">
        <v>6162.29</v>
      </c>
      <c r="G27" s="649">
        <v>0</v>
      </c>
      <c r="H27" s="649">
        <v>4.8600000000000003</v>
      </c>
      <c r="I27" s="649">
        <v>64.209999999999994</v>
      </c>
      <c r="J27" s="649">
        <v>252.08</v>
      </c>
      <c r="K27" s="649">
        <v>602.76</v>
      </c>
      <c r="L27" s="649">
        <v>620.91</v>
      </c>
      <c r="M27" s="649">
        <v>939.28000000000009</v>
      </c>
      <c r="N27" s="649">
        <v>855.1</v>
      </c>
      <c r="O27" s="649">
        <v>512.33000000000004</v>
      </c>
      <c r="P27" s="649">
        <v>460.29</v>
      </c>
      <c r="Q27" s="649">
        <v>441.21</v>
      </c>
      <c r="R27" s="649">
        <v>503.21999999999997</v>
      </c>
      <c r="S27" s="649">
        <v>373.40000000000003</v>
      </c>
      <c r="T27" s="649">
        <v>122.66</v>
      </c>
      <c r="U27" s="650">
        <v>409.98000000000008</v>
      </c>
    </row>
    <row r="28" spans="1:21" s="1" customFormat="1" ht="13.5" customHeight="1">
      <c r="A28" s="28"/>
      <c r="B28" s="305"/>
      <c r="C28" s="312" t="s">
        <v>316</v>
      </c>
      <c r="D28" s="412" t="s">
        <v>89</v>
      </c>
      <c r="E28" s="404" t="s">
        <v>90</v>
      </c>
      <c r="F28" s="680">
        <v>8502.8700000000008</v>
      </c>
      <c r="G28" s="680">
        <v>0</v>
      </c>
      <c r="H28" s="680">
        <v>8.1300000000000008</v>
      </c>
      <c r="I28" s="680">
        <v>64.62</v>
      </c>
      <c r="J28" s="680">
        <v>175.1</v>
      </c>
      <c r="K28" s="680">
        <v>458.18</v>
      </c>
      <c r="L28" s="680">
        <v>533.35</v>
      </c>
      <c r="M28" s="680">
        <v>854.3</v>
      </c>
      <c r="N28" s="680">
        <v>1311.98</v>
      </c>
      <c r="O28" s="680">
        <v>1142.5899999999999</v>
      </c>
      <c r="P28" s="680">
        <v>1272.74</v>
      </c>
      <c r="Q28" s="680">
        <v>856.53</v>
      </c>
      <c r="R28" s="680">
        <v>731.16</v>
      </c>
      <c r="S28" s="680">
        <v>456.25</v>
      </c>
      <c r="T28" s="680">
        <v>150.65</v>
      </c>
      <c r="U28" s="534">
        <v>487.28999999999996</v>
      </c>
    </row>
    <row r="29" spans="1:21" s="1" customFormat="1" ht="13.5" customHeight="1">
      <c r="A29" s="28"/>
      <c r="B29" s="305"/>
      <c r="C29" s="302" t="s">
        <v>330</v>
      </c>
      <c r="D29" s="302"/>
      <c r="E29" s="687" t="s">
        <v>91</v>
      </c>
      <c r="F29" s="680">
        <v>2282.63</v>
      </c>
      <c r="G29" s="680">
        <v>0</v>
      </c>
      <c r="H29" s="680">
        <v>1.46</v>
      </c>
      <c r="I29" s="680">
        <v>26.85</v>
      </c>
      <c r="J29" s="680">
        <v>25.28</v>
      </c>
      <c r="K29" s="680">
        <v>178.16</v>
      </c>
      <c r="L29" s="680">
        <v>260.75</v>
      </c>
      <c r="M29" s="680">
        <v>312.89999999999998</v>
      </c>
      <c r="N29" s="680">
        <v>324.14999999999998</v>
      </c>
      <c r="O29" s="680">
        <v>200.54</v>
      </c>
      <c r="P29" s="680">
        <v>211.19</v>
      </c>
      <c r="Q29" s="680">
        <v>200.76</v>
      </c>
      <c r="R29" s="680">
        <v>202.91</v>
      </c>
      <c r="S29" s="680">
        <v>131.16</v>
      </c>
      <c r="T29" s="680">
        <v>71.790000000000006</v>
      </c>
      <c r="U29" s="534">
        <v>134.72999999999999</v>
      </c>
    </row>
    <row r="30" spans="1:21" s="1" customFormat="1" ht="13.5" customHeight="1" thickBot="1">
      <c r="A30" s="28"/>
      <c r="B30" s="305"/>
      <c r="C30" s="173"/>
      <c r="D30" s="692" t="s">
        <v>83</v>
      </c>
      <c r="E30" s="693"/>
      <c r="F30" s="681">
        <v>10785.5</v>
      </c>
      <c r="G30" s="681">
        <v>0</v>
      </c>
      <c r="H30" s="681">
        <v>9.59</v>
      </c>
      <c r="I30" s="681">
        <v>91.47</v>
      </c>
      <c r="J30" s="681">
        <v>200.38</v>
      </c>
      <c r="K30" s="681">
        <v>636.34</v>
      </c>
      <c r="L30" s="681">
        <v>794.1</v>
      </c>
      <c r="M30" s="681">
        <v>1167.1999999999998</v>
      </c>
      <c r="N30" s="681">
        <v>1636.13</v>
      </c>
      <c r="O30" s="681">
        <v>1343.1299999999999</v>
      </c>
      <c r="P30" s="681">
        <v>1483.93</v>
      </c>
      <c r="Q30" s="681">
        <v>1057.29</v>
      </c>
      <c r="R30" s="681">
        <v>934.06999999999994</v>
      </c>
      <c r="S30" s="681">
        <v>587.41</v>
      </c>
      <c r="T30" s="681">
        <v>222.44</v>
      </c>
      <c r="U30" s="663">
        <v>622.02</v>
      </c>
    </row>
    <row r="31" spans="1:21" s="1" customFormat="1" ht="13.5" customHeight="1" thickBot="1">
      <c r="A31" s="28"/>
      <c r="B31" s="305"/>
      <c r="C31" s="413" t="s">
        <v>92</v>
      </c>
      <c r="D31" s="414"/>
      <c r="E31" s="415"/>
      <c r="F31" s="535">
        <v>23422.36</v>
      </c>
      <c r="G31" s="535">
        <v>0.21</v>
      </c>
      <c r="H31" s="535">
        <v>24.99</v>
      </c>
      <c r="I31" s="535">
        <v>286.18999999999994</v>
      </c>
      <c r="J31" s="535">
        <v>825.47</v>
      </c>
      <c r="K31" s="535">
        <v>1843.2800000000002</v>
      </c>
      <c r="L31" s="535">
        <v>2090.1</v>
      </c>
      <c r="M31" s="535">
        <v>2957.0299999999997</v>
      </c>
      <c r="N31" s="535">
        <v>3132.07</v>
      </c>
      <c r="O31" s="535">
        <v>2393.66</v>
      </c>
      <c r="P31" s="535">
        <v>2738.7799999999997</v>
      </c>
      <c r="Q31" s="535">
        <v>2118.4399999999996</v>
      </c>
      <c r="R31" s="535">
        <v>1877.1799999999998</v>
      </c>
      <c r="S31" s="535">
        <v>1168.69</v>
      </c>
      <c r="T31" s="535">
        <v>450.51</v>
      </c>
      <c r="U31" s="539">
        <v>1515.76</v>
      </c>
    </row>
    <row r="32" spans="1:21" s="1" customFormat="1" ht="13.5" customHeight="1">
      <c r="A32" s="28"/>
      <c r="B32" s="417"/>
      <c r="C32" s="306" t="s">
        <v>93</v>
      </c>
      <c r="D32" s="418"/>
      <c r="E32" s="186" t="s">
        <v>94</v>
      </c>
      <c r="F32" s="680">
        <v>4014.13</v>
      </c>
      <c r="G32" s="680">
        <v>6.91</v>
      </c>
      <c r="H32" s="680">
        <v>2.44</v>
      </c>
      <c r="I32" s="680">
        <v>49.42</v>
      </c>
      <c r="J32" s="680">
        <v>102.23</v>
      </c>
      <c r="K32" s="680">
        <v>160.53</v>
      </c>
      <c r="L32" s="680">
        <v>388.37</v>
      </c>
      <c r="M32" s="680">
        <v>401.82</v>
      </c>
      <c r="N32" s="680">
        <v>697.21</v>
      </c>
      <c r="O32" s="680">
        <v>553.86</v>
      </c>
      <c r="P32" s="680">
        <v>629.86</v>
      </c>
      <c r="Q32" s="680">
        <v>410.83</v>
      </c>
      <c r="R32" s="680">
        <v>223.69</v>
      </c>
      <c r="S32" s="680">
        <v>104.23</v>
      </c>
      <c r="T32" s="680">
        <v>64.5</v>
      </c>
      <c r="U32" s="639">
        <v>218.23</v>
      </c>
    </row>
    <row r="33" spans="1:21" s="1" customFormat="1" ht="13.5" customHeight="1" thickBot="1">
      <c r="A33" s="28"/>
      <c r="B33" s="305"/>
      <c r="C33" s="232" t="s">
        <v>334</v>
      </c>
      <c r="D33" s="850" t="s">
        <v>83</v>
      </c>
      <c r="E33" s="839"/>
      <c r="F33" s="681">
        <v>4014.13</v>
      </c>
      <c r="G33" s="681">
        <v>6.91</v>
      </c>
      <c r="H33" s="681">
        <v>2.44</v>
      </c>
      <c r="I33" s="681">
        <v>49.42</v>
      </c>
      <c r="J33" s="681">
        <v>102.23</v>
      </c>
      <c r="K33" s="681">
        <v>160.53</v>
      </c>
      <c r="L33" s="681">
        <v>388.37</v>
      </c>
      <c r="M33" s="681">
        <v>401.82</v>
      </c>
      <c r="N33" s="681">
        <v>697.21</v>
      </c>
      <c r="O33" s="681">
        <v>553.86</v>
      </c>
      <c r="P33" s="681">
        <v>629.86</v>
      </c>
      <c r="Q33" s="681">
        <v>410.83</v>
      </c>
      <c r="R33" s="681">
        <v>223.69</v>
      </c>
      <c r="S33" s="681">
        <v>104.23</v>
      </c>
      <c r="T33" s="681">
        <v>64.5</v>
      </c>
      <c r="U33" s="663">
        <v>218.23</v>
      </c>
    </row>
    <row r="34" spans="1:21" s="1" customFormat="1" ht="13.5" customHeight="1">
      <c r="A34" s="28"/>
      <c r="B34" s="234" t="s">
        <v>95</v>
      </c>
      <c r="C34" s="235"/>
      <c r="D34" s="420" t="s">
        <v>96</v>
      </c>
      <c r="E34" s="421" t="s">
        <v>97</v>
      </c>
      <c r="F34" s="680">
        <v>1723.72</v>
      </c>
      <c r="G34" s="680">
        <v>1.36</v>
      </c>
      <c r="H34" s="680">
        <v>5.07</v>
      </c>
      <c r="I34" s="680">
        <v>17.559999999999999</v>
      </c>
      <c r="J34" s="680">
        <v>49.83</v>
      </c>
      <c r="K34" s="680">
        <v>102.85</v>
      </c>
      <c r="L34" s="680">
        <v>114.48</v>
      </c>
      <c r="M34" s="680">
        <v>348.09</v>
      </c>
      <c r="N34" s="680">
        <v>163.77000000000001</v>
      </c>
      <c r="O34" s="680">
        <v>142.93</v>
      </c>
      <c r="P34" s="680">
        <v>165.85</v>
      </c>
      <c r="Q34" s="680">
        <v>247.16</v>
      </c>
      <c r="R34" s="680">
        <v>142.44999999999999</v>
      </c>
      <c r="S34" s="680">
        <v>51.5</v>
      </c>
      <c r="T34" s="680">
        <v>57.04</v>
      </c>
      <c r="U34" s="534">
        <v>113.78</v>
      </c>
    </row>
    <row r="35" spans="1:21" s="1" customFormat="1" ht="13.5" customHeight="1">
      <c r="A35" s="28"/>
      <c r="B35" s="234" t="s">
        <v>98</v>
      </c>
      <c r="C35" s="235"/>
      <c r="D35" s="170"/>
      <c r="E35" s="683" t="s">
        <v>80</v>
      </c>
      <c r="F35" s="680">
        <v>5737.85</v>
      </c>
      <c r="G35" s="680">
        <v>8.27</v>
      </c>
      <c r="H35" s="680">
        <v>7.51</v>
      </c>
      <c r="I35" s="680">
        <v>66.98</v>
      </c>
      <c r="J35" s="680">
        <v>152.06</v>
      </c>
      <c r="K35" s="680">
        <v>263.38</v>
      </c>
      <c r="L35" s="680">
        <v>502.85</v>
      </c>
      <c r="M35" s="680">
        <v>749.91</v>
      </c>
      <c r="N35" s="680">
        <v>860.98</v>
      </c>
      <c r="O35" s="680">
        <v>696.79</v>
      </c>
      <c r="P35" s="680">
        <v>795.71</v>
      </c>
      <c r="Q35" s="680">
        <v>657.99</v>
      </c>
      <c r="R35" s="680">
        <v>366.14</v>
      </c>
      <c r="S35" s="680">
        <v>155.73000000000002</v>
      </c>
      <c r="T35" s="680">
        <v>121.53999999999999</v>
      </c>
      <c r="U35" s="688">
        <v>332.01</v>
      </c>
    </row>
    <row r="36" spans="1:21" s="1" customFormat="1" ht="13.5" customHeight="1">
      <c r="A36" s="28"/>
      <c r="B36" s="234"/>
      <c r="C36" s="235" t="s">
        <v>99</v>
      </c>
      <c r="D36" s="689"/>
      <c r="E36" s="687" t="s">
        <v>124</v>
      </c>
      <c r="F36" s="680">
        <v>958.08</v>
      </c>
      <c r="G36" s="680">
        <v>0</v>
      </c>
      <c r="H36" s="680">
        <v>41.88</v>
      </c>
      <c r="I36" s="680">
        <v>56.07</v>
      </c>
      <c r="J36" s="680">
        <v>79.33</v>
      </c>
      <c r="K36" s="680">
        <v>69.98</v>
      </c>
      <c r="L36" s="680">
        <v>56.35</v>
      </c>
      <c r="M36" s="680">
        <v>117.67</v>
      </c>
      <c r="N36" s="680">
        <v>97.57</v>
      </c>
      <c r="O36" s="680">
        <v>57.16</v>
      </c>
      <c r="P36" s="680">
        <v>100.68</v>
      </c>
      <c r="Q36" s="680">
        <v>107.67</v>
      </c>
      <c r="R36" s="680">
        <v>119.52</v>
      </c>
      <c r="S36" s="680">
        <v>24.27</v>
      </c>
      <c r="T36" s="680">
        <v>8.08</v>
      </c>
      <c r="U36" s="534">
        <v>21.85</v>
      </c>
    </row>
    <row r="37" spans="1:21" s="1" customFormat="1" ht="13.5" customHeight="1">
      <c r="A37" s="28"/>
      <c r="B37" s="234" t="s">
        <v>137</v>
      </c>
      <c r="C37" s="235" t="s">
        <v>137</v>
      </c>
      <c r="D37" s="168" t="s">
        <v>101</v>
      </c>
      <c r="E37" s="687" t="s">
        <v>102</v>
      </c>
      <c r="F37" s="680">
        <v>2129.2600000000002</v>
      </c>
      <c r="G37" s="680">
        <v>0.26</v>
      </c>
      <c r="H37" s="680">
        <v>41.94</v>
      </c>
      <c r="I37" s="680">
        <v>25.28</v>
      </c>
      <c r="J37" s="680">
        <v>108.8</v>
      </c>
      <c r="K37" s="680">
        <v>163.31</v>
      </c>
      <c r="L37" s="680">
        <v>216.95</v>
      </c>
      <c r="M37" s="680">
        <v>427.22</v>
      </c>
      <c r="N37" s="680">
        <v>242.13</v>
      </c>
      <c r="O37" s="680">
        <v>274.58999999999997</v>
      </c>
      <c r="P37" s="680">
        <v>308.20999999999998</v>
      </c>
      <c r="Q37" s="680">
        <v>155.07</v>
      </c>
      <c r="R37" s="680">
        <v>93.45</v>
      </c>
      <c r="S37" s="680">
        <v>14.43</v>
      </c>
      <c r="T37" s="680">
        <v>15.6</v>
      </c>
      <c r="U37" s="534">
        <v>42.02</v>
      </c>
    </row>
    <row r="38" spans="1:21" s="1" customFormat="1" ht="13.5" customHeight="1">
      <c r="A38" s="28"/>
      <c r="B38" s="239"/>
      <c r="C38" s="235"/>
      <c r="D38" s="302"/>
      <c r="E38" s="687" t="s">
        <v>227</v>
      </c>
      <c r="F38" s="680">
        <v>4106.43</v>
      </c>
      <c r="G38" s="680">
        <v>0.04</v>
      </c>
      <c r="H38" s="680">
        <v>37.57</v>
      </c>
      <c r="I38" s="680">
        <v>114.41</v>
      </c>
      <c r="J38" s="680">
        <v>97.31</v>
      </c>
      <c r="K38" s="680">
        <v>195.49</v>
      </c>
      <c r="L38" s="680">
        <v>333.82</v>
      </c>
      <c r="M38" s="680">
        <v>646.54</v>
      </c>
      <c r="N38" s="680">
        <v>349.18</v>
      </c>
      <c r="O38" s="680">
        <v>705.93</v>
      </c>
      <c r="P38" s="680">
        <v>521.4</v>
      </c>
      <c r="Q38" s="680">
        <v>466.65</v>
      </c>
      <c r="R38" s="680">
        <v>248.87</v>
      </c>
      <c r="S38" s="680">
        <v>116.43</v>
      </c>
      <c r="T38" s="680">
        <v>63.35</v>
      </c>
      <c r="U38" s="534">
        <v>209.44000000000003</v>
      </c>
    </row>
    <row r="39" spans="1:21" s="1" customFormat="1" ht="13.5" customHeight="1">
      <c r="A39" s="28"/>
      <c r="B39" s="239"/>
      <c r="C39" s="235"/>
      <c r="D39" s="170"/>
      <c r="E39" s="683" t="s">
        <v>80</v>
      </c>
      <c r="F39" s="680">
        <v>7193.77</v>
      </c>
      <c r="G39" s="680">
        <v>0.3</v>
      </c>
      <c r="H39" s="680">
        <v>121.38999999999999</v>
      </c>
      <c r="I39" s="680">
        <v>195.76</v>
      </c>
      <c r="J39" s="680">
        <v>285.44</v>
      </c>
      <c r="K39" s="680">
        <v>428.78000000000003</v>
      </c>
      <c r="L39" s="680">
        <v>607.12</v>
      </c>
      <c r="M39" s="680">
        <v>1191.4299999999998</v>
      </c>
      <c r="N39" s="680">
        <v>688.88</v>
      </c>
      <c r="O39" s="680">
        <v>1037.6799999999998</v>
      </c>
      <c r="P39" s="680">
        <v>930.29</v>
      </c>
      <c r="Q39" s="680">
        <v>729.39</v>
      </c>
      <c r="R39" s="680">
        <v>461.84000000000003</v>
      </c>
      <c r="S39" s="680">
        <v>155.13</v>
      </c>
      <c r="T39" s="680">
        <v>87.03</v>
      </c>
      <c r="U39" s="688">
        <v>273.31000000000006</v>
      </c>
    </row>
    <row r="40" spans="1:21" s="1" customFormat="1" ht="13.5" customHeight="1" thickBot="1">
      <c r="A40" s="28"/>
      <c r="B40" s="234"/>
      <c r="C40" s="236"/>
      <c r="D40" s="690" t="s">
        <v>83</v>
      </c>
      <c r="E40" s="691"/>
      <c r="F40" s="681">
        <v>8917.49</v>
      </c>
      <c r="G40" s="681">
        <v>1.6600000000000001</v>
      </c>
      <c r="H40" s="681">
        <v>126.45999999999998</v>
      </c>
      <c r="I40" s="681">
        <v>213.32</v>
      </c>
      <c r="J40" s="681">
        <v>335.27</v>
      </c>
      <c r="K40" s="681">
        <v>531.63</v>
      </c>
      <c r="L40" s="681">
        <v>721.6</v>
      </c>
      <c r="M40" s="681">
        <v>1539.5199999999998</v>
      </c>
      <c r="N40" s="681">
        <v>852.65</v>
      </c>
      <c r="O40" s="681">
        <v>1180.6099999999999</v>
      </c>
      <c r="P40" s="681">
        <v>1096.1399999999999</v>
      </c>
      <c r="Q40" s="681">
        <v>976.55</v>
      </c>
      <c r="R40" s="681">
        <v>604.29</v>
      </c>
      <c r="S40" s="681">
        <v>206.63</v>
      </c>
      <c r="T40" s="681">
        <v>144.07</v>
      </c>
      <c r="U40" s="663">
        <v>387.09000000000003</v>
      </c>
    </row>
    <row r="41" spans="1:21" s="1" customFormat="1" ht="13.5" customHeight="1" thickBot="1">
      <c r="A41" s="28"/>
      <c r="B41" s="151"/>
      <c r="C41" s="413" t="s">
        <v>92</v>
      </c>
      <c r="D41" s="414"/>
      <c r="E41" s="415"/>
      <c r="F41" s="536">
        <v>12931.619999999999</v>
      </c>
      <c r="G41" s="536">
        <v>8.57</v>
      </c>
      <c r="H41" s="536">
        <v>128.89999999999998</v>
      </c>
      <c r="I41" s="536">
        <v>262.74</v>
      </c>
      <c r="J41" s="536">
        <v>437.5</v>
      </c>
      <c r="K41" s="536">
        <v>692.16</v>
      </c>
      <c r="L41" s="536">
        <v>1109.97</v>
      </c>
      <c r="M41" s="536">
        <v>1941.3399999999997</v>
      </c>
      <c r="N41" s="536">
        <v>1549.8600000000001</v>
      </c>
      <c r="O41" s="536">
        <v>1734.4699999999998</v>
      </c>
      <c r="P41" s="536">
        <v>1726</v>
      </c>
      <c r="Q41" s="536">
        <v>1387.3799999999999</v>
      </c>
      <c r="R41" s="536">
        <v>827.98</v>
      </c>
      <c r="S41" s="536">
        <v>310.86</v>
      </c>
      <c r="T41" s="536">
        <v>208.57</v>
      </c>
      <c r="U41" s="537">
        <v>605.32000000000005</v>
      </c>
    </row>
    <row r="42" spans="1:21" s="1" customFormat="1" ht="13.5" customHeight="1" thickBot="1">
      <c r="A42" s="28"/>
      <c r="B42" s="851" t="s">
        <v>104</v>
      </c>
      <c r="C42" s="852"/>
      <c r="D42" s="852"/>
      <c r="E42" s="853"/>
      <c r="F42" s="103">
        <v>36353.979999999996</v>
      </c>
      <c r="G42" s="103">
        <v>8.7800000000000011</v>
      </c>
      <c r="H42" s="103">
        <v>153.88999999999999</v>
      </c>
      <c r="I42" s="103">
        <v>548.92999999999995</v>
      </c>
      <c r="J42" s="103">
        <v>1262.97</v>
      </c>
      <c r="K42" s="103">
        <v>2535.44</v>
      </c>
      <c r="L42" s="103">
        <v>3200.0699999999997</v>
      </c>
      <c r="M42" s="103">
        <v>4898.369999999999</v>
      </c>
      <c r="N42" s="103">
        <v>4681.93</v>
      </c>
      <c r="O42" s="103">
        <v>4128.1299999999992</v>
      </c>
      <c r="P42" s="103">
        <v>4464.78</v>
      </c>
      <c r="Q42" s="103">
        <v>3505.8199999999997</v>
      </c>
      <c r="R42" s="103">
        <v>2705.16</v>
      </c>
      <c r="S42" s="103">
        <v>1479.5500000000002</v>
      </c>
      <c r="T42" s="103">
        <v>659.07999999999993</v>
      </c>
      <c r="U42" s="538">
        <v>2121.08</v>
      </c>
    </row>
    <row r="44" spans="1:21" ht="13.5" customHeight="1">
      <c r="G44" s="1"/>
    </row>
  </sheetData>
  <mergeCells count="6">
    <mergeCell ref="B42:E42"/>
    <mergeCell ref="E4:E5"/>
    <mergeCell ref="F4:U4"/>
    <mergeCell ref="D21:E21"/>
    <mergeCell ref="D22:D23"/>
    <mergeCell ref="D33:E33"/>
  </mergeCells>
  <phoneticPr fontId="5"/>
  <pageMargins left="0.59055118110236227" right="0.51181102362204722" top="0.51181102362204722" bottom="0.51181102362204722" header="0.31496062992125984" footer="0.31496062992125984"/>
  <pageSetup paperSize="9" scale="9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4"/>
  <sheetViews>
    <sheetView workbookViewId="0">
      <selection activeCell="H11" sqref="H11"/>
    </sheetView>
  </sheetViews>
  <sheetFormatPr defaultRowHeight="13.5" customHeight="1"/>
  <cols>
    <col min="1" max="1" width="1" style="9" customWidth="1"/>
    <col min="2" max="4" width="6.625" style="9" customWidth="1"/>
    <col min="5" max="5" width="9.625" style="9" customWidth="1"/>
    <col min="6" max="6" width="7.125" style="9" customWidth="1"/>
    <col min="7" max="21" width="6.875" style="9" customWidth="1"/>
    <col min="22" max="16384" width="9" style="9"/>
  </cols>
  <sheetData>
    <row r="1" spans="1:21" s="1" customFormat="1" ht="13.5" customHeight="1">
      <c r="C1" s="3"/>
    </row>
    <row r="2" spans="1:21" s="1" customFormat="1" ht="13.5" customHeight="1">
      <c r="B2" s="4" t="s">
        <v>338</v>
      </c>
    </row>
    <row r="3" spans="1:21" s="1" customFormat="1" ht="13.5" customHeight="1" thickBo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30" t="s">
        <v>54</v>
      </c>
    </row>
    <row r="4" spans="1:21" s="1" customFormat="1" ht="13.5" customHeight="1">
      <c r="A4" s="28"/>
      <c r="B4" s="381" t="s">
        <v>55</v>
      </c>
      <c r="C4" s="382" t="s">
        <v>55</v>
      </c>
      <c r="D4" s="382" t="s">
        <v>56</v>
      </c>
      <c r="E4" s="896" t="s">
        <v>57</v>
      </c>
      <c r="F4" s="898" t="s">
        <v>58</v>
      </c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900"/>
    </row>
    <row r="5" spans="1:21" s="1" customFormat="1" ht="13.5" customHeight="1" thickBot="1">
      <c r="A5" s="28"/>
      <c r="B5" s="5" t="s">
        <v>59</v>
      </c>
      <c r="C5" s="6" t="s">
        <v>60</v>
      </c>
      <c r="D5" s="6" t="s">
        <v>61</v>
      </c>
      <c r="E5" s="897"/>
      <c r="F5" s="7" t="s">
        <v>62</v>
      </c>
      <c r="G5" s="7">
        <v>1</v>
      </c>
      <c r="H5" s="7">
        <v>2</v>
      </c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>
        <v>10</v>
      </c>
      <c r="Q5" s="7">
        <v>11</v>
      </c>
      <c r="R5" s="7">
        <v>12</v>
      </c>
      <c r="S5" s="7">
        <v>13</v>
      </c>
      <c r="T5" s="7">
        <v>14</v>
      </c>
      <c r="U5" s="8" t="s">
        <v>63</v>
      </c>
    </row>
    <row r="6" spans="1:21" s="1" customFormat="1" ht="13.5" customHeight="1">
      <c r="A6" s="28"/>
      <c r="B6" s="305"/>
      <c r="C6" s="302"/>
      <c r="D6" s="302"/>
      <c r="E6" s="152" t="s">
        <v>64</v>
      </c>
      <c r="F6" s="680">
        <f>'★第１3表 '!F6+'★第１4表  '!F6</f>
        <v>871.58999999999992</v>
      </c>
      <c r="G6" s="680">
        <f>'★第１3表 '!G6+'★第１4表  '!G6</f>
        <v>0</v>
      </c>
      <c r="H6" s="680">
        <f>'★第１3表 '!H6+'★第１4表  '!H6</f>
        <v>0</v>
      </c>
      <c r="I6" s="680">
        <f>'★第１3表 '!I6+'★第１4表  '!I6</f>
        <v>0</v>
      </c>
      <c r="J6" s="680">
        <f>'★第１3表 '!J6+'★第１4表  '!J6</f>
        <v>7.6899999999999995</v>
      </c>
      <c r="K6" s="680">
        <f>'★第１3表 '!K6+'★第１4表  '!K6</f>
        <v>30.18</v>
      </c>
      <c r="L6" s="680">
        <f>'★第１3表 '!L6+'★第１4表  '!L6</f>
        <v>17.100000000000001</v>
      </c>
      <c r="M6" s="680">
        <f>'★第１3表 '!M6+'★第１4表  '!M6</f>
        <v>61.54</v>
      </c>
      <c r="N6" s="680">
        <f>'★第１3表 '!N6+'★第１4表  '!N6</f>
        <v>57.83</v>
      </c>
      <c r="O6" s="680">
        <f>'★第１3表 '!O6+'★第１4表  '!O6</f>
        <v>33.79</v>
      </c>
      <c r="P6" s="680">
        <f>'★第１3表 '!P6+'★第１4表  '!P6</f>
        <v>148.75</v>
      </c>
      <c r="Q6" s="680">
        <f>'★第１3表 '!Q6+'★第１4表  '!Q6</f>
        <v>152.92000000000002</v>
      </c>
      <c r="R6" s="680">
        <f>'★第１3表 '!R6+'★第１4表  '!R6</f>
        <v>118.11</v>
      </c>
      <c r="S6" s="680">
        <f>'★第１3表 '!S6+'★第１4表  '!S6</f>
        <v>102.13</v>
      </c>
      <c r="T6" s="680">
        <f>'★第１3表 '!T6+'★第１4表  '!T6</f>
        <v>26.03</v>
      </c>
      <c r="U6" s="532">
        <f>'★第１3表 '!U6+'★第１4表  '!U6</f>
        <v>115.51999999999998</v>
      </c>
    </row>
    <row r="7" spans="1:21" s="1" customFormat="1" ht="13.5" customHeight="1">
      <c r="A7" s="28"/>
      <c r="B7" s="305"/>
      <c r="C7" s="302"/>
      <c r="D7" s="302"/>
      <c r="E7" s="694" t="s">
        <v>65</v>
      </c>
      <c r="F7" s="680">
        <f>'★第１3表 '!F7+'★第１4表  '!F7</f>
        <v>175</v>
      </c>
      <c r="G7" s="680">
        <f>'★第１3表 '!G7+'★第１4表  '!G7</f>
        <v>0</v>
      </c>
      <c r="H7" s="680">
        <f>'★第１3表 '!H7+'★第１4表  '!H7</f>
        <v>0.39</v>
      </c>
      <c r="I7" s="680">
        <f>'★第１3表 '!I7+'★第１4表  '!I7</f>
        <v>1.08</v>
      </c>
      <c r="J7" s="680">
        <f>'★第１3表 '!J7+'★第１4表  '!J7</f>
        <v>2.72</v>
      </c>
      <c r="K7" s="680">
        <f>'★第１3表 '!K7+'★第１4表  '!K7</f>
        <v>7.41</v>
      </c>
      <c r="L7" s="680">
        <f>'★第１3表 '!L7+'★第１4表  '!L7</f>
        <v>10.1</v>
      </c>
      <c r="M7" s="680">
        <f>'★第１3表 '!M7+'★第１4表  '!M7</f>
        <v>58.65</v>
      </c>
      <c r="N7" s="680">
        <f>'★第１3表 '!N7+'★第１4表  '!N7</f>
        <v>28.330000000000002</v>
      </c>
      <c r="O7" s="680">
        <f>'★第１3表 '!O7+'★第１4表  '!O7</f>
        <v>4.7</v>
      </c>
      <c r="P7" s="680">
        <f>'★第１3表 '!P7+'★第１4表  '!P7</f>
        <v>8.8600000000000012</v>
      </c>
      <c r="Q7" s="680">
        <f>'★第１3表 '!Q7+'★第１4表  '!Q7</f>
        <v>26.99</v>
      </c>
      <c r="R7" s="680">
        <f>'★第１3表 '!R7+'★第１4表  '!R7</f>
        <v>11.99</v>
      </c>
      <c r="S7" s="680">
        <f>'★第１3表 '!S7+'★第１4表  '!S7</f>
        <v>10.49</v>
      </c>
      <c r="T7" s="680">
        <f>'★第１3表 '!T7+'★第１4表  '!T7</f>
        <v>0.98</v>
      </c>
      <c r="U7" s="688">
        <f>'★第１3表 '!U7+'★第１4表  '!U7</f>
        <v>2.31</v>
      </c>
    </row>
    <row r="8" spans="1:21" s="1" customFormat="1" ht="13.5" customHeight="1">
      <c r="A8" s="28"/>
      <c r="B8" s="305"/>
      <c r="C8" s="302"/>
      <c r="D8" s="302"/>
      <c r="E8" s="695" t="s">
        <v>52</v>
      </c>
      <c r="F8" s="680">
        <f>'★第１3表 '!F8+'★第１4表  '!F8</f>
        <v>45.61</v>
      </c>
      <c r="G8" s="680">
        <f>'★第１3表 '!G8+'★第１4表  '!G8</f>
        <v>0</v>
      </c>
      <c r="H8" s="680">
        <f>'★第１3表 '!H8+'★第１4表  '!H8</f>
        <v>0</v>
      </c>
      <c r="I8" s="680">
        <f>'★第１3表 '!I8+'★第１4表  '!I8</f>
        <v>0</v>
      </c>
      <c r="J8" s="680">
        <f>'★第１3表 '!J8+'★第１4表  '!J8</f>
        <v>0</v>
      </c>
      <c r="K8" s="680">
        <f>'★第１3表 '!K8+'★第１4表  '!K8</f>
        <v>1.1599999999999999</v>
      </c>
      <c r="L8" s="680">
        <f>'★第１3表 '!L8+'★第１4表  '!L8</f>
        <v>0.22</v>
      </c>
      <c r="M8" s="680">
        <f>'★第１3表 '!M8+'★第１4表  '!M8</f>
        <v>3.2399999999999998</v>
      </c>
      <c r="N8" s="680">
        <f>'★第１3表 '!N8+'★第１4表  '!N8</f>
        <v>5.3100000000000005</v>
      </c>
      <c r="O8" s="680">
        <f>'★第１3表 '!O8+'★第１4表  '!O8</f>
        <v>3.6799999999999997</v>
      </c>
      <c r="P8" s="680">
        <f>'★第１3表 '!P8+'★第１4表  '!P8</f>
        <v>5.8900000000000006</v>
      </c>
      <c r="Q8" s="680">
        <f>'★第１3表 '!Q8+'★第１4表  '!Q8</f>
        <v>8.629999999999999</v>
      </c>
      <c r="R8" s="680">
        <f>'★第１3表 '!R8+'★第１4表  '!R8</f>
        <v>3.32</v>
      </c>
      <c r="S8" s="680">
        <f>'★第１3表 '!S8+'★第１4表  '!S8</f>
        <v>3.18</v>
      </c>
      <c r="T8" s="680">
        <f>'★第１3表 '!T8+'★第１4表  '!T8</f>
        <v>4.8499999999999996</v>
      </c>
      <c r="U8" s="688">
        <f>'★第１3表 '!U8+'★第１4表  '!U8</f>
        <v>6.1300000000000008</v>
      </c>
    </row>
    <row r="9" spans="1:21" s="1" customFormat="1" ht="13.5" customHeight="1">
      <c r="A9" s="28"/>
      <c r="B9" s="305"/>
      <c r="C9" s="302"/>
      <c r="D9" s="302"/>
      <c r="E9" s="694" t="s">
        <v>66</v>
      </c>
      <c r="F9" s="680">
        <f>'★第１3表 '!F9+'★第１4表  '!F9</f>
        <v>3237.79</v>
      </c>
      <c r="G9" s="680">
        <f>'★第１3表 '!G9+'★第１4表  '!G9</f>
        <v>0</v>
      </c>
      <c r="H9" s="680">
        <f>'★第１3表 '!H9+'★第１4表  '!H9</f>
        <v>3.67</v>
      </c>
      <c r="I9" s="680">
        <f>'★第１3表 '!I9+'★第１4表  '!I9</f>
        <v>18.670000000000002</v>
      </c>
      <c r="J9" s="680">
        <f>'★第１3表 '!J9+'★第１4表  '!J9</f>
        <v>37.950000000000003</v>
      </c>
      <c r="K9" s="680">
        <f>'★第１3表 '!K9+'★第１4表  '!K9</f>
        <v>68.31</v>
      </c>
      <c r="L9" s="680">
        <f>'★第１3表 '!L9+'★第１4表  '!L9</f>
        <v>66.77000000000001</v>
      </c>
      <c r="M9" s="680">
        <f>'★第１3表 '!M9+'★第１4表  '!M9</f>
        <v>181.67000000000002</v>
      </c>
      <c r="N9" s="680">
        <f>'★第１3表 '!N9+'★第１4表  '!N9</f>
        <v>165.78</v>
      </c>
      <c r="O9" s="680">
        <f>'★第１3表 '!O9+'★第１4表  '!O9</f>
        <v>184.84</v>
      </c>
      <c r="P9" s="680">
        <f>'★第１3表 '!P9+'★第１4表  '!P9</f>
        <v>595.02</v>
      </c>
      <c r="Q9" s="680">
        <f>'★第１3表 '!Q9+'★第１4表  '!Q9</f>
        <v>650.99</v>
      </c>
      <c r="R9" s="680">
        <f>'★第１3表 '!R9+'★第１4表  '!R9</f>
        <v>495.40000000000003</v>
      </c>
      <c r="S9" s="680">
        <f>'★第１3表 '!S9+'★第１4表  '!S9</f>
        <v>281.19</v>
      </c>
      <c r="T9" s="680">
        <f>'★第１3表 '!T9+'★第１4表  '!T9</f>
        <v>146.55000000000001</v>
      </c>
      <c r="U9" s="688">
        <f>'★第１3表 '!U9+'★第１4表  '!U9</f>
        <v>340.98</v>
      </c>
    </row>
    <row r="10" spans="1:21" s="1" customFormat="1" ht="13.5" customHeight="1">
      <c r="A10" s="28"/>
      <c r="B10" s="305"/>
      <c r="C10" s="302"/>
      <c r="D10" s="302"/>
      <c r="E10" s="694" t="s">
        <v>67</v>
      </c>
      <c r="F10" s="680">
        <f>'★第１3表 '!F10+'★第１4表  '!F10</f>
        <v>7556.05</v>
      </c>
      <c r="G10" s="680">
        <f>'★第１3表 '!G10+'★第１4表  '!G10</f>
        <v>0.96</v>
      </c>
      <c r="H10" s="680">
        <f>'★第１3表 '!H10+'★第１4表  '!H10</f>
        <v>3.39</v>
      </c>
      <c r="I10" s="680">
        <f>'★第１3表 '!I10+'★第１4表  '!I10</f>
        <v>22.4</v>
      </c>
      <c r="J10" s="680">
        <f>'★第１3表 '!J10+'★第１4表  '!J10</f>
        <v>58.260000000000005</v>
      </c>
      <c r="K10" s="680">
        <f>'★第１3表 '!K10+'★第１4表  '!K10</f>
        <v>155.47</v>
      </c>
      <c r="L10" s="680">
        <f>'★第１3表 '!L10+'★第１4表  '!L10</f>
        <v>248.88</v>
      </c>
      <c r="M10" s="680">
        <f>'★第１3表 '!M10+'★第１4表  '!M10</f>
        <v>303.09000000000003</v>
      </c>
      <c r="N10" s="680">
        <f>'★第１3表 '!N10+'★第１4表  '!N10</f>
        <v>448.15999999999997</v>
      </c>
      <c r="O10" s="680">
        <f>'★第１3表 '!O10+'★第１4表  '!O10</f>
        <v>888.68999999999994</v>
      </c>
      <c r="P10" s="680">
        <f>'★第１3表 '!P10+'★第１4表  '!P10</f>
        <v>1387.86</v>
      </c>
      <c r="Q10" s="680">
        <f>'★第１3表 '!Q10+'★第１4表  '!Q10</f>
        <v>1144.22</v>
      </c>
      <c r="R10" s="680">
        <f>'★第１3表 '!R10+'★第１4表  '!R10</f>
        <v>758.58999999999992</v>
      </c>
      <c r="S10" s="680">
        <f>'★第１3表 '!S10+'★第１4表  '!S10</f>
        <v>470.64</v>
      </c>
      <c r="T10" s="680">
        <f>'★第１3表 '!T10+'★第１4表  '!T10</f>
        <v>377.58</v>
      </c>
      <c r="U10" s="688">
        <f>'★第１3表 '!U10+'★第１4表  '!U10</f>
        <v>1287.8599999999999</v>
      </c>
    </row>
    <row r="11" spans="1:21" s="1" customFormat="1" ht="13.5" customHeight="1">
      <c r="A11" s="28"/>
      <c r="B11" s="305"/>
      <c r="C11" s="302"/>
      <c r="D11" s="302"/>
      <c r="E11" s="695" t="s">
        <v>53</v>
      </c>
      <c r="F11" s="680">
        <f>'★第１3表 '!F11+'★第１4表  '!F11</f>
        <v>838.77</v>
      </c>
      <c r="G11" s="680">
        <f>'★第１3表 '!G11+'★第１4表  '!G11</f>
        <v>0</v>
      </c>
      <c r="H11" s="680">
        <f>'★第１3表 '!H11+'★第１4表  '!H11</f>
        <v>1.44</v>
      </c>
      <c r="I11" s="680">
        <f>'★第１3表 '!I11+'★第１4表  '!I11</f>
        <v>0.34</v>
      </c>
      <c r="J11" s="680">
        <f>'★第１3表 '!J11+'★第１4表  '!J11</f>
        <v>4.88</v>
      </c>
      <c r="K11" s="680">
        <f>'★第１3表 '!K11+'★第１4表  '!K11</f>
        <v>32.409999999999997</v>
      </c>
      <c r="L11" s="680">
        <f>'★第１3表 '!L11+'★第１4表  '!L11</f>
        <v>23.32</v>
      </c>
      <c r="M11" s="680">
        <f>'★第１3表 '!M11+'★第１4表  '!M11</f>
        <v>22.59</v>
      </c>
      <c r="N11" s="680">
        <f>'★第１3表 '!N11+'★第１4表  '!N11</f>
        <v>82.43</v>
      </c>
      <c r="O11" s="680">
        <f>'★第１3表 '!O11+'★第１4表  '!O11</f>
        <v>71.97</v>
      </c>
      <c r="P11" s="680">
        <f>'★第１3表 '!P11+'★第１4表  '!P11</f>
        <v>158.56</v>
      </c>
      <c r="Q11" s="680">
        <f>'★第１3表 '!Q11+'★第１4表  '!Q11</f>
        <v>182.71</v>
      </c>
      <c r="R11" s="680">
        <f>'★第１3表 '!R11+'★第１4表  '!R11</f>
        <v>151.69999999999999</v>
      </c>
      <c r="S11" s="680">
        <f>'★第１3表 '!S11+'★第１4表  '!S11</f>
        <v>35.74</v>
      </c>
      <c r="T11" s="680">
        <f>'★第１3表 '!T11+'★第１4表  '!T11</f>
        <v>17.649999999999999</v>
      </c>
      <c r="U11" s="688">
        <f>'★第１3表 '!U11+'★第１4表  '!U11</f>
        <v>53.029999999999994</v>
      </c>
    </row>
    <row r="12" spans="1:21" s="1" customFormat="1" ht="13.5" customHeight="1">
      <c r="A12" s="28"/>
      <c r="B12" s="305"/>
      <c r="C12" s="302"/>
      <c r="D12" s="302"/>
      <c r="E12" s="694" t="s">
        <v>68</v>
      </c>
      <c r="F12" s="680">
        <f>'★第１3表 '!F12+'★第１4表  '!F12</f>
        <v>17.93</v>
      </c>
      <c r="G12" s="680">
        <f>'★第１3表 '!G12+'★第１4表  '!G12</f>
        <v>0</v>
      </c>
      <c r="H12" s="680">
        <f>'★第１3表 '!H12+'★第１4表  '!H12</f>
        <v>0</v>
      </c>
      <c r="I12" s="680">
        <f>'★第１3表 '!I12+'★第１4表  '!I12</f>
        <v>0</v>
      </c>
      <c r="J12" s="680">
        <f>'★第１3表 '!J12+'★第１4表  '!J12</f>
        <v>0.8</v>
      </c>
      <c r="K12" s="680">
        <f>'★第１3表 '!K12+'★第１4表  '!K12</f>
        <v>0.85000000000000009</v>
      </c>
      <c r="L12" s="680">
        <f>'★第１3表 '!L12+'★第１4表  '!L12</f>
        <v>2.4699999999999998</v>
      </c>
      <c r="M12" s="680">
        <f>'★第１3表 '!M12+'★第１4表  '!M12</f>
        <v>2.65</v>
      </c>
      <c r="N12" s="680">
        <f>'★第１3表 '!N12+'★第１4表  '!N12</f>
        <v>1.29</v>
      </c>
      <c r="O12" s="680">
        <f>'★第１3表 '!O12+'★第１4表  '!O12</f>
        <v>1.42</v>
      </c>
      <c r="P12" s="680">
        <f>'★第１3表 '!P12+'★第１4表  '!P12</f>
        <v>1.62</v>
      </c>
      <c r="Q12" s="680">
        <f>'★第１3表 '!Q12+'★第１4表  '!Q12</f>
        <v>3.25</v>
      </c>
      <c r="R12" s="680">
        <f>'★第１3表 '!R12+'★第１4表  '!R12</f>
        <v>0.98</v>
      </c>
      <c r="S12" s="680">
        <f>'★第１3表 '!S12+'★第１4表  '!S12</f>
        <v>0.71</v>
      </c>
      <c r="T12" s="680">
        <f>'★第１3表 '!T12+'★第１4表  '!T12</f>
        <v>0.62</v>
      </c>
      <c r="U12" s="688">
        <f>'★第１3表 '!U12+'★第１4表  '!U12</f>
        <v>1.27</v>
      </c>
    </row>
    <row r="13" spans="1:21" s="1" customFormat="1" ht="13.5" customHeight="1">
      <c r="A13" s="28"/>
      <c r="B13" s="305"/>
      <c r="C13" s="302" t="s">
        <v>69</v>
      </c>
      <c r="D13" s="168" t="s">
        <v>70</v>
      </c>
      <c r="E13" s="694" t="s">
        <v>71</v>
      </c>
      <c r="F13" s="680">
        <f>'★第１3表 '!F13+'★第１4表  '!F13</f>
        <v>9490.9599999999991</v>
      </c>
      <c r="G13" s="680">
        <f>'★第１3表 '!G13+'★第１4表  '!G13</f>
        <v>0</v>
      </c>
      <c r="H13" s="680">
        <f>'★第１3表 '!H13+'★第１4表  '!H13</f>
        <v>0.47</v>
      </c>
      <c r="I13" s="680">
        <f>'★第１3表 '!I13+'★第１4表  '!I13</f>
        <v>17.489999999999998</v>
      </c>
      <c r="J13" s="680">
        <f>'★第１3表 '!J13+'★第１4表  '!J13</f>
        <v>57.11</v>
      </c>
      <c r="K13" s="680">
        <f>'★第１3表 '!K13+'★第１4表  '!K13</f>
        <v>197.21</v>
      </c>
      <c r="L13" s="680">
        <f>'★第１3表 '!L13+'★第１4表  '!L13</f>
        <v>207.64</v>
      </c>
      <c r="M13" s="680">
        <f>'★第１3表 '!M13+'★第１4表  '!M13</f>
        <v>350.61</v>
      </c>
      <c r="N13" s="680">
        <f>'★第１3表 '!N13+'★第１4表  '!N13</f>
        <v>347.61</v>
      </c>
      <c r="O13" s="680">
        <f>'★第１3表 '!O13+'★第１4表  '!O13</f>
        <v>750.83</v>
      </c>
      <c r="P13" s="680">
        <f>'★第１3表 '!P13+'★第１4表  '!P13</f>
        <v>1566.45</v>
      </c>
      <c r="Q13" s="680">
        <f>'★第１3表 '!Q13+'★第１4表  '!Q13</f>
        <v>1586.4099999999999</v>
      </c>
      <c r="R13" s="680">
        <f>'★第１3表 '!R13+'★第１4表  '!R13</f>
        <v>1300.7400000000002</v>
      </c>
      <c r="S13" s="680">
        <f>'★第１3表 '!S13+'★第１4表  '!S13</f>
        <v>766.94</v>
      </c>
      <c r="T13" s="680">
        <f>'★第１3表 '!T13+'★第１4表  '!T13</f>
        <v>450.33</v>
      </c>
      <c r="U13" s="688">
        <f>'★第１3表 '!U13+'★第１4表  '!U13</f>
        <v>1891.12</v>
      </c>
    </row>
    <row r="14" spans="1:21" s="1" customFormat="1" ht="13.5" customHeight="1">
      <c r="A14" s="28"/>
      <c r="B14" s="305"/>
      <c r="C14" s="302" t="s">
        <v>72</v>
      </c>
      <c r="D14" s="302" t="s">
        <v>73</v>
      </c>
      <c r="E14" s="694" t="s">
        <v>74</v>
      </c>
      <c r="F14" s="680">
        <f>'★第１3表 '!F14+'★第１4表  '!F14</f>
        <v>0</v>
      </c>
      <c r="G14" s="680">
        <f>'★第１3表 '!G14+'★第１4表  '!G14</f>
        <v>0</v>
      </c>
      <c r="H14" s="680">
        <f>'★第１3表 '!H14+'★第１4表  '!H14</f>
        <v>0</v>
      </c>
      <c r="I14" s="680">
        <f>'★第１3表 '!I14+'★第１4表  '!I14</f>
        <v>0</v>
      </c>
      <c r="J14" s="680">
        <f>'★第１3表 '!J14+'★第１4表  '!J14</f>
        <v>0</v>
      </c>
      <c r="K14" s="680">
        <f>'★第１3表 '!K14+'★第１4表  '!K14</f>
        <v>0</v>
      </c>
      <c r="L14" s="680">
        <f>'★第１3表 '!L14+'★第１4表  '!L14</f>
        <v>0</v>
      </c>
      <c r="M14" s="680">
        <f>'★第１3表 '!M14+'★第１4表  '!M14</f>
        <v>0</v>
      </c>
      <c r="N14" s="680">
        <f>'★第１3表 '!N14+'★第１4表  '!N14</f>
        <v>0</v>
      </c>
      <c r="O14" s="680">
        <f>'★第１3表 '!O14+'★第１4表  '!O14</f>
        <v>0</v>
      </c>
      <c r="P14" s="680">
        <f>'★第１3表 '!P14+'★第１4表  '!P14</f>
        <v>0</v>
      </c>
      <c r="Q14" s="680">
        <f>'★第１3表 '!Q14+'★第１4表  '!Q14</f>
        <v>0</v>
      </c>
      <c r="R14" s="680">
        <f>'★第１3表 '!R14+'★第１4表  '!R14</f>
        <v>0</v>
      </c>
      <c r="S14" s="680">
        <f>'★第１3表 '!S14+'★第１4表  '!S14</f>
        <v>0</v>
      </c>
      <c r="T14" s="680">
        <f>'★第１3表 '!T14+'★第１4表  '!T14</f>
        <v>0</v>
      </c>
      <c r="U14" s="688">
        <f>'★第１3表 '!U14+'★第１4表  '!U14</f>
        <v>0</v>
      </c>
    </row>
    <row r="15" spans="1:21" s="1" customFormat="1" ht="13.5" customHeight="1">
      <c r="A15" s="28"/>
      <c r="B15" s="305"/>
      <c r="C15" s="303" t="s">
        <v>285</v>
      </c>
      <c r="D15" s="302"/>
      <c r="E15" s="694" t="s">
        <v>76</v>
      </c>
      <c r="F15" s="680">
        <f>'★第１3表 '!F15+'★第１4表  '!F15</f>
        <v>0</v>
      </c>
      <c r="G15" s="680">
        <f>'★第１3表 '!G15+'★第１4表  '!G15</f>
        <v>0</v>
      </c>
      <c r="H15" s="680">
        <f>'★第１3表 '!H15+'★第１4表  '!H15</f>
        <v>0</v>
      </c>
      <c r="I15" s="680">
        <f>'★第１3表 '!I15+'★第１4表  '!I15</f>
        <v>0</v>
      </c>
      <c r="J15" s="680">
        <f>'★第１3表 '!J15+'★第１4表  '!J15</f>
        <v>0</v>
      </c>
      <c r="K15" s="680">
        <f>'★第１3表 '!K15+'★第１4表  '!K15</f>
        <v>0</v>
      </c>
      <c r="L15" s="680">
        <f>'★第１3表 '!L15+'★第１4表  '!L15</f>
        <v>0</v>
      </c>
      <c r="M15" s="680">
        <f>'★第１3表 '!M15+'★第１4表  '!M15</f>
        <v>0</v>
      </c>
      <c r="N15" s="680">
        <f>'★第１3表 '!N15+'★第１4表  '!N15</f>
        <v>0</v>
      </c>
      <c r="O15" s="680">
        <f>'★第１3表 '!O15+'★第１4表  '!O15</f>
        <v>0</v>
      </c>
      <c r="P15" s="680">
        <f>'★第１3表 '!P15+'★第１4表  '!P15</f>
        <v>0</v>
      </c>
      <c r="Q15" s="680">
        <f>'★第１3表 '!Q15+'★第１4表  '!Q15</f>
        <v>0</v>
      </c>
      <c r="R15" s="680">
        <f>'★第１3表 '!R15+'★第１4表  '!R15</f>
        <v>0</v>
      </c>
      <c r="S15" s="680">
        <f>'★第１3表 '!S15+'★第１4表  '!S15</f>
        <v>0</v>
      </c>
      <c r="T15" s="680">
        <f>'★第１3表 '!T15+'★第１4表  '!T15</f>
        <v>0</v>
      </c>
      <c r="U15" s="688">
        <f>'★第１3表 '!U15+'★第１4表  '!U15</f>
        <v>0</v>
      </c>
    </row>
    <row r="16" spans="1:21" s="1" customFormat="1" ht="13.5" customHeight="1">
      <c r="A16" s="28"/>
      <c r="B16" s="305" t="s">
        <v>75</v>
      </c>
      <c r="C16" s="302"/>
      <c r="D16" s="302"/>
      <c r="E16" s="694" t="s">
        <v>77</v>
      </c>
      <c r="F16" s="680">
        <f>'★第１3表 '!F16+'★第１4表  '!F16</f>
        <v>0</v>
      </c>
      <c r="G16" s="680">
        <f>'★第１3表 '!G16+'★第１4表  '!G16</f>
        <v>0</v>
      </c>
      <c r="H16" s="680">
        <f>'★第１3表 '!H16+'★第１4表  '!H16</f>
        <v>0</v>
      </c>
      <c r="I16" s="680">
        <f>'★第１3表 '!I16+'★第１4表  '!I16</f>
        <v>0</v>
      </c>
      <c r="J16" s="680">
        <f>'★第１3表 '!J16+'★第１4表  '!J16</f>
        <v>0</v>
      </c>
      <c r="K16" s="680">
        <f>'★第１3表 '!K16+'★第１4表  '!K16</f>
        <v>0</v>
      </c>
      <c r="L16" s="680">
        <f>'★第１3表 '!L16+'★第１4表  '!L16</f>
        <v>0</v>
      </c>
      <c r="M16" s="680">
        <f>'★第１3表 '!M16+'★第１4表  '!M16</f>
        <v>0</v>
      </c>
      <c r="N16" s="680">
        <f>'★第１3表 '!N16+'★第１4表  '!N16</f>
        <v>0</v>
      </c>
      <c r="O16" s="680">
        <f>'★第１3表 '!O16+'★第１4表  '!O16</f>
        <v>0</v>
      </c>
      <c r="P16" s="680">
        <f>'★第１3表 '!P16+'★第１4表  '!P16</f>
        <v>0</v>
      </c>
      <c r="Q16" s="680">
        <f>'★第１3表 '!Q16+'★第１4表  '!Q16</f>
        <v>0</v>
      </c>
      <c r="R16" s="680">
        <f>'★第１3表 '!R16+'★第１4表  '!R16</f>
        <v>0</v>
      </c>
      <c r="S16" s="680">
        <f>'★第１3表 '!S16+'★第１4表  '!S16</f>
        <v>0</v>
      </c>
      <c r="T16" s="680">
        <f>'★第１3表 '!T16+'★第１4表  '!T16</f>
        <v>0</v>
      </c>
      <c r="U16" s="688">
        <f>'★第１3表 '!U16+'★第１4表  '!U16</f>
        <v>0</v>
      </c>
    </row>
    <row r="17" spans="1:21" s="1" customFormat="1" ht="13.5" customHeight="1">
      <c r="A17" s="28"/>
      <c r="B17" s="305"/>
      <c r="C17" s="302"/>
      <c r="D17" s="302"/>
      <c r="E17" s="694" t="s">
        <v>78</v>
      </c>
      <c r="F17" s="680">
        <f>'★第１3表 '!F17+'★第１4表  '!F17</f>
        <v>59.44</v>
      </c>
      <c r="G17" s="680">
        <f>'★第１3表 '!G17+'★第１4表  '!G17</f>
        <v>0</v>
      </c>
      <c r="H17" s="680">
        <f>'★第１3表 '!H17+'★第１4表  '!H17</f>
        <v>0</v>
      </c>
      <c r="I17" s="680">
        <f>'★第１3表 '!I17+'★第１4表  '!I17</f>
        <v>0.21</v>
      </c>
      <c r="J17" s="680">
        <f>'★第１3表 '!J17+'★第１4表  '!J17</f>
        <v>6.65</v>
      </c>
      <c r="K17" s="680">
        <f>'★第１3表 '!K17+'★第１4表  '!K17</f>
        <v>11.12</v>
      </c>
      <c r="L17" s="680">
        <f>'★第１3表 '!L17+'★第１4表  '!L17</f>
        <v>11.01</v>
      </c>
      <c r="M17" s="680">
        <f>'★第１3表 '!M17+'★第１4表  '!M17</f>
        <v>10.99</v>
      </c>
      <c r="N17" s="680">
        <f>'★第１3表 '!N17+'★第１4表  '!N17</f>
        <v>1.33</v>
      </c>
      <c r="O17" s="680">
        <f>'★第１3表 '!O17+'★第１4表  '!O17</f>
        <v>0.39</v>
      </c>
      <c r="P17" s="680">
        <f>'★第１3表 '!P17+'★第１4表  '!P17</f>
        <v>7.16</v>
      </c>
      <c r="Q17" s="680">
        <f>'★第１3表 '!Q17+'★第１4表  '!Q17</f>
        <v>4.67</v>
      </c>
      <c r="R17" s="680">
        <f>'★第１3表 '!R17+'★第１4表  '!R17</f>
        <v>3</v>
      </c>
      <c r="S17" s="680">
        <f>'★第１3表 '!S17+'★第１4表  '!S17</f>
        <v>1.1000000000000001</v>
      </c>
      <c r="T17" s="680">
        <f>'★第１3表 '!T17+'★第１4表  '!T17</f>
        <v>1.19</v>
      </c>
      <c r="U17" s="688">
        <f>'★第１3表 '!U17+'★第１4表  '!U17</f>
        <v>0.62</v>
      </c>
    </row>
    <row r="18" spans="1:21" s="1" customFormat="1" ht="13.5" customHeight="1">
      <c r="A18" s="28"/>
      <c r="B18" s="169" t="s">
        <v>330</v>
      </c>
      <c r="C18" s="302"/>
      <c r="D18" s="302"/>
      <c r="E18" s="694" t="s">
        <v>79</v>
      </c>
      <c r="F18" s="680">
        <f>'★第１3表 '!F18+'★第１4表  '!F18</f>
        <v>120.82000000000001</v>
      </c>
      <c r="G18" s="680">
        <f>'★第１3表 '!G18+'★第１4表  '!G18</f>
        <v>0</v>
      </c>
      <c r="H18" s="680">
        <f>'★第１3表 '!H18+'★第１4表  '!H18</f>
        <v>3.29</v>
      </c>
      <c r="I18" s="680">
        <f>'★第１3表 '!I18+'★第１4表  '!I18</f>
        <v>1.27</v>
      </c>
      <c r="J18" s="680">
        <f>'★第１3表 '!J18+'★第１4表  '!J18</f>
        <v>12.45</v>
      </c>
      <c r="K18" s="680">
        <f>'★第１3表 '!K18+'★第１4表  '!K18</f>
        <v>44</v>
      </c>
      <c r="L18" s="680">
        <f>'★第１3表 '!L18+'★第１4表  '!L18</f>
        <v>3.75</v>
      </c>
      <c r="M18" s="680">
        <f>'★第１3表 '!M18+'★第１4表  '!M18</f>
        <v>2.6700000000000004</v>
      </c>
      <c r="N18" s="680">
        <f>'★第１3表 '!N18+'★第１4表  '!N18</f>
        <v>12.7</v>
      </c>
      <c r="O18" s="680">
        <f>'★第１3表 '!O18+'★第１4表  '!O18</f>
        <v>4.84</v>
      </c>
      <c r="P18" s="680">
        <f>'★第１3表 '!P18+'★第１4表  '!P18</f>
        <v>17.86</v>
      </c>
      <c r="Q18" s="680">
        <f>'★第１3表 '!Q18+'★第１4表  '!Q18</f>
        <v>9.01</v>
      </c>
      <c r="R18" s="680">
        <f>'★第１3表 '!R18+'★第１4表  '!R18</f>
        <v>6.01</v>
      </c>
      <c r="S18" s="680">
        <f>'★第１3表 '!S18+'★第１4表  '!S18</f>
        <v>0.79</v>
      </c>
      <c r="T18" s="680">
        <f>'★第１3表 '!T18+'★第１4表  '!T18</f>
        <v>1.06</v>
      </c>
      <c r="U18" s="688">
        <f>'★第１3表 '!U18+'★第１4表  '!U18</f>
        <v>1.1200000000000001</v>
      </c>
    </row>
    <row r="19" spans="1:21" s="1" customFormat="1" ht="13.5" customHeight="1">
      <c r="A19" s="28"/>
      <c r="B19" s="305"/>
      <c r="C19" s="304"/>
      <c r="D19" s="238"/>
      <c r="E19" s="696" t="s">
        <v>80</v>
      </c>
      <c r="F19" s="680">
        <f>SUM(F6:F18)</f>
        <v>22413.96</v>
      </c>
      <c r="G19" s="680">
        <f t="shared" ref="G19:U19" si="0">SUM(G6:G18)</f>
        <v>0.96</v>
      </c>
      <c r="H19" s="680">
        <f t="shared" si="0"/>
        <v>12.649999999999999</v>
      </c>
      <c r="I19" s="680">
        <f t="shared" si="0"/>
        <v>61.460000000000008</v>
      </c>
      <c r="J19" s="680">
        <f t="shared" si="0"/>
        <v>188.51</v>
      </c>
      <c r="K19" s="680">
        <f t="shared" si="0"/>
        <v>548.12</v>
      </c>
      <c r="L19" s="680">
        <f t="shared" si="0"/>
        <v>591.26</v>
      </c>
      <c r="M19" s="680">
        <f t="shared" si="0"/>
        <v>997.7</v>
      </c>
      <c r="N19" s="680">
        <f t="shared" si="0"/>
        <v>1150.7699999999998</v>
      </c>
      <c r="O19" s="680">
        <f t="shared" si="0"/>
        <v>1945.15</v>
      </c>
      <c r="P19" s="680">
        <f t="shared" si="0"/>
        <v>3898.03</v>
      </c>
      <c r="Q19" s="680">
        <f t="shared" si="0"/>
        <v>3769.8</v>
      </c>
      <c r="R19" s="680">
        <f t="shared" si="0"/>
        <v>2849.84</v>
      </c>
      <c r="S19" s="680">
        <f t="shared" si="0"/>
        <v>1672.9099999999999</v>
      </c>
      <c r="T19" s="680">
        <f t="shared" si="0"/>
        <v>1026.8399999999999</v>
      </c>
      <c r="U19" s="688">
        <f t="shared" si="0"/>
        <v>3699.9599999999996</v>
      </c>
    </row>
    <row r="20" spans="1:21" s="1" customFormat="1" ht="13.5" customHeight="1">
      <c r="A20" s="28"/>
      <c r="B20" s="305"/>
      <c r="C20" s="304"/>
      <c r="D20" s="697" t="s">
        <v>81</v>
      </c>
      <c r="E20" s="698" t="s">
        <v>82</v>
      </c>
      <c r="F20" s="699">
        <f>'★第１3表 '!F20+'★第１4表  '!F20</f>
        <v>2599.2399999999998</v>
      </c>
      <c r="G20" s="699">
        <f>'★第１3表 '!G20+'★第１4表  '!G20</f>
        <v>0.21</v>
      </c>
      <c r="H20" s="699">
        <f>'★第１3表 '!H20+'★第１4表  '!H20</f>
        <v>3.23</v>
      </c>
      <c r="I20" s="699">
        <f>'★第１3表 '!I20+'★第１4表  '!I20</f>
        <v>92.69</v>
      </c>
      <c r="J20" s="699">
        <f>'★第１3表 '!J20+'★第１4表  '!J20</f>
        <v>238.1</v>
      </c>
      <c r="K20" s="699">
        <f>'★第１3表 '!K20+'★第１4表  '!K20</f>
        <v>205.75</v>
      </c>
      <c r="L20" s="699">
        <f>'★第１3表 '!L20+'★第１4表  '!L20</f>
        <v>339.32</v>
      </c>
      <c r="M20" s="699">
        <f>'★第１3表 '!M20+'★第１4表  '!M20</f>
        <v>404.44</v>
      </c>
      <c r="N20" s="699">
        <f>'★第１3表 '!N20+'★第１4表  '!N20</f>
        <v>339.62</v>
      </c>
      <c r="O20" s="699">
        <f>'★第１3表 '!O20+'★第１4表  '!O20</f>
        <v>247.63</v>
      </c>
      <c r="P20" s="699">
        <f>'★第１3表 '!P20+'★第１4表  '!P20</f>
        <v>334.01</v>
      </c>
      <c r="Q20" s="699">
        <f>'★第１3表 '!Q20+'★第１4表  '!Q20</f>
        <v>162.72</v>
      </c>
      <c r="R20" s="699">
        <f>'★第１3表 '!R20+'★第１4表  '!R20</f>
        <v>164.20999999999998</v>
      </c>
      <c r="S20" s="699">
        <f>'★第１3表 '!S20+'★第１4表  '!S20</f>
        <v>30.04</v>
      </c>
      <c r="T20" s="699">
        <f>'★第１3表 '!T20+'★第１4表  '!T20</f>
        <v>13.59</v>
      </c>
      <c r="U20" s="700">
        <f>'★第１3表 '!U20+'★第１4表  '!U20</f>
        <v>23.68</v>
      </c>
    </row>
    <row r="21" spans="1:21" s="1" customFormat="1" ht="13.5" customHeight="1" thickBot="1">
      <c r="A21" s="28"/>
      <c r="B21" s="305"/>
      <c r="C21" s="304"/>
      <c r="D21" s="838" t="s">
        <v>83</v>
      </c>
      <c r="E21" s="839"/>
      <c r="F21" s="701">
        <f>SUM(F19,F20)</f>
        <v>25013.199999999997</v>
      </c>
      <c r="G21" s="701">
        <f t="shared" ref="G21:U21" si="1">SUM(G19,G20)</f>
        <v>1.17</v>
      </c>
      <c r="H21" s="701">
        <f t="shared" si="1"/>
        <v>15.879999999999999</v>
      </c>
      <c r="I21" s="701">
        <f t="shared" si="1"/>
        <v>154.15</v>
      </c>
      <c r="J21" s="701">
        <f t="shared" si="1"/>
        <v>426.61</v>
      </c>
      <c r="K21" s="701">
        <f t="shared" si="1"/>
        <v>753.87</v>
      </c>
      <c r="L21" s="701">
        <f t="shared" si="1"/>
        <v>930.57999999999993</v>
      </c>
      <c r="M21" s="701">
        <f t="shared" si="1"/>
        <v>1402.14</v>
      </c>
      <c r="N21" s="701">
        <f t="shared" si="1"/>
        <v>1490.3899999999999</v>
      </c>
      <c r="O21" s="701">
        <f t="shared" si="1"/>
        <v>2192.7800000000002</v>
      </c>
      <c r="P21" s="701">
        <f t="shared" si="1"/>
        <v>4232.04</v>
      </c>
      <c r="Q21" s="701">
        <f t="shared" si="1"/>
        <v>3932.52</v>
      </c>
      <c r="R21" s="701">
        <f t="shared" si="1"/>
        <v>3014.05</v>
      </c>
      <c r="S21" s="701">
        <f t="shared" si="1"/>
        <v>1702.9499999999998</v>
      </c>
      <c r="T21" s="701">
        <f t="shared" si="1"/>
        <v>1040.4299999999998</v>
      </c>
      <c r="U21" s="702">
        <f t="shared" si="1"/>
        <v>3723.6399999999994</v>
      </c>
    </row>
    <row r="22" spans="1:21" s="1" customFormat="1" ht="13.5" customHeight="1">
      <c r="A22" s="28"/>
      <c r="B22" s="305"/>
      <c r="C22" s="312"/>
      <c r="D22" s="862"/>
      <c r="E22" s="404" t="s">
        <v>226</v>
      </c>
      <c r="F22" s="699">
        <f>'★第１3表 '!F22+'★第１4表  '!F22</f>
        <v>3506.49</v>
      </c>
      <c r="G22" s="699">
        <f>'★第１3表 '!G22+'★第１4表  '!G22</f>
        <v>0</v>
      </c>
      <c r="H22" s="699">
        <f>'★第１3表 '!H22+'★第１4表  '!H22</f>
        <v>0</v>
      </c>
      <c r="I22" s="699">
        <f>'★第１3表 '!I22+'★第１4表  '!I22</f>
        <v>9.07</v>
      </c>
      <c r="J22" s="699">
        <f>'★第１3表 '!J22+'★第１4表  '!J22</f>
        <v>50.34</v>
      </c>
      <c r="K22" s="699">
        <f>'★第１3表 '!K22+'★第１4表  '!K22</f>
        <v>184.75</v>
      </c>
      <c r="L22" s="699">
        <f>'★第１3表 '!L22+'★第１4表  '!L22</f>
        <v>154.9</v>
      </c>
      <c r="M22" s="699">
        <f>'★第１3表 '!M22+'★第１4表  '!M22</f>
        <v>146.80000000000001</v>
      </c>
      <c r="N22" s="699">
        <f>'★第１3表 '!N22+'★第１4表  '!N22</f>
        <v>163.68</v>
      </c>
      <c r="O22" s="699">
        <f>'★第１3表 '!O22+'★第１4表  '!O22</f>
        <v>151.13</v>
      </c>
      <c r="P22" s="699">
        <f>'★第１3表 '!P22+'★第１4表  '!P22</f>
        <v>345.23</v>
      </c>
      <c r="Q22" s="699">
        <f>'★第１3表 '!Q22+'★第１4表  '!Q22</f>
        <v>586.35</v>
      </c>
      <c r="R22" s="699">
        <f>'★第１3表 '!R22+'★第１4表  '!R22</f>
        <v>669.38000000000011</v>
      </c>
      <c r="S22" s="699">
        <f>'★第１3表 '!S22+'★第１4表  '!S22</f>
        <v>434.02</v>
      </c>
      <c r="T22" s="699">
        <f>'★第１3表 '!T22+'★第１4表  '!T22</f>
        <v>233.87</v>
      </c>
      <c r="U22" s="700">
        <f>'★第１3表 '!U22+'★第１4表  '!U22</f>
        <v>376.97</v>
      </c>
    </row>
    <row r="23" spans="1:21" s="1" customFormat="1" ht="13.5" customHeight="1">
      <c r="A23" s="28"/>
      <c r="B23" s="169"/>
      <c r="C23" s="302"/>
      <c r="D23" s="849"/>
      <c r="E23" s="703" t="s">
        <v>80</v>
      </c>
      <c r="F23" s="704">
        <f>SUM(F20,F22)</f>
        <v>6105.73</v>
      </c>
      <c r="G23" s="704">
        <f t="shared" ref="G23:U23" si="2">SUM(G20,G22)</f>
        <v>0.21</v>
      </c>
      <c r="H23" s="704">
        <f t="shared" si="2"/>
        <v>3.23</v>
      </c>
      <c r="I23" s="704">
        <f t="shared" si="2"/>
        <v>101.75999999999999</v>
      </c>
      <c r="J23" s="704">
        <f t="shared" si="2"/>
        <v>288.44</v>
      </c>
      <c r="K23" s="704">
        <f t="shared" si="2"/>
        <v>390.5</v>
      </c>
      <c r="L23" s="704">
        <f t="shared" si="2"/>
        <v>494.22</v>
      </c>
      <c r="M23" s="704">
        <f t="shared" si="2"/>
        <v>551.24</v>
      </c>
      <c r="N23" s="704">
        <f t="shared" si="2"/>
        <v>503.3</v>
      </c>
      <c r="O23" s="704">
        <f t="shared" si="2"/>
        <v>398.76</v>
      </c>
      <c r="P23" s="704">
        <f t="shared" si="2"/>
        <v>679.24</v>
      </c>
      <c r="Q23" s="704">
        <f t="shared" si="2"/>
        <v>749.07</v>
      </c>
      <c r="R23" s="704">
        <f t="shared" si="2"/>
        <v>833.59000000000015</v>
      </c>
      <c r="S23" s="704">
        <f t="shared" si="2"/>
        <v>464.06</v>
      </c>
      <c r="T23" s="704">
        <f t="shared" si="2"/>
        <v>247.46</v>
      </c>
      <c r="U23" s="705">
        <f t="shared" si="2"/>
        <v>400.65000000000003</v>
      </c>
    </row>
    <row r="24" spans="1:21" s="1" customFormat="1" ht="13.5" customHeight="1">
      <c r="A24" s="28"/>
      <c r="B24" s="305"/>
      <c r="C24" s="302" t="s">
        <v>85</v>
      </c>
      <c r="D24" s="706"/>
      <c r="E24" s="186" t="s">
        <v>86</v>
      </c>
      <c r="F24" s="699">
        <f>'★第１3表 '!F24+'★第１4表  '!F24</f>
        <v>14014</v>
      </c>
      <c r="G24" s="699">
        <f>'★第１3表 '!G24+'★第１4表  '!G24</f>
        <v>0</v>
      </c>
      <c r="H24" s="699">
        <f>'★第１3表 '!H24+'★第１4表  '!H24</f>
        <v>9.99</v>
      </c>
      <c r="I24" s="699">
        <f>'★第１3表 '!I24+'★第１4表  '!I24</f>
        <v>58.21</v>
      </c>
      <c r="J24" s="699">
        <f>'★第１3表 '!J24+'★第１4表  '!J24</f>
        <v>194.26</v>
      </c>
      <c r="K24" s="699">
        <f>'★第１3表 '!K24+'★第１4表  '!K24</f>
        <v>401.63</v>
      </c>
      <c r="L24" s="699">
        <f>'★第１3表 '!L24+'★第１4表  '!L24</f>
        <v>426.84</v>
      </c>
      <c r="M24" s="699">
        <f>'★第１3表 '!M24+'★第１4表  '!M24</f>
        <v>874.7</v>
      </c>
      <c r="N24" s="699">
        <f>'★第１3表 '!N24+'★第１4表  '!N24</f>
        <v>1137.4099999999999</v>
      </c>
      <c r="O24" s="699">
        <f>'★第１3表 '!O24+'★第１4表  '!O24</f>
        <v>1478.79</v>
      </c>
      <c r="P24" s="699">
        <f>'★第１3表 '!P24+'★第１4表  '!P24</f>
        <v>2082.35</v>
      </c>
      <c r="Q24" s="699">
        <f>'★第１3表 '!Q24+'★第１4表  '!Q24</f>
        <v>2653.15</v>
      </c>
      <c r="R24" s="699">
        <f>'★第１3表 '!R24+'★第１4表  '!R24</f>
        <v>2145.2599999999998</v>
      </c>
      <c r="S24" s="699">
        <f>'★第１3表 '!S24+'★第１4表  '!S24</f>
        <v>1091.46</v>
      </c>
      <c r="T24" s="699">
        <f>'★第１3表 '!T24+'★第１4表  '!T24</f>
        <v>513.71</v>
      </c>
      <c r="U24" s="700">
        <f>'★第１3表 '!U24+'★第１4表  '!U24</f>
        <v>946.24</v>
      </c>
    </row>
    <row r="25" spans="1:21" s="1" customFormat="1" ht="13.5" customHeight="1">
      <c r="A25" s="28"/>
      <c r="B25" s="305"/>
      <c r="C25" s="302" t="s">
        <v>315</v>
      </c>
      <c r="D25" s="240" t="s">
        <v>87</v>
      </c>
      <c r="E25" s="707" t="s">
        <v>88</v>
      </c>
      <c r="F25" s="699">
        <f>'★第１3表 '!F25+'★第１4表  '!F25</f>
        <v>8807.82</v>
      </c>
      <c r="G25" s="699">
        <f>'★第１3表 '!G25+'★第１4表  '!G25</f>
        <v>0</v>
      </c>
      <c r="H25" s="699">
        <f>'★第１3表 '!H25+'★第１4表  '!H25</f>
        <v>13.68</v>
      </c>
      <c r="I25" s="699">
        <f>'★第１3表 '!I25+'★第１4表  '!I25</f>
        <v>33.200000000000003</v>
      </c>
      <c r="J25" s="699">
        <f>'★第１3表 '!J25+'★第１4表  '!J25</f>
        <v>28.580000000000002</v>
      </c>
      <c r="K25" s="699">
        <f>'★第１3表 '!K25+'★第１4表  '!K25</f>
        <v>120.80000000000001</v>
      </c>
      <c r="L25" s="699">
        <f>'★第１3表 '!L25+'★第１4表  '!L25</f>
        <v>198.23999999999998</v>
      </c>
      <c r="M25" s="699">
        <f>'★第１3表 '!M25+'★第１4表  '!M25</f>
        <v>487.98</v>
      </c>
      <c r="N25" s="699">
        <f>'★第１3表 '!N25+'★第１4表  '!N25</f>
        <v>711.54</v>
      </c>
      <c r="O25" s="699">
        <f>'★第１3表 '!O25+'★第１4表  '!O25</f>
        <v>537.53</v>
      </c>
      <c r="P25" s="699">
        <f>'★第１3表 '!P25+'★第１4表  '!P25</f>
        <v>1115.6300000000001</v>
      </c>
      <c r="Q25" s="699">
        <f>'★第１3表 '!Q25+'★第１4表  '!Q25</f>
        <v>1381.27</v>
      </c>
      <c r="R25" s="699">
        <f>'★第１3表 '!R25+'★第１4表  '!R25</f>
        <v>1556.98</v>
      </c>
      <c r="S25" s="699">
        <f>'★第１3表 '!S25+'★第１4表  '!S25</f>
        <v>1243</v>
      </c>
      <c r="T25" s="699">
        <f>'★第１3表 '!T25+'★第１4表  '!T25</f>
        <v>633.67999999999995</v>
      </c>
      <c r="U25" s="700">
        <f>'★第１3表 '!U25+'★第１4表  '!U25</f>
        <v>745.71</v>
      </c>
    </row>
    <row r="26" spans="1:21" s="1" customFormat="1" ht="13.5" customHeight="1">
      <c r="A26" s="28"/>
      <c r="B26" s="305"/>
      <c r="C26" s="302"/>
      <c r="D26" s="302"/>
      <c r="E26" s="703" t="s">
        <v>80</v>
      </c>
      <c r="F26" s="699">
        <f>SUM(F24:F25)</f>
        <v>22821.82</v>
      </c>
      <c r="G26" s="699">
        <f t="shared" ref="G26:U26" si="3">SUM(G24:G25)</f>
        <v>0</v>
      </c>
      <c r="H26" s="699">
        <f t="shared" si="3"/>
        <v>23.67</v>
      </c>
      <c r="I26" s="699">
        <f t="shared" si="3"/>
        <v>91.41</v>
      </c>
      <c r="J26" s="699">
        <f t="shared" si="3"/>
        <v>222.84</v>
      </c>
      <c r="K26" s="699">
        <f t="shared" si="3"/>
        <v>522.43000000000006</v>
      </c>
      <c r="L26" s="699">
        <f t="shared" si="3"/>
        <v>625.07999999999993</v>
      </c>
      <c r="M26" s="699">
        <f t="shared" si="3"/>
        <v>1362.68</v>
      </c>
      <c r="N26" s="699">
        <f t="shared" si="3"/>
        <v>1848.9499999999998</v>
      </c>
      <c r="O26" s="699">
        <f t="shared" si="3"/>
        <v>2016.32</v>
      </c>
      <c r="P26" s="699">
        <f t="shared" si="3"/>
        <v>3197.98</v>
      </c>
      <c r="Q26" s="699">
        <f t="shared" si="3"/>
        <v>4034.42</v>
      </c>
      <c r="R26" s="699">
        <f t="shared" si="3"/>
        <v>3702.24</v>
      </c>
      <c r="S26" s="699">
        <f t="shared" si="3"/>
        <v>2334.46</v>
      </c>
      <c r="T26" s="699">
        <f t="shared" si="3"/>
        <v>1147.3899999999999</v>
      </c>
      <c r="U26" s="700">
        <f t="shared" si="3"/>
        <v>1691.95</v>
      </c>
    </row>
    <row r="27" spans="1:21" s="1" customFormat="1" ht="13.5" customHeight="1" thickBot="1">
      <c r="A27" s="28"/>
      <c r="B27" s="305"/>
      <c r="C27" s="708"/>
      <c r="D27" s="709" t="s">
        <v>83</v>
      </c>
      <c r="E27" s="710"/>
      <c r="F27" s="711">
        <f>SUM(F22,F26)</f>
        <v>26328.309999999998</v>
      </c>
      <c r="G27" s="711">
        <f t="shared" ref="G27:U27" si="4">SUM(G22,G26)</f>
        <v>0</v>
      </c>
      <c r="H27" s="711">
        <f t="shared" si="4"/>
        <v>23.67</v>
      </c>
      <c r="I27" s="711">
        <f t="shared" si="4"/>
        <v>100.47999999999999</v>
      </c>
      <c r="J27" s="711">
        <f t="shared" si="4"/>
        <v>273.18</v>
      </c>
      <c r="K27" s="711">
        <f t="shared" si="4"/>
        <v>707.18000000000006</v>
      </c>
      <c r="L27" s="711">
        <f t="shared" si="4"/>
        <v>779.9799999999999</v>
      </c>
      <c r="M27" s="711">
        <f t="shared" si="4"/>
        <v>1509.48</v>
      </c>
      <c r="N27" s="711">
        <f t="shared" si="4"/>
        <v>2012.6299999999999</v>
      </c>
      <c r="O27" s="711">
        <f t="shared" si="4"/>
        <v>2167.4499999999998</v>
      </c>
      <c r="P27" s="711">
        <f t="shared" si="4"/>
        <v>3543.21</v>
      </c>
      <c r="Q27" s="711">
        <f t="shared" si="4"/>
        <v>4620.7700000000004</v>
      </c>
      <c r="R27" s="711">
        <f t="shared" si="4"/>
        <v>4371.62</v>
      </c>
      <c r="S27" s="711">
        <f t="shared" si="4"/>
        <v>2768.48</v>
      </c>
      <c r="T27" s="711">
        <f t="shared" si="4"/>
        <v>1381.2599999999998</v>
      </c>
      <c r="U27" s="712">
        <f t="shared" si="4"/>
        <v>2068.92</v>
      </c>
    </row>
    <row r="28" spans="1:21" s="1" customFormat="1" ht="13.5" customHeight="1">
      <c r="A28" s="28"/>
      <c r="B28" s="305"/>
      <c r="C28" s="312" t="s">
        <v>316</v>
      </c>
      <c r="D28" s="412" t="s">
        <v>89</v>
      </c>
      <c r="E28" s="404" t="s">
        <v>90</v>
      </c>
      <c r="F28" s="699">
        <f>'★第１3表 '!F28+'★第１4表  '!F28</f>
        <v>30739.129999999997</v>
      </c>
      <c r="G28" s="699">
        <f>'★第１3表 '!G28+'★第１4表  '!G28</f>
        <v>0</v>
      </c>
      <c r="H28" s="699">
        <f>'★第１3表 '!H28+'★第１4表  '!H28</f>
        <v>25.869999999999997</v>
      </c>
      <c r="I28" s="699">
        <f>'★第１3表 '!I28+'★第１4表  '!I28</f>
        <v>135.30000000000001</v>
      </c>
      <c r="J28" s="699">
        <f>'★第１3表 '!J28+'★第１4表  '!J28</f>
        <v>223.04</v>
      </c>
      <c r="K28" s="699">
        <f>'★第１3表 '!K28+'★第１4表  '!K28</f>
        <v>575.38</v>
      </c>
      <c r="L28" s="699">
        <f>'★第１3表 '!L28+'★第１4表  '!L28</f>
        <v>682.33</v>
      </c>
      <c r="M28" s="699">
        <f>'★第１3表 '!M28+'★第１4表  '!M28</f>
        <v>1490.59</v>
      </c>
      <c r="N28" s="699">
        <f>'★第１3表 '!N28+'★第１4表  '!N28</f>
        <v>2732.35</v>
      </c>
      <c r="O28" s="699">
        <f>'★第１3表 '!O28+'★第１4表  '!O28</f>
        <v>3076.77</v>
      </c>
      <c r="P28" s="699">
        <f>'★第１3表 '!P28+'★第１4表  '!P28</f>
        <v>6601.3899999999994</v>
      </c>
      <c r="Q28" s="699">
        <f>'★第１3表 '!Q28+'★第１4表  '!Q28</f>
        <v>5203.6399999999994</v>
      </c>
      <c r="R28" s="699">
        <f>'★第１3表 '!R28+'★第１4表  '!R28</f>
        <v>4378.9400000000005</v>
      </c>
      <c r="S28" s="699">
        <f>'★第１3表 '!S28+'★第１4表  '!S28</f>
        <v>2688.79</v>
      </c>
      <c r="T28" s="699">
        <f>'★第１3表 '!T28+'★第１4表  '!T28</f>
        <v>950.09</v>
      </c>
      <c r="U28" s="700">
        <f>'★第１3表 '!U28+'★第１4表  '!U28</f>
        <v>1974.65</v>
      </c>
    </row>
    <row r="29" spans="1:21" s="1" customFormat="1" ht="13.5" customHeight="1">
      <c r="A29" s="28"/>
      <c r="B29" s="305"/>
      <c r="C29" s="302" t="s">
        <v>330</v>
      </c>
      <c r="D29" s="302"/>
      <c r="E29" s="707" t="s">
        <v>91</v>
      </c>
      <c r="F29" s="699">
        <f>'★第１3表 '!F29+'★第１4表  '!F29</f>
        <v>4086.38</v>
      </c>
      <c r="G29" s="699">
        <f>'★第１3表 '!G29+'★第１4表  '!G29</f>
        <v>0</v>
      </c>
      <c r="H29" s="699">
        <f>'★第１3表 '!H29+'★第１4表  '!H29</f>
        <v>1.89</v>
      </c>
      <c r="I29" s="699">
        <f>'★第１3表 '!I29+'★第１4表  '!I29</f>
        <v>28.53</v>
      </c>
      <c r="J29" s="699">
        <f>'★第１3表 '!J29+'★第１4表  '!J29</f>
        <v>27.470000000000002</v>
      </c>
      <c r="K29" s="699">
        <f>'★第１3表 '!K29+'★第１4表  '!K29</f>
        <v>195.84</v>
      </c>
      <c r="L29" s="699">
        <f>'★第１3表 '!L29+'★第１4表  '!L29</f>
        <v>301.76</v>
      </c>
      <c r="M29" s="699">
        <f>'★第１3表 '!M29+'★第１4表  '!M29</f>
        <v>399.84999999999997</v>
      </c>
      <c r="N29" s="699">
        <f>'★第１3表 '!N29+'★第１4表  '!N29</f>
        <v>465.13</v>
      </c>
      <c r="O29" s="699">
        <f>'★第１3表 '!O29+'★第１4表  '!O29</f>
        <v>308.37</v>
      </c>
      <c r="P29" s="699">
        <f>'★第１3表 '!P29+'★第１4表  '!P29</f>
        <v>477.94</v>
      </c>
      <c r="Q29" s="699">
        <f>'★第１3表 '!Q29+'★第１4表  '!Q29</f>
        <v>475.56</v>
      </c>
      <c r="R29" s="699">
        <f>'★第１3表 '!R29+'★第１4表  '!R29</f>
        <v>530.37</v>
      </c>
      <c r="S29" s="699">
        <f>'★第１3表 '!S29+'★第１4表  '!S29</f>
        <v>394.34000000000003</v>
      </c>
      <c r="T29" s="699">
        <f>'★第１3表 '!T29+'★第１4表  '!T29</f>
        <v>201.06</v>
      </c>
      <c r="U29" s="700">
        <f>'★第１3表 '!U29+'★第１4表  '!U29</f>
        <v>278.27</v>
      </c>
    </row>
    <row r="30" spans="1:21" s="1" customFormat="1" ht="13.5" customHeight="1" thickBot="1">
      <c r="A30" s="28"/>
      <c r="B30" s="305"/>
      <c r="C30" s="173"/>
      <c r="D30" s="713" t="s">
        <v>83</v>
      </c>
      <c r="E30" s="714"/>
      <c r="F30" s="701">
        <f>SUM(F28:F29)</f>
        <v>34825.509999999995</v>
      </c>
      <c r="G30" s="701">
        <f t="shared" ref="G30:U30" si="5">SUM(G28:G29)</f>
        <v>0</v>
      </c>
      <c r="H30" s="701">
        <f t="shared" si="5"/>
        <v>27.759999999999998</v>
      </c>
      <c r="I30" s="701">
        <f t="shared" si="5"/>
        <v>163.83000000000001</v>
      </c>
      <c r="J30" s="701">
        <f t="shared" si="5"/>
        <v>250.51</v>
      </c>
      <c r="K30" s="701">
        <f t="shared" si="5"/>
        <v>771.22</v>
      </c>
      <c r="L30" s="701">
        <f t="shared" si="5"/>
        <v>984.09</v>
      </c>
      <c r="M30" s="701">
        <f t="shared" si="5"/>
        <v>1890.4399999999998</v>
      </c>
      <c r="N30" s="701">
        <f t="shared" si="5"/>
        <v>3197.48</v>
      </c>
      <c r="O30" s="701">
        <f t="shared" si="5"/>
        <v>3385.14</v>
      </c>
      <c r="P30" s="701">
        <f t="shared" si="5"/>
        <v>7079.329999999999</v>
      </c>
      <c r="Q30" s="701">
        <f t="shared" si="5"/>
        <v>5679.2</v>
      </c>
      <c r="R30" s="701">
        <f t="shared" si="5"/>
        <v>4909.3100000000004</v>
      </c>
      <c r="S30" s="701">
        <f t="shared" si="5"/>
        <v>3083.13</v>
      </c>
      <c r="T30" s="701">
        <f t="shared" si="5"/>
        <v>1151.1500000000001</v>
      </c>
      <c r="U30" s="702">
        <f t="shared" si="5"/>
        <v>2252.92</v>
      </c>
    </row>
    <row r="31" spans="1:21" s="1" customFormat="1" ht="13.5" customHeight="1" thickBot="1">
      <c r="A31" s="28"/>
      <c r="B31" s="305"/>
      <c r="C31" s="413" t="s">
        <v>92</v>
      </c>
      <c r="D31" s="414"/>
      <c r="E31" s="415"/>
      <c r="F31" s="535">
        <f>SUM(F21,F27,F30)</f>
        <v>86167.01999999999</v>
      </c>
      <c r="G31" s="535">
        <f t="shared" ref="G31:U31" si="6">SUM(G21,G27,G30)</f>
        <v>1.17</v>
      </c>
      <c r="H31" s="535">
        <f t="shared" si="6"/>
        <v>67.31</v>
      </c>
      <c r="I31" s="535">
        <f t="shared" si="6"/>
        <v>418.46000000000004</v>
      </c>
      <c r="J31" s="535">
        <f t="shared" si="6"/>
        <v>950.3</v>
      </c>
      <c r="K31" s="535">
        <f t="shared" si="6"/>
        <v>2232.2700000000004</v>
      </c>
      <c r="L31" s="535">
        <f t="shared" si="6"/>
        <v>2694.65</v>
      </c>
      <c r="M31" s="535">
        <f t="shared" si="6"/>
        <v>4802.0599999999995</v>
      </c>
      <c r="N31" s="535">
        <f t="shared" si="6"/>
        <v>6700.5</v>
      </c>
      <c r="O31" s="535">
        <f t="shared" si="6"/>
        <v>7745.369999999999</v>
      </c>
      <c r="P31" s="535">
        <f t="shared" si="6"/>
        <v>14854.579999999998</v>
      </c>
      <c r="Q31" s="535">
        <f t="shared" si="6"/>
        <v>14232.490000000002</v>
      </c>
      <c r="R31" s="535">
        <f t="shared" si="6"/>
        <v>12294.98</v>
      </c>
      <c r="S31" s="535">
        <f t="shared" si="6"/>
        <v>7554.56</v>
      </c>
      <c r="T31" s="535">
        <f t="shared" si="6"/>
        <v>3572.8399999999997</v>
      </c>
      <c r="U31" s="539">
        <f t="shared" si="6"/>
        <v>8045.48</v>
      </c>
    </row>
    <row r="32" spans="1:21" s="1" customFormat="1" ht="13.5" customHeight="1">
      <c r="A32" s="28"/>
      <c r="B32" s="417"/>
      <c r="C32" s="306" t="s">
        <v>93</v>
      </c>
      <c r="D32" s="418"/>
      <c r="E32" s="186" t="s">
        <v>94</v>
      </c>
      <c r="F32" s="699">
        <f>'★第１3表 '!F32+'★第１4表  '!F32</f>
        <v>46613.969999999994</v>
      </c>
      <c r="G32" s="699">
        <f>'★第１3表 '!G32+'★第１4表  '!G32</f>
        <v>288.13000000000005</v>
      </c>
      <c r="H32" s="699">
        <f>'★第１3表 '!H32+'★第１4表  '!H32</f>
        <v>81.069999999999993</v>
      </c>
      <c r="I32" s="699">
        <f>'★第１3表 '!I32+'★第１4表  '!I32</f>
        <v>295.33999999999997</v>
      </c>
      <c r="J32" s="699">
        <f>'★第１3表 '!J32+'★第１4表  '!J32</f>
        <v>666.69</v>
      </c>
      <c r="K32" s="699">
        <f>'★第１3表 '!K32+'★第１4表  '!K32</f>
        <v>680.45999999999992</v>
      </c>
      <c r="L32" s="699">
        <f>'★第１3表 '!L32+'★第１4表  '!L32</f>
        <v>1256.69</v>
      </c>
      <c r="M32" s="699">
        <f>'★第１3表 '!M32+'★第１4表  '!M32</f>
        <v>1648.7</v>
      </c>
      <c r="N32" s="699">
        <f>'★第１3表 '!N32+'★第１4表  '!N32</f>
        <v>4084.69</v>
      </c>
      <c r="O32" s="699">
        <f>'★第１3表 '!O32+'★第１4表  '!O32</f>
        <v>3983.4500000000003</v>
      </c>
      <c r="P32" s="699">
        <f>'★第１3表 '!P32+'★第１4表  '!P32</f>
        <v>7027.62</v>
      </c>
      <c r="Q32" s="699">
        <f>'★第１3表 '!Q32+'★第１4表  '!Q32</f>
        <v>7430.26</v>
      </c>
      <c r="R32" s="699">
        <f>'★第１3表 '!R32+'★第１4表  '!R32</f>
        <v>6486.6799999999994</v>
      </c>
      <c r="S32" s="699">
        <f>'★第１3表 '!S32+'★第１4表  '!S32</f>
        <v>3614.15</v>
      </c>
      <c r="T32" s="699">
        <f>'★第１3表 '!T32+'★第１4表  '!T32</f>
        <v>2508.6799999999998</v>
      </c>
      <c r="U32" s="700">
        <f>'★第１3表 '!U32+'★第１4表  '!U32</f>
        <v>6561.3599999999988</v>
      </c>
    </row>
    <row r="33" spans="1:21" s="1" customFormat="1" ht="13.5" customHeight="1" thickBot="1">
      <c r="A33" s="28"/>
      <c r="B33" s="305"/>
      <c r="C33" s="232" t="s">
        <v>334</v>
      </c>
      <c r="D33" s="850" t="s">
        <v>83</v>
      </c>
      <c r="E33" s="839"/>
      <c r="F33" s="701">
        <f>F32</f>
        <v>46613.969999999994</v>
      </c>
      <c r="G33" s="701">
        <f t="shared" ref="G33:U33" si="7">G32</f>
        <v>288.13000000000005</v>
      </c>
      <c r="H33" s="701">
        <f t="shared" si="7"/>
        <v>81.069999999999993</v>
      </c>
      <c r="I33" s="701">
        <f t="shared" si="7"/>
        <v>295.33999999999997</v>
      </c>
      <c r="J33" s="701">
        <f t="shared" si="7"/>
        <v>666.69</v>
      </c>
      <c r="K33" s="701">
        <f t="shared" si="7"/>
        <v>680.45999999999992</v>
      </c>
      <c r="L33" s="701">
        <f t="shared" si="7"/>
        <v>1256.69</v>
      </c>
      <c r="M33" s="701">
        <f t="shared" si="7"/>
        <v>1648.7</v>
      </c>
      <c r="N33" s="701">
        <f t="shared" si="7"/>
        <v>4084.69</v>
      </c>
      <c r="O33" s="701">
        <f t="shared" si="7"/>
        <v>3983.4500000000003</v>
      </c>
      <c r="P33" s="701">
        <f t="shared" si="7"/>
        <v>7027.62</v>
      </c>
      <c r="Q33" s="701">
        <f t="shared" si="7"/>
        <v>7430.26</v>
      </c>
      <c r="R33" s="701">
        <f t="shared" si="7"/>
        <v>6486.6799999999994</v>
      </c>
      <c r="S33" s="701">
        <f t="shared" si="7"/>
        <v>3614.15</v>
      </c>
      <c r="T33" s="701">
        <f t="shared" si="7"/>
        <v>2508.6799999999998</v>
      </c>
      <c r="U33" s="702">
        <f t="shared" si="7"/>
        <v>6561.3599999999988</v>
      </c>
    </row>
    <row r="34" spans="1:21" s="1" customFormat="1" ht="13.5" customHeight="1">
      <c r="A34" s="28"/>
      <c r="B34" s="234" t="s">
        <v>95</v>
      </c>
      <c r="C34" s="235"/>
      <c r="D34" s="420" t="s">
        <v>96</v>
      </c>
      <c r="E34" s="421" t="s">
        <v>97</v>
      </c>
      <c r="F34" s="699">
        <f>'★第１3表 '!F34+'★第１4表  '!F34</f>
        <v>6762.34</v>
      </c>
      <c r="G34" s="699">
        <f>'★第１3表 '!G34+'★第１4表  '!G34</f>
        <v>1.36</v>
      </c>
      <c r="H34" s="699">
        <f>'★第１3表 '!H34+'★第１4表  '!H34</f>
        <v>8.58</v>
      </c>
      <c r="I34" s="699">
        <f>'★第１3表 '!I34+'★第１4表  '!I34</f>
        <v>33.5</v>
      </c>
      <c r="J34" s="699">
        <f>'★第１3表 '!J34+'★第１4表  '!J34</f>
        <v>62.11</v>
      </c>
      <c r="K34" s="699">
        <f>'★第１3表 '!K34+'★第１4表  '!K34</f>
        <v>136.76999999999998</v>
      </c>
      <c r="L34" s="699">
        <f>'★第１3表 '!L34+'★第１4表  '!L34</f>
        <v>160.67000000000002</v>
      </c>
      <c r="M34" s="699">
        <f>'★第１3表 '!M34+'★第１4表  '!M34</f>
        <v>607.9</v>
      </c>
      <c r="N34" s="699">
        <f>'★第１3表 '!N34+'★第１4表  '!N34</f>
        <v>554.37</v>
      </c>
      <c r="O34" s="699">
        <f>'★第１3表 '!O34+'★第１4表  '!O34</f>
        <v>621.38</v>
      </c>
      <c r="P34" s="699">
        <f>'★第１3表 '!P34+'★第１4表  '!P34</f>
        <v>1009.63</v>
      </c>
      <c r="Q34" s="699">
        <f>'★第１3表 '!Q34+'★第１4表  '!Q34</f>
        <v>1416.21</v>
      </c>
      <c r="R34" s="699">
        <f>'★第１3表 '!R34+'★第１4表  '!R34</f>
        <v>1036.33</v>
      </c>
      <c r="S34" s="699">
        <f>'★第１3表 '!S34+'★第１4表  '!S34</f>
        <v>356.22</v>
      </c>
      <c r="T34" s="699">
        <f>'★第１3表 '!T34+'★第１4表  '!T34</f>
        <v>226.72</v>
      </c>
      <c r="U34" s="700">
        <f>'★第１3表 '!U34+'★第１4表  '!U34</f>
        <v>530.58999999999992</v>
      </c>
    </row>
    <row r="35" spans="1:21" s="1" customFormat="1" ht="13.5" customHeight="1">
      <c r="A35" s="28"/>
      <c r="B35" s="234" t="s">
        <v>98</v>
      </c>
      <c r="C35" s="235"/>
      <c r="D35" s="170"/>
      <c r="E35" s="703" t="s">
        <v>80</v>
      </c>
      <c r="F35" s="699">
        <f>SUM(F33,F34)</f>
        <v>53376.31</v>
      </c>
      <c r="G35" s="699">
        <f>SUM(G33,G34)</f>
        <v>289.49000000000007</v>
      </c>
      <c r="H35" s="699">
        <f t="shared" ref="H35:U35" si="8">SUM(H33,H34)</f>
        <v>89.649999999999991</v>
      </c>
      <c r="I35" s="699">
        <f t="shared" si="8"/>
        <v>328.84</v>
      </c>
      <c r="J35" s="699">
        <f t="shared" si="8"/>
        <v>728.80000000000007</v>
      </c>
      <c r="K35" s="699">
        <f t="shared" si="8"/>
        <v>817.2299999999999</v>
      </c>
      <c r="L35" s="699">
        <f t="shared" si="8"/>
        <v>1417.3600000000001</v>
      </c>
      <c r="M35" s="699">
        <f t="shared" si="8"/>
        <v>2256.6</v>
      </c>
      <c r="N35" s="699">
        <f t="shared" si="8"/>
        <v>4639.0600000000004</v>
      </c>
      <c r="O35" s="699">
        <f t="shared" si="8"/>
        <v>4604.83</v>
      </c>
      <c r="P35" s="699">
        <f t="shared" si="8"/>
        <v>8037.25</v>
      </c>
      <c r="Q35" s="699">
        <f t="shared" si="8"/>
        <v>8846.4700000000012</v>
      </c>
      <c r="R35" s="699">
        <f t="shared" si="8"/>
        <v>7523.0099999999993</v>
      </c>
      <c r="S35" s="699">
        <f t="shared" si="8"/>
        <v>3970.37</v>
      </c>
      <c r="T35" s="699">
        <f t="shared" si="8"/>
        <v>2735.3999999999996</v>
      </c>
      <c r="U35" s="700">
        <f t="shared" si="8"/>
        <v>7091.9499999999989</v>
      </c>
    </row>
    <row r="36" spans="1:21" s="1" customFormat="1" ht="13.5" customHeight="1">
      <c r="A36" s="28"/>
      <c r="B36" s="234"/>
      <c r="C36" s="235" t="s">
        <v>99</v>
      </c>
      <c r="D36" s="708"/>
      <c r="E36" s="707" t="s">
        <v>124</v>
      </c>
      <c r="F36" s="699">
        <f>'★第１3表 '!F36+'★第１4表  '!F36</f>
        <v>2918.34</v>
      </c>
      <c r="G36" s="699">
        <f>'★第１3表 '!G36+'★第１4表  '!G36</f>
        <v>0</v>
      </c>
      <c r="H36" s="699">
        <f>'★第１3表 '!H36+'★第１4表  '!H36</f>
        <v>64.740000000000009</v>
      </c>
      <c r="I36" s="699">
        <f>'★第１3表 '!I36+'★第１4表  '!I36</f>
        <v>79.52</v>
      </c>
      <c r="J36" s="699">
        <f>'★第１3表 '!J36+'★第１4表  '!J36</f>
        <v>97.59</v>
      </c>
      <c r="K36" s="699">
        <f>'★第１3表 '!K36+'★第１4表  '!K36</f>
        <v>82.81</v>
      </c>
      <c r="L36" s="699">
        <f>'★第１3表 '!L36+'★第１4表  '!L36</f>
        <v>118.72</v>
      </c>
      <c r="M36" s="699">
        <f>'★第１3表 '!M36+'★第１4表  '!M36</f>
        <v>283.01</v>
      </c>
      <c r="N36" s="699">
        <f>'★第１3表 '!N36+'★第１4表  '!N36</f>
        <v>293.98</v>
      </c>
      <c r="O36" s="699">
        <f>'★第１3表 '!O36+'★第１4表  '!O36</f>
        <v>306.15999999999997</v>
      </c>
      <c r="P36" s="699">
        <f>'★第１3表 '!P36+'★第１4表  '!P36</f>
        <v>434.47</v>
      </c>
      <c r="Q36" s="699">
        <f>'★第１3表 '!Q36+'★第１4表  '!Q36</f>
        <v>482.23</v>
      </c>
      <c r="R36" s="699">
        <f>'★第１3表 '!R36+'★第１4表  '!R36</f>
        <v>373.12</v>
      </c>
      <c r="S36" s="699">
        <f>'★第１3表 '!S36+'★第１4表  '!S36</f>
        <v>135.86000000000001</v>
      </c>
      <c r="T36" s="699">
        <f>'★第１3表 '!T36+'★第１4表  '!T36</f>
        <v>55.16</v>
      </c>
      <c r="U36" s="700">
        <f>'★第１3表 '!U36+'★第１4表  '!U36</f>
        <v>110.97</v>
      </c>
    </row>
    <row r="37" spans="1:21" s="1" customFormat="1" ht="13.5" customHeight="1">
      <c r="A37" s="28"/>
      <c r="B37" s="234" t="s">
        <v>137</v>
      </c>
      <c r="C37" s="235" t="s">
        <v>137</v>
      </c>
      <c r="D37" s="168" t="s">
        <v>101</v>
      </c>
      <c r="E37" s="707" t="s">
        <v>102</v>
      </c>
      <c r="F37" s="699">
        <f>'★第１3表 '!F37+'★第１4表  '!F37</f>
        <v>6441.99</v>
      </c>
      <c r="G37" s="699">
        <f>'★第１3表 '!G37+'★第１4表  '!G37</f>
        <v>0.26</v>
      </c>
      <c r="H37" s="699">
        <f>'★第１3表 '!H37+'★第１4表  '!H37</f>
        <v>53.309999999999995</v>
      </c>
      <c r="I37" s="699">
        <f>'★第１3表 '!I37+'★第１4表  '!I37</f>
        <v>55.14</v>
      </c>
      <c r="J37" s="699">
        <f>'★第１3表 '!J37+'★第１4表  '!J37</f>
        <v>138.22999999999999</v>
      </c>
      <c r="K37" s="699">
        <f>'★第１3表 '!K37+'★第１4表  '!K37</f>
        <v>203.18</v>
      </c>
      <c r="L37" s="699">
        <f>'★第１3表 '!L37+'★第１4表  '!L37</f>
        <v>286.53999999999996</v>
      </c>
      <c r="M37" s="699">
        <f>'★第１3表 '!M37+'★第１4表  '!M37</f>
        <v>661.22</v>
      </c>
      <c r="N37" s="699">
        <f>'★第１3表 '!N37+'★第１4表  '!N37</f>
        <v>488.03999999999996</v>
      </c>
      <c r="O37" s="699">
        <f>'★第１3表 '!O37+'★第１4表  '!O37</f>
        <v>731.3</v>
      </c>
      <c r="P37" s="699">
        <f>'★第１3表 '!P37+'★第１4表  '!P37</f>
        <v>1087.1099999999999</v>
      </c>
      <c r="Q37" s="699">
        <f>'★第１3表 '!Q37+'★第１4表  '!Q37</f>
        <v>1323.21</v>
      </c>
      <c r="R37" s="699">
        <f>'★第１3表 '!R37+'★第１4表  '!R37</f>
        <v>729.56000000000006</v>
      </c>
      <c r="S37" s="699">
        <f>'★第１3表 '!S37+'★第１4表  '!S37</f>
        <v>266.83999999999997</v>
      </c>
      <c r="T37" s="699">
        <f>'★第１3表 '!T37+'★第１4表  '!T37</f>
        <v>91.24</v>
      </c>
      <c r="U37" s="700">
        <f>'★第１3表 '!U37+'★第１4表  '!U37</f>
        <v>326.81</v>
      </c>
    </row>
    <row r="38" spans="1:21" s="1" customFormat="1" ht="13.5" customHeight="1">
      <c r="A38" s="28"/>
      <c r="B38" s="239"/>
      <c r="C38" s="235"/>
      <c r="D38" s="302"/>
      <c r="E38" s="707" t="s">
        <v>227</v>
      </c>
      <c r="F38" s="699">
        <f>'★第１3表 '!F38+'★第１4表  '!F38</f>
        <v>21311.93</v>
      </c>
      <c r="G38" s="699">
        <f>'★第１3表 '!G38+'★第１4表  '!G38</f>
        <v>12.229999999999999</v>
      </c>
      <c r="H38" s="699">
        <f>'★第１3表 '!H38+'★第１4表  '!H38</f>
        <v>129.9</v>
      </c>
      <c r="I38" s="699">
        <f>'★第１3表 '!I38+'★第１4表  '!I38</f>
        <v>271.12</v>
      </c>
      <c r="J38" s="699">
        <f>'★第１3表 '!J38+'★第１4表  '!J38</f>
        <v>295.32</v>
      </c>
      <c r="K38" s="699">
        <f>'★第１3表 '!K38+'★第１4表  '!K38</f>
        <v>298.63</v>
      </c>
      <c r="L38" s="699">
        <f>'★第１3表 '!L38+'★第１4表  '!L38</f>
        <v>595.61</v>
      </c>
      <c r="M38" s="699">
        <f>'★第１3表 '!M38+'★第１4表  '!M38</f>
        <v>1472.9499999999998</v>
      </c>
      <c r="N38" s="699">
        <f>'★第１3表 '!N38+'★第１4表  '!N38</f>
        <v>1352.51</v>
      </c>
      <c r="O38" s="699">
        <f>'★第１3表 '!O38+'★第１4表  '!O38</f>
        <v>2524.7599999999998</v>
      </c>
      <c r="P38" s="699">
        <f>'★第１3表 '!P38+'★第１4表  '!P38</f>
        <v>3992.2000000000003</v>
      </c>
      <c r="Q38" s="699">
        <f>'★第１3表 '!Q38+'★第１4表  '!Q38</f>
        <v>4346.97</v>
      </c>
      <c r="R38" s="699">
        <f>'★第１3表 '!R38+'★第１4表  '!R38</f>
        <v>2582.3399999999997</v>
      </c>
      <c r="S38" s="699">
        <f>'★第１3表 '!S38+'★第１4表  '!S38</f>
        <v>1412.17</v>
      </c>
      <c r="T38" s="699">
        <f>'★第１3表 '!T38+'★第１4表  '!T38</f>
        <v>558.84</v>
      </c>
      <c r="U38" s="700">
        <f>'★第１3表 '!U38+'★第１4表  '!U38</f>
        <v>1466.3799999999999</v>
      </c>
    </row>
    <row r="39" spans="1:21" s="1" customFormat="1" ht="13.5" customHeight="1">
      <c r="A39" s="28"/>
      <c r="B39" s="239"/>
      <c r="C39" s="235"/>
      <c r="D39" s="170"/>
      <c r="E39" s="703" t="s">
        <v>80</v>
      </c>
      <c r="F39" s="699">
        <f>SUM(F36:F38)</f>
        <v>30672.260000000002</v>
      </c>
      <c r="G39" s="699">
        <f t="shared" ref="G39:U39" si="9">SUM(G36:G38)</f>
        <v>12.489999999999998</v>
      </c>
      <c r="H39" s="699">
        <f t="shared" si="9"/>
        <v>247.95000000000002</v>
      </c>
      <c r="I39" s="699">
        <f t="shared" si="9"/>
        <v>405.78</v>
      </c>
      <c r="J39" s="699">
        <f t="shared" si="9"/>
        <v>531.14</v>
      </c>
      <c r="K39" s="699">
        <f t="shared" si="9"/>
        <v>584.62</v>
      </c>
      <c r="L39" s="699">
        <f t="shared" si="9"/>
        <v>1000.87</v>
      </c>
      <c r="M39" s="699">
        <f t="shared" si="9"/>
        <v>2417.1799999999998</v>
      </c>
      <c r="N39" s="699">
        <f t="shared" si="9"/>
        <v>2134.5299999999997</v>
      </c>
      <c r="O39" s="699">
        <f t="shared" si="9"/>
        <v>3562.22</v>
      </c>
      <c r="P39" s="699">
        <f t="shared" si="9"/>
        <v>5513.7800000000007</v>
      </c>
      <c r="Q39" s="699">
        <f t="shared" si="9"/>
        <v>6152.41</v>
      </c>
      <c r="R39" s="699">
        <f t="shared" si="9"/>
        <v>3685.0199999999995</v>
      </c>
      <c r="S39" s="699">
        <f t="shared" si="9"/>
        <v>1814.8700000000001</v>
      </c>
      <c r="T39" s="699">
        <f t="shared" si="9"/>
        <v>705.24</v>
      </c>
      <c r="U39" s="700">
        <f t="shared" si="9"/>
        <v>1904.1599999999999</v>
      </c>
    </row>
    <row r="40" spans="1:21" s="1" customFormat="1" ht="13.5" customHeight="1" thickBot="1">
      <c r="A40" s="28"/>
      <c r="B40" s="234"/>
      <c r="C40" s="236"/>
      <c r="D40" s="709" t="s">
        <v>83</v>
      </c>
      <c r="E40" s="710"/>
      <c r="F40" s="701">
        <f>SUM(F34,F39)</f>
        <v>37434.600000000006</v>
      </c>
      <c r="G40" s="701">
        <f t="shared" ref="G40:U40" si="10">SUM(G34,G39)</f>
        <v>13.849999999999998</v>
      </c>
      <c r="H40" s="701">
        <f t="shared" si="10"/>
        <v>256.53000000000003</v>
      </c>
      <c r="I40" s="701">
        <f t="shared" si="10"/>
        <v>439.28</v>
      </c>
      <c r="J40" s="701">
        <f t="shared" si="10"/>
        <v>593.25</v>
      </c>
      <c r="K40" s="701">
        <f t="shared" si="10"/>
        <v>721.39</v>
      </c>
      <c r="L40" s="701">
        <f t="shared" si="10"/>
        <v>1161.54</v>
      </c>
      <c r="M40" s="701">
        <f t="shared" si="10"/>
        <v>3025.08</v>
      </c>
      <c r="N40" s="701">
        <f t="shared" si="10"/>
        <v>2688.8999999999996</v>
      </c>
      <c r="O40" s="701">
        <f t="shared" si="10"/>
        <v>4183.5999999999995</v>
      </c>
      <c r="P40" s="701">
        <f t="shared" si="10"/>
        <v>6523.4100000000008</v>
      </c>
      <c r="Q40" s="701">
        <f t="shared" si="10"/>
        <v>7568.62</v>
      </c>
      <c r="R40" s="701">
        <f t="shared" si="10"/>
        <v>4721.3499999999995</v>
      </c>
      <c r="S40" s="701">
        <f t="shared" si="10"/>
        <v>2171.09</v>
      </c>
      <c r="T40" s="701">
        <f t="shared" si="10"/>
        <v>931.96</v>
      </c>
      <c r="U40" s="702">
        <f t="shared" si="10"/>
        <v>2434.75</v>
      </c>
    </row>
    <row r="41" spans="1:21" s="1" customFormat="1" ht="13.5" customHeight="1" thickBot="1">
      <c r="A41" s="28"/>
      <c r="B41" s="151"/>
      <c r="C41" s="413" t="s">
        <v>92</v>
      </c>
      <c r="D41" s="414"/>
      <c r="E41" s="415"/>
      <c r="F41" s="536">
        <f>SUM(F33,F40)</f>
        <v>84048.57</v>
      </c>
      <c r="G41" s="536">
        <f t="shared" ref="G41:U41" si="11">SUM(G33,G40)</f>
        <v>301.98000000000008</v>
      </c>
      <c r="H41" s="536">
        <f t="shared" si="11"/>
        <v>337.6</v>
      </c>
      <c r="I41" s="536">
        <f t="shared" si="11"/>
        <v>734.61999999999989</v>
      </c>
      <c r="J41" s="536">
        <f t="shared" si="11"/>
        <v>1259.94</v>
      </c>
      <c r="K41" s="536">
        <f t="shared" si="11"/>
        <v>1401.85</v>
      </c>
      <c r="L41" s="536">
        <f t="shared" si="11"/>
        <v>2418.23</v>
      </c>
      <c r="M41" s="536">
        <f t="shared" si="11"/>
        <v>4673.78</v>
      </c>
      <c r="N41" s="536">
        <f t="shared" si="11"/>
        <v>6773.59</v>
      </c>
      <c r="O41" s="536">
        <f t="shared" si="11"/>
        <v>8167.0499999999993</v>
      </c>
      <c r="P41" s="536">
        <f t="shared" si="11"/>
        <v>13551.03</v>
      </c>
      <c r="Q41" s="536">
        <f t="shared" si="11"/>
        <v>14998.880000000001</v>
      </c>
      <c r="R41" s="536">
        <f t="shared" si="11"/>
        <v>11208.029999999999</v>
      </c>
      <c r="S41" s="536">
        <f t="shared" si="11"/>
        <v>5785.24</v>
      </c>
      <c r="T41" s="536">
        <f t="shared" si="11"/>
        <v>3440.64</v>
      </c>
      <c r="U41" s="540">
        <f t="shared" si="11"/>
        <v>8996.1099999999988</v>
      </c>
    </row>
    <row r="42" spans="1:21" s="1" customFormat="1" ht="13.5" customHeight="1" thickBot="1">
      <c r="A42" s="28"/>
      <c r="B42" s="851" t="s">
        <v>104</v>
      </c>
      <c r="C42" s="852"/>
      <c r="D42" s="852"/>
      <c r="E42" s="853"/>
      <c r="F42" s="103">
        <f>F31+F41</f>
        <v>170215.59</v>
      </c>
      <c r="G42" s="103">
        <f t="shared" ref="G42:U42" si="12">G31+G41</f>
        <v>303.15000000000009</v>
      </c>
      <c r="H42" s="103">
        <f t="shared" si="12"/>
        <v>404.91</v>
      </c>
      <c r="I42" s="103">
        <f t="shared" si="12"/>
        <v>1153.08</v>
      </c>
      <c r="J42" s="103">
        <f t="shared" si="12"/>
        <v>2210.2399999999998</v>
      </c>
      <c r="K42" s="103">
        <f t="shared" si="12"/>
        <v>3634.1200000000003</v>
      </c>
      <c r="L42" s="103">
        <f t="shared" si="12"/>
        <v>5112.88</v>
      </c>
      <c r="M42" s="103">
        <f t="shared" si="12"/>
        <v>9475.84</v>
      </c>
      <c r="N42" s="103">
        <f t="shared" si="12"/>
        <v>13474.09</v>
      </c>
      <c r="O42" s="103">
        <f t="shared" si="12"/>
        <v>15912.419999999998</v>
      </c>
      <c r="P42" s="103">
        <f t="shared" si="12"/>
        <v>28405.61</v>
      </c>
      <c r="Q42" s="103">
        <f t="shared" si="12"/>
        <v>29231.370000000003</v>
      </c>
      <c r="R42" s="103">
        <f t="shared" si="12"/>
        <v>23503.01</v>
      </c>
      <c r="S42" s="103">
        <f t="shared" si="12"/>
        <v>13339.8</v>
      </c>
      <c r="T42" s="103">
        <f t="shared" si="12"/>
        <v>7013.48</v>
      </c>
      <c r="U42" s="538">
        <f t="shared" si="12"/>
        <v>17041.589999999997</v>
      </c>
    </row>
    <row r="44" spans="1:21" ht="13.5" customHeight="1">
      <c r="G44" s="1"/>
    </row>
  </sheetData>
  <mergeCells count="6">
    <mergeCell ref="B42:E42"/>
    <mergeCell ref="E4:E5"/>
    <mergeCell ref="F4:U4"/>
    <mergeCell ref="D21:E21"/>
    <mergeCell ref="D22:D23"/>
    <mergeCell ref="D33:E33"/>
  </mergeCells>
  <phoneticPr fontId="5"/>
  <pageMargins left="0.59055118110236227" right="0.51181102362204722" top="0.51181102362204722" bottom="0.51181102362204722" header="0.31496062992125984" footer="0.31496062992125984"/>
  <pageSetup paperSize="9" scale="9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zoomScale="70" zoomScaleNormal="70" workbookViewId="0">
      <selection activeCell="O21" sqref="O21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353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354</v>
      </c>
      <c r="D5" s="721" t="s">
        <v>27</v>
      </c>
      <c r="E5" s="722">
        <v>294.37</v>
      </c>
      <c r="F5" s="722">
        <v>251.01999999999998</v>
      </c>
      <c r="G5" s="722">
        <v>604.15</v>
      </c>
      <c r="H5" s="722">
        <v>947.2700000000001</v>
      </c>
      <c r="I5" s="722">
        <v>1098.6799999999998</v>
      </c>
      <c r="J5" s="722">
        <v>1912.81</v>
      </c>
      <c r="K5" s="722">
        <v>4577.4699999999993</v>
      </c>
      <c r="L5" s="722">
        <v>8792.16</v>
      </c>
      <c r="M5" s="722">
        <v>11784.289999999999</v>
      </c>
      <c r="N5" s="722">
        <v>23940.829999999998</v>
      </c>
      <c r="O5" s="722">
        <v>25725.55</v>
      </c>
      <c r="P5" s="722">
        <v>20797.850000000002</v>
      </c>
      <c r="Q5" s="722">
        <v>11860.25</v>
      </c>
      <c r="R5" s="722">
        <v>6354.4000000000005</v>
      </c>
      <c r="S5" s="722">
        <v>4163.8500000000004</v>
      </c>
      <c r="T5" s="722">
        <v>3229.9400000000005</v>
      </c>
      <c r="U5" s="722">
        <v>2590.7199999999998</v>
      </c>
      <c r="V5" s="722">
        <v>2132.1999999999998</v>
      </c>
      <c r="W5" s="722">
        <v>1486.78</v>
      </c>
      <c r="X5" s="722">
        <v>744.36</v>
      </c>
      <c r="Y5" s="722">
        <v>572.66000000000008</v>
      </c>
      <c r="Z5" s="723">
        <v>133861.60999999999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4464</v>
      </c>
      <c r="F6" s="726">
        <v>16681</v>
      </c>
      <c r="G6" s="726">
        <v>82918</v>
      </c>
      <c r="H6" s="726">
        <v>197376</v>
      </c>
      <c r="I6" s="726">
        <v>298925</v>
      </c>
      <c r="J6" s="726">
        <v>635742</v>
      </c>
      <c r="K6" s="726">
        <v>1763726</v>
      </c>
      <c r="L6" s="726">
        <v>3782503</v>
      </c>
      <c r="M6" s="726">
        <v>5680930</v>
      </c>
      <c r="N6" s="726">
        <v>12302705</v>
      </c>
      <c r="O6" s="726">
        <v>14054932</v>
      </c>
      <c r="P6" s="726">
        <v>11988969</v>
      </c>
      <c r="Q6" s="726">
        <v>7131304</v>
      </c>
      <c r="R6" s="726">
        <v>3996234</v>
      </c>
      <c r="S6" s="726">
        <v>2716985</v>
      </c>
      <c r="T6" s="726">
        <v>2176895</v>
      </c>
      <c r="U6" s="726">
        <v>1807196</v>
      </c>
      <c r="V6" s="726">
        <v>1511388</v>
      </c>
      <c r="W6" s="726">
        <v>1088180</v>
      </c>
      <c r="X6" s="726">
        <v>546959</v>
      </c>
      <c r="Y6" s="726">
        <v>413117</v>
      </c>
      <c r="Z6" s="727">
        <v>72198129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1913</v>
      </c>
      <c r="F7" s="729">
        <v>5222</v>
      </c>
      <c r="G7" s="729">
        <v>12098</v>
      </c>
      <c r="H7" s="729">
        <v>14491</v>
      </c>
      <c r="I7" s="729">
        <v>14620</v>
      </c>
      <c r="J7" s="729">
        <v>22274</v>
      </c>
      <c r="K7" s="729">
        <v>45695</v>
      </c>
      <c r="L7" s="729">
        <v>80533</v>
      </c>
      <c r="M7" s="729">
        <v>93194</v>
      </c>
      <c r="N7" s="729">
        <v>168040</v>
      </c>
      <c r="O7" s="729">
        <v>155540</v>
      </c>
      <c r="P7" s="729">
        <v>110669</v>
      </c>
      <c r="Q7" s="729">
        <v>54743</v>
      </c>
      <c r="R7" s="729">
        <v>25989</v>
      </c>
      <c r="S7" s="729">
        <v>14962</v>
      </c>
      <c r="T7" s="729">
        <v>9768</v>
      </c>
      <c r="U7" s="729">
        <v>6976</v>
      </c>
      <c r="V7" s="729">
        <v>4768</v>
      </c>
      <c r="W7" s="729">
        <v>3065</v>
      </c>
      <c r="X7" s="729">
        <v>1379</v>
      </c>
      <c r="Y7" s="729">
        <v>1030</v>
      </c>
      <c r="Z7" s="730">
        <v>846969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356</v>
      </c>
      <c r="D8" s="721" t="s">
        <v>27</v>
      </c>
      <c r="E8" s="731">
        <v>8.7799999999999994</v>
      </c>
      <c r="F8" s="731">
        <v>153.88999999999999</v>
      </c>
      <c r="G8" s="731">
        <v>548.92999999999995</v>
      </c>
      <c r="H8" s="731">
        <v>1262.97</v>
      </c>
      <c r="I8" s="731">
        <v>2535.44</v>
      </c>
      <c r="J8" s="731">
        <v>3200.0699999999997</v>
      </c>
      <c r="K8" s="731">
        <v>4898.37</v>
      </c>
      <c r="L8" s="731">
        <v>4681.93</v>
      </c>
      <c r="M8" s="731">
        <v>4128.13</v>
      </c>
      <c r="N8" s="731">
        <v>4464.78</v>
      </c>
      <c r="O8" s="731">
        <v>3505.8199999999997</v>
      </c>
      <c r="P8" s="731">
        <v>2705.16</v>
      </c>
      <c r="Q8" s="731">
        <v>1479.5500000000002</v>
      </c>
      <c r="R8" s="731">
        <v>659.07999999999993</v>
      </c>
      <c r="S8" s="731">
        <v>468.53</v>
      </c>
      <c r="T8" s="731">
        <v>470.22999999999996</v>
      </c>
      <c r="U8" s="731">
        <v>430.62000000000006</v>
      </c>
      <c r="V8" s="731">
        <v>345.47</v>
      </c>
      <c r="W8" s="731">
        <v>170.07999999999998</v>
      </c>
      <c r="X8" s="731">
        <v>116.17</v>
      </c>
      <c r="Y8" s="731">
        <v>119.97999999999999</v>
      </c>
      <c r="Z8" s="723">
        <v>36353.980000000003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102</v>
      </c>
      <c r="F9" s="726">
        <v>7034</v>
      </c>
      <c r="G9" s="726">
        <v>40810</v>
      </c>
      <c r="H9" s="726">
        <v>146693</v>
      </c>
      <c r="I9" s="726">
        <v>376268</v>
      </c>
      <c r="J9" s="726">
        <v>588987</v>
      </c>
      <c r="K9" s="726">
        <v>1050023</v>
      </c>
      <c r="L9" s="726">
        <v>1179872</v>
      </c>
      <c r="M9" s="726">
        <v>1191843</v>
      </c>
      <c r="N9" s="726">
        <v>1368225</v>
      </c>
      <c r="O9" s="726">
        <v>1127048</v>
      </c>
      <c r="P9" s="726">
        <v>905821</v>
      </c>
      <c r="Q9" s="726">
        <v>526456</v>
      </c>
      <c r="R9" s="726">
        <v>242934</v>
      </c>
      <c r="S9" s="726">
        <v>179138</v>
      </c>
      <c r="T9" s="726">
        <v>183271</v>
      </c>
      <c r="U9" s="726">
        <v>174561</v>
      </c>
      <c r="V9" s="726">
        <v>139101</v>
      </c>
      <c r="W9" s="726">
        <v>71972</v>
      </c>
      <c r="X9" s="726">
        <v>47924</v>
      </c>
      <c r="Y9" s="726">
        <v>49709</v>
      </c>
      <c r="Z9" s="727">
        <v>9597792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29</v>
      </c>
      <c r="F10" s="729">
        <v>1473</v>
      </c>
      <c r="G10" s="729">
        <v>4919</v>
      </c>
      <c r="H10" s="729">
        <v>10943</v>
      </c>
      <c r="I10" s="729">
        <v>19743</v>
      </c>
      <c r="J10" s="729">
        <v>22320</v>
      </c>
      <c r="K10" s="729">
        <v>30872</v>
      </c>
      <c r="L10" s="729">
        <v>26808</v>
      </c>
      <c r="M10" s="729">
        <v>21355</v>
      </c>
      <c r="N10" s="729">
        <v>19982</v>
      </c>
      <c r="O10" s="729">
        <v>13390</v>
      </c>
      <c r="P10" s="729">
        <v>9135</v>
      </c>
      <c r="Q10" s="729">
        <v>4315</v>
      </c>
      <c r="R10" s="729">
        <v>1638</v>
      </c>
      <c r="S10" s="729">
        <v>990</v>
      </c>
      <c r="T10" s="729">
        <v>853</v>
      </c>
      <c r="U10" s="729">
        <v>684</v>
      </c>
      <c r="V10" s="729">
        <v>468</v>
      </c>
      <c r="W10" s="729">
        <v>195</v>
      </c>
      <c r="X10" s="729">
        <v>118</v>
      </c>
      <c r="Y10" s="729">
        <v>123</v>
      </c>
      <c r="Z10" s="730">
        <v>190353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357</v>
      </c>
      <c r="D11" s="721" t="s">
        <v>27</v>
      </c>
      <c r="E11" s="731">
        <v>0</v>
      </c>
      <c r="F11" s="731">
        <v>0</v>
      </c>
      <c r="G11" s="731">
        <v>0.44000000000000006</v>
      </c>
      <c r="H11" s="731">
        <v>0.80999999999999994</v>
      </c>
      <c r="I11" s="731">
        <v>18.809999999999999</v>
      </c>
      <c r="J11" s="731">
        <v>20.91</v>
      </c>
      <c r="K11" s="731">
        <v>55.63</v>
      </c>
      <c r="L11" s="731">
        <v>70.47</v>
      </c>
      <c r="M11" s="731">
        <v>531.92000000000007</v>
      </c>
      <c r="N11" s="731">
        <v>1645.53</v>
      </c>
      <c r="O11" s="731">
        <v>2016.32</v>
      </c>
      <c r="P11" s="731">
        <v>1877.02</v>
      </c>
      <c r="Q11" s="731">
        <v>1690.67</v>
      </c>
      <c r="R11" s="731">
        <v>230.14000000000001</v>
      </c>
      <c r="S11" s="731">
        <v>66.31</v>
      </c>
      <c r="T11" s="731">
        <v>53.900000000000006</v>
      </c>
      <c r="U11" s="731">
        <v>33.99</v>
      </c>
      <c r="V11" s="731">
        <v>34.659999999999997</v>
      </c>
      <c r="W11" s="731">
        <v>24.720000000000002</v>
      </c>
      <c r="X11" s="731">
        <v>9.4400000000000013</v>
      </c>
      <c r="Y11" s="731">
        <v>40.14</v>
      </c>
      <c r="Z11" s="723">
        <v>8421.83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19</v>
      </c>
      <c r="H12" s="726">
        <v>53</v>
      </c>
      <c r="I12" s="726">
        <v>1524</v>
      </c>
      <c r="J12" s="726">
        <v>1857</v>
      </c>
      <c r="K12" s="726">
        <v>8327</v>
      </c>
      <c r="L12" s="726">
        <v>11746</v>
      </c>
      <c r="M12" s="726">
        <v>92702</v>
      </c>
      <c r="N12" s="726">
        <v>328702</v>
      </c>
      <c r="O12" s="726">
        <v>427336</v>
      </c>
      <c r="P12" s="726">
        <v>421786</v>
      </c>
      <c r="Q12" s="726">
        <v>392478</v>
      </c>
      <c r="R12" s="726">
        <v>53684</v>
      </c>
      <c r="S12" s="726">
        <v>15760</v>
      </c>
      <c r="T12" s="726">
        <v>13160</v>
      </c>
      <c r="U12" s="726">
        <v>8069</v>
      </c>
      <c r="V12" s="726">
        <v>9132</v>
      </c>
      <c r="W12" s="726">
        <v>6691</v>
      </c>
      <c r="X12" s="726">
        <v>2412</v>
      </c>
      <c r="Y12" s="726">
        <v>9353</v>
      </c>
      <c r="Z12" s="727">
        <v>1804791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3</v>
      </c>
      <c r="H13" s="729">
        <v>5</v>
      </c>
      <c r="I13" s="729">
        <v>93</v>
      </c>
      <c r="J13" s="729">
        <v>115</v>
      </c>
      <c r="K13" s="729">
        <v>349</v>
      </c>
      <c r="L13" s="729">
        <v>362</v>
      </c>
      <c r="M13" s="729">
        <v>2150</v>
      </c>
      <c r="N13" s="729">
        <v>5353</v>
      </c>
      <c r="O13" s="729">
        <v>4921</v>
      </c>
      <c r="P13" s="729">
        <v>3390</v>
      </c>
      <c r="Q13" s="729">
        <v>2181</v>
      </c>
      <c r="R13" s="729">
        <v>266</v>
      </c>
      <c r="S13" s="729">
        <v>77</v>
      </c>
      <c r="T13" s="729">
        <v>61</v>
      </c>
      <c r="U13" s="729">
        <v>38</v>
      </c>
      <c r="V13" s="729">
        <v>39</v>
      </c>
      <c r="W13" s="729">
        <v>36</v>
      </c>
      <c r="X13" s="729">
        <v>10</v>
      </c>
      <c r="Y13" s="729">
        <v>52</v>
      </c>
      <c r="Z13" s="730">
        <v>19501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358</v>
      </c>
      <c r="D14" s="721" t="s">
        <v>27</v>
      </c>
      <c r="E14" s="731">
        <v>1.34</v>
      </c>
      <c r="F14" s="731">
        <v>17.97</v>
      </c>
      <c r="G14" s="731">
        <v>13.51</v>
      </c>
      <c r="H14" s="731">
        <v>0.56000000000000005</v>
      </c>
      <c r="I14" s="731">
        <v>0.04</v>
      </c>
      <c r="J14" s="731">
        <v>13.079999999999998</v>
      </c>
      <c r="K14" s="731">
        <v>6.9200000000000008</v>
      </c>
      <c r="L14" s="731">
        <v>44.8</v>
      </c>
      <c r="M14" s="731">
        <v>190.39</v>
      </c>
      <c r="N14" s="731">
        <v>529.39</v>
      </c>
      <c r="O14" s="731">
        <v>262.41000000000003</v>
      </c>
      <c r="P14" s="731">
        <v>23.11</v>
      </c>
      <c r="Q14" s="731">
        <v>15.9</v>
      </c>
      <c r="R14" s="731">
        <v>3.46</v>
      </c>
      <c r="S14" s="731">
        <v>0</v>
      </c>
      <c r="T14" s="731">
        <v>4.62</v>
      </c>
      <c r="U14" s="731">
        <v>5.84</v>
      </c>
      <c r="V14" s="731">
        <v>2.09</v>
      </c>
      <c r="W14" s="731">
        <v>1.04</v>
      </c>
      <c r="X14" s="731">
        <v>5.58</v>
      </c>
      <c r="Y14" s="731">
        <v>2.06</v>
      </c>
      <c r="Z14" s="723">
        <v>1144.1099999999999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477</v>
      </c>
      <c r="H15" s="726">
        <v>22</v>
      </c>
      <c r="I15" s="726">
        <v>3</v>
      </c>
      <c r="J15" s="726">
        <v>1533</v>
      </c>
      <c r="K15" s="726">
        <v>1113</v>
      </c>
      <c r="L15" s="726">
        <v>7943</v>
      </c>
      <c r="M15" s="726">
        <v>35624</v>
      </c>
      <c r="N15" s="726">
        <v>119355</v>
      </c>
      <c r="O15" s="726">
        <v>59163</v>
      </c>
      <c r="P15" s="726">
        <v>5672</v>
      </c>
      <c r="Q15" s="726">
        <v>4327</v>
      </c>
      <c r="R15" s="726">
        <v>1031</v>
      </c>
      <c r="S15" s="726">
        <v>0</v>
      </c>
      <c r="T15" s="726">
        <v>979</v>
      </c>
      <c r="U15" s="726">
        <v>1191</v>
      </c>
      <c r="V15" s="726">
        <v>454</v>
      </c>
      <c r="W15" s="726">
        <v>262</v>
      </c>
      <c r="X15" s="726">
        <v>1377</v>
      </c>
      <c r="Y15" s="726">
        <v>519</v>
      </c>
      <c r="Z15" s="727">
        <v>241045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47</v>
      </c>
      <c r="H16" s="729">
        <v>2</v>
      </c>
      <c r="I16" s="729">
        <v>0</v>
      </c>
      <c r="J16" s="729">
        <v>83</v>
      </c>
      <c r="K16" s="729">
        <v>46</v>
      </c>
      <c r="L16" s="729">
        <v>244</v>
      </c>
      <c r="M16" s="729">
        <v>819</v>
      </c>
      <c r="N16" s="729">
        <v>1973</v>
      </c>
      <c r="O16" s="729">
        <v>725</v>
      </c>
      <c r="P16" s="729">
        <v>46</v>
      </c>
      <c r="Q16" s="729">
        <v>29</v>
      </c>
      <c r="R16" s="729">
        <v>7</v>
      </c>
      <c r="S16" s="729">
        <v>0</v>
      </c>
      <c r="T16" s="729">
        <v>6</v>
      </c>
      <c r="U16" s="729">
        <v>7</v>
      </c>
      <c r="V16" s="729">
        <v>3</v>
      </c>
      <c r="W16" s="729">
        <v>1</v>
      </c>
      <c r="X16" s="729">
        <v>6</v>
      </c>
      <c r="Y16" s="729">
        <v>2</v>
      </c>
      <c r="Z16" s="732">
        <v>4046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v>304.49000000000007</v>
      </c>
      <c r="F17" s="731">
        <v>422.88</v>
      </c>
      <c r="G17" s="731">
        <v>1167.0299999999997</v>
      </c>
      <c r="H17" s="731">
        <v>2211.61</v>
      </c>
      <c r="I17" s="731">
        <v>3652.97</v>
      </c>
      <c r="J17" s="731">
        <v>5146.8700000000008</v>
      </c>
      <c r="K17" s="731">
        <v>9538.3900000000012</v>
      </c>
      <c r="L17" s="731">
        <v>13589.36</v>
      </c>
      <c r="M17" s="731">
        <v>16634.73</v>
      </c>
      <c r="N17" s="731">
        <v>30580.53</v>
      </c>
      <c r="O17" s="731">
        <v>31510.1</v>
      </c>
      <c r="P17" s="731">
        <v>25403.14</v>
      </c>
      <c r="Q17" s="731">
        <v>15046.369999999999</v>
      </c>
      <c r="R17" s="731">
        <v>7247.08</v>
      </c>
      <c r="S17" s="731">
        <v>4698.6899999999996</v>
      </c>
      <c r="T17" s="731">
        <v>3758.6900000000005</v>
      </c>
      <c r="U17" s="731">
        <v>3061.17</v>
      </c>
      <c r="V17" s="731">
        <v>2514.42</v>
      </c>
      <c r="W17" s="731">
        <v>1682.62</v>
      </c>
      <c r="X17" s="731">
        <v>875.54999999999984</v>
      </c>
      <c r="Y17" s="731">
        <v>734.84</v>
      </c>
      <c r="Z17" s="723">
        <v>179781.53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v>4566</v>
      </c>
      <c r="F18" s="726">
        <v>23715</v>
      </c>
      <c r="G18" s="726">
        <v>124224</v>
      </c>
      <c r="H18" s="726">
        <v>344144</v>
      </c>
      <c r="I18" s="726">
        <v>676720</v>
      </c>
      <c r="J18" s="726">
        <v>1228119</v>
      </c>
      <c r="K18" s="726">
        <v>2823189</v>
      </c>
      <c r="L18" s="726">
        <v>4982064</v>
      </c>
      <c r="M18" s="726">
        <v>7001099</v>
      </c>
      <c r="N18" s="726">
        <v>14118987</v>
      </c>
      <c r="O18" s="726">
        <v>15668479</v>
      </c>
      <c r="P18" s="726">
        <v>13322248</v>
      </c>
      <c r="Q18" s="726">
        <v>8054565</v>
      </c>
      <c r="R18" s="726">
        <v>4293883</v>
      </c>
      <c r="S18" s="726">
        <v>2911883</v>
      </c>
      <c r="T18" s="726">
        <v>2374305</v>
      </c>
      <c r="U18" s="726">
        <v>1991017</v>
      </c>
      <c r="V18" s="726">
        <v>1660075</v>
      </c>
      <c r="W18" s="726">
        <v>1167105</v>
      </c>
      <c r="X18" s="726">
        <v>598672</v>
      </c>
      <c r="Y18" s="726">
        <v>472698</v>
      </c>
      <c r="Z18" s="727">
        <v>83841757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v>1942</v>
      </c>
      <c r="F19" s="733">
        <v>6695</v>
      </c>
      <c r="G19" s="733">
        <v>17067</v>
      </c>
      <c r="H19" s="733">
        <v>25441</v>
      </c>
      <c r="I19" s="733">
        <v>34456</v>
      </c>
      <c r="J19" s="733">
        <v>44792</v>
      </c>
      <c r="K19" s="733">
        <v>76962</v>
      </c>
      <c r="L19" s="733">
        <v>107947</v>
      </c>
      <c r="M19" s="733">
        <v>117518</v>
      </c>
      <c r="N19" s="733">
        <v>195348</v>
      </c>
      <c r="O19" s="733">
        <v>174576</v>
      </c>
      <c r="P19" s="733">
        <v>123240</v>
      </c>
      <c r="Q19" s="733">
        <v>61268</v>
      </c>
      <c r="R19" s="733">
        <v>27900</v>
      </c>
      <c r="S19" s="733">
        <v>16029</v>
      </c>
      <c r="T19" s="733">
        <v>10688</v>
      </c>
      <c r="U19" s="733">
        <v>7705</v>
      </c>
      <c r="V19" s="733">
        <v>5278</v>
      </c>
      <c r="W19" s="733">
        <v>3297</v>
      </c>
      <c r="X19" s="733">
        <v>1513</v>
      </c>
      <c r="Y19" s="733">
        <v>1207</v>
      </c>
      <c r="Z19" s="734">
        <v>1060869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359</v>
      </c>
      <c r="D20" s="721" t="s">
        <v>27</v>
      </c>
      <c r="E20" s="731">
        <v>20.399999999999999</v>
      </c>
      <c r="F20" s="731">
        <v>2.36</v>
      </c>
      <c r="G20" s="731">
        <v>7</v>
      </c>
      <c r="H20" s="731">
        <v>23.46</v>
      </c>
      <c r="I20" s="731">
        <v>81.61999999999999</v>
      </c>
      <c r="J20" s="731">
        <v>216.07999999999998</v>
      </c>
      <c r="K20" s="731">
        <v>128.72</v>
      </c>
      <c r="L20" s="731">
        <v>73.409999999999982</v>
      </c>
      <c r="M20" s="731">
        <v>172.82999999999998</v>
      </c>
      <c r="N20" s="731">
        <v>386.09999999999997</v>
      </c>
      <c r="O20" s="731">
        <v>355.78999999999996</v>
      </c>
      <c r="P20" s="731">
        <v>606.13</v>
      </c>
      <c r="Q20" s="731">
        <v>415.93</v>
      </c>
      <c r="R20" s="731">
        <v>60.34</v>
      </c>
      <c r="S20" s="731">
        <v>15.469999999999999</v>
      </c>
      <c r="T20" s="731">
        <v>11.61</v>
      </c>
      <c r="U20" s="731">
        <v>2.44</v>
      </c>
      <c r="V20" s="731">
        <v>0.44</v>
      </c>
      <c r="W20" s="731">
        <v>0.22</v>
      </c>
      <c r="X20" s="731">
        <v>3.14</v>
      </c>
      <c r="Y20" s="731">
        <v>0.34</v>
      </c>
      <c r="Z20" s="723">
        <v>2583.83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48</v>
      </c>
      <c r="G21" s="726">
        <v>216</v>
      </c>
      <c r="H21" s="726">
        <v>1010</v>
      </c>
      <c r="I21" s="726">
        <v>4536</v>
      </c>
      <c r="J21" s="726">
        <v>14470</v>
      </c>
      <c r="K21" s="726">
        <v>9367</v>
      </c>
      <c r="L21" s="726">
        <v>7661</v>
      </c>
      <c r="M21" s="726">
        <v>18436</v>
      </c>
      <c r="N21" s="726">
        <v>44003</v>
      </c>
      <c r="O21" s="726">
        <v>39594</v>
      </c>
      <c r="P21" s="726">
        <v>72377</v>
      </c>
      <c r="Q21" s="726">
        <v>49294</v>
      </c>
      <c r="R21" s="726">
        <v>7489</v>
      </c>
      <c r="S21" s="726">
        <v>1860</v>
      </c>
      <c r="T21" s="726">
        <v>1557</v>
      </c>
      <c r="U21" s="726">
        <v>331</v>
      </c>
      <c r="V21" s="726">
        <v>55</v>
      </c>
      <c r="W21" s="726">
        <v>30</v>
      </c>
      <c r="X21" s="726">
        <v>427</v>
      </c>
      <c r="Y21" s="726">
        <v>40</v>
      </c>
      <c r="Z21" s="727">
        <v>272801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10</v>
      </c>
      <c r="G22" s="729">
        <v>28</v>
      </c>
      <c r="H22" s="729">
        <v>74</v>
      </c>
      <c r="I22" s="729">
        <v>248</v>
      </c>
      <c r="J22" s="729">
        <v>589</v>
      </c>
      <c r="K22" s="729">
        <v>249</v>
      </c>
      <c r="L22" s="729">
        <v>113</v>
      </c>
      <c r="M22" s="729">
        <v>116</v>
      </c>
      <c r="N22" s="729">
        <v>353</v>
      </c>
      <c r="O22" s="729">
        <v>351</v>
      </c>
      <c r="P22" s="729">
        <v>545</v>
      </c>
      <c r="Q22" s="729">
        <v>371</v>
      </c>
      <c r="R22" s="729">
        <v>77</v>
      </c>
      <c r="S22" s="729">
        <v>17</v>
      </c>
      <c r="T22" s="729">
        <v>17</v>
      </c>
      <c r="U22" s="729">
        <v>3</v>
      </c>
      <c r="V22" s="729">
        <v>0</v>
      </c>
      <c r="W22" s="729">
        <v>0</v>
      </c>
      <c r="X22" s="729">
        <v>6</v>
      </c>
      <c r="Y22" s="729">
        <v>0</v>
      </c>
      <c r="Z22" s="730">
        <v>3167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360</v>
      </c>
      <c r="D23" s="721" t="s">
        <v>27</v>
      </c>
      <c r="E23" s="731">
        <v>78.84</v>
      </c>
      <c r="F23" s="731">
        <v>16.329999999999998</v>
      </c>
      <c r="G23" s="731">
        <v>32.07</v>
      </c>
      <c r="H23" s="731">
        <v>111.32000000000001</v>
      </c>
      <c r="I23" s="731">
        <v>49.98</v>
      </c>
      <c r="J23" s="731">
        <v>91.889999999999986</v>
      </c>
      <c r="K23" s="731">
        <v>12.75</v>
      </c>
      <c r="L23" s="731">
        <v>11.27</v>
      </c>
      <c r="M23" s="731">
        <v>20.43</v>
      </c>
      <c r="N23" s="731">
        <v>27.95</v>
      </c>
      <c r="O23" s="731">
        <v>79.81</v>
      </c>
      <c r="P23" s="731">
        <v>36.03</v>
      </c>
      <c r="Q23" s="731">
        <v>20.94</v>
      </c>
      <c r="R23" s="731">
        <v>18.93</v>
      </c>
      <c r="S23" s="731">
        <v>4.5200000000000005</v>
      </c>
      <c r="T23" s="731">
        <v>3.53</v>
      </c>
      <c r="U23" s="731">
        <v>2.73</v>
      </c>
      <c r="V23" s="731">
        <v>6.85</v>
      </c>
      <c r="W23" s="731">
        <v>2.6</v>
      </c>
      <c r="X23" s="731">
        <v>0</v>
      </c>
      <c r="Y23" s="731">
        <v>1.35</v>
      </c>
      <c r="Z23" s="723">
        <v>630.12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203</v>
      </c>
      <c r="G24" s="726">
        <v>927</v>
      </c>
      <c r="H24" s="726">
        <v>4432</v>
      </c>
      <c r="I24" s="726">
        <v>3201</v>
      </c>
      <c r="J24" s="726">
        <v>7728</v>
      </c>
      <c r="K24" s="726">
        <v>1206</v>
      </c>
      <c r="L24" s="726">
        <v>1193</v>
      </c>
      <c r="M24" s="726">
        <v>2337</v>
      </c>
      <c r="N24" s="726">
        <v>3612</v>
      </c>
      <c r="O24" s="726">
        <v>10418</v>
      </c>
      <c r="P24" s="726">
        <v>4762</v>
      </c>
      <c r="Q24" s="726">
        <v>3245</v>
      </c>
      <c r="R24" s="726">
        <v>3231</v>
      </c>
      <c r="S24" s="726">
        <v>772</v>
      </c>
      <c r="T24" s="726">
        <v>590</v>
      </c>
      <c r="U24" s="726">
        <v>464</v>
      </c>
      <c r="V24" s="726">
        <v>1093</v>
      </c>
      <c r="W24" s="726">
        <v>442</v>
      </c>
      <c r="X24" s="726">
        <v>0</v>
      </c>
      <c r="Y24" s="726">
        <v>242</v>
      </c>
      <c r="Z24" s="727">
        <v>50098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35</v>
      </c>
      <c r="G25" s="729">
        <v>113</v>
      </c>
      <c r="H25" s="729">
        <v>377</v>
      </c>
      <c r="I25" s="729">
        <v>190</v>
      </c>
      <c r="J25" s="729">
        <v>325</v>
      </c>
      <c r="K25" s="729">
        <v>36</v>
      </c>
      <c r="L25" s="729">
        <v>28</v>
      </c>
      <c r="M25" s="729">
        <v>31</v>
      </c>
      <c r="N25" s="729">
        <v>44</v>
      </c>
      <c r="O25" s="729">
        <v>117</v>
      </c>
      <c r="P25" s="729">
        <v>41</v>
      </c>
      <c r="Q25" s="729">
        <v>19</v>
      </c>
      <c r="R25" s="729">
        <v>15</v>
      </c>
      <c r="S25" s="729">
        <v>2</v>
      </c>
      <c r="T25" s="729">
        <v>2</v>
      </c>
      <c r="U25" s="729">
        <v>1</v>
      </c>
      <c r="V25" s="729">
        <v>4</v>
      </c>
      <c r="W25" s="729">
        <v>0</v>
      </c>
      <c r="X25" s="729">
        <v>0</v>
      </c>
      <c r="Y25" s="729">
        <v>1</v>
      </c>
      <c r="Z25" s="732">
        <v>1381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v>99.24</v>
      </c>
      <c r="F26" s="731">
        <v>18.689999999999998</v>
      </c>
      <c r="G26" s="731">
        <v>39.07</v>
      </c>
      <c r="H26" s="731">
        <v>134.78</v>
      </c>
      <c r="I26" s="731">
        <v>131.6</v>
      </c>
      <c r="J26" s="731">
        <v>307.97000000000003</v>
      </c>
      <c r="K26" s="731">
        <v>141.47</v>
      </c>
      <c r="L26" s="731">
        <v>84.679999999999993</v>
      </c>
      <c r="M26" s="731">
        <v>193.25999999999996</v>
      </c>
      <c r="N26" s="731">
        <v>414.04999999999995</v>
      </c>
      <c r="O26" s="731">
        <v>435.6</v>
      </c>
      <c r="P26" s="731">
        <v>642.16000000000008</v>
      </c>
      <c r="Q26" s="731">
        <v>436.87</v>
      </c>
      <c r="R26" s="731">
        <v>79.27</v>
      </c>
      <c r="S26" s="731">
        <v>19.989999999999998</v>
      </c>
      <c r="T26" s="731">
        <v>15.139999999999999</v>
      </c>
      <c r="U26" s="731">
        <v>5.17</v>
      </c>
      <c r="V26" s="731">
        <v>7.29</v>
      </c>
      <c r="W26" s="731">
        <v>2.8200000000000003</v>
      </c>
      <c r="X26" s="731">
        <v>3.14</v>
      </c>
      <c r="Y26" s="731">
        <v>1.6900000000000002</v>
      </c>
      <c r="Z26" s="723">
        <v>3213.9500000000003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v>0</v>
      </c>
      <c r="F27" s="726">
        <v>251</v>
      </c>
      <c r="G27" s="726">
        <v>1143</v>
      </c>
      <c r="H27" s="726">
        <v>5442</v>
      </c>
      <c r="I27" s="726">
        <v>7737</v>
      </c>
      <c r="J27" s="726">
        <v>22198</v>
      </c>
      <c r="K27" s="726">
        <v>10573</v>
      </c>
      <c r="L27" s="726">
        <v>8854</v>
      </c>
      <c r="M27" s="726">
        <v>20773</v>
      </c>
      <c r="N27" s="726">
        <v>47615</v>
      </c>
      <c r="O27" s="726">
        <v>50012</v>
      </c>
      <c r="P27" s="726">
        <v>77139</v>
      </c>
      <c r="Q27" s="726">
        <v>52539</v>
      </c>
      <c r="R27" s="726">
        <v>10720</v>
      </c>
      <c r="S27" s="726">
        <v>2632</v>
      </c>
      <c r="T27" s="726">
        <v>2147</v>
      </c>
      <c r="U27" s="726">
        <v>795</v>
      </c>
      <c r="V27" s="726">
        <v>1148</v>
      </c>
      <c r="W27" s="726">
        <v>472</v>
      </c>
      <c r="X27" s="726">
        <v>427</v>
      </c>
      <c r="Y27" s="726">
        <v>282</v>
      </c>
      <c r="Z27" s="727">
        <v>322899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v>0</v>
      </c>
      <c r="F28" s="733">
        <v>45</v>
      </c>
      <c r="G28" s="733">
        <v>141</v>
      </c>
      <c r="H28" s="733">
        <v>451</v>
      </c>
      <c r="I28" s="733">
        <v>438</v>
      </c>
      <c r="J28" s="733">
        <v>914</v>
      </c>
      <c r="K28" s="733">
        <v>285</v>
      </c>
      <c r="L28" s="733">
        <v>141</v>
      </c>
      <c r="M28" s="733">
        <v>147</v>
      </c>
      <c r="N28" s="733">
        <v>397</v>
      </c>
      <c r="O28" s="733">
        <v>468</v>
      </c>
      <c r="P28" s="733">
        <v>586</v>
      </c>
      <c r="Q28" s="733">
        <v>390</v>
      </c>
      <c r="R28" s="733">
        <v>92</v>
      </c>
      <c r="S28" s="733">
        <v>19</v>
      </c>
      <c r="T28" s="733">
        <v>19</v>
      </c>
      <c r="U28" s="733">
        <v>4</v>
      </c>
      <c r="V28" s="733">
        <v>4</v>
      </c>
      <c r="W28" s="733">
        <v>0</v>
      </c>
      <c r="X28" s="733">
        <v>6</v>
      </c>
      <c r="Y28" s="733">
        <v>1</v>
      </c>
      <c r="Z28" s="734">
        <v>4548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v>403.73</v>
      </c>
      <c r="F29" s="731">
        <v>441.56999999999994</v>
      </c>
      <c r="G29" s="731">
        <v>1206.0999999999999</v>
      </c>
      <c r="H29" s="731">
        <v>2346.39</v>
      </c>
      <c r="I29" s="731">
        <v>3784.5699999999997</v>
      </c>
      <c r="J29" s="731">
        <v>5454.84</v>
      </c>
      <c r="K29" s="731">
        <v>9679.86</v>
      </c>
      <c r="L29" s="731">
        <v>13674.04</v>
      </c>
      <c r="M29" s="731">
        <v>16827.989999999998</v>
      </c>
      <c r="N29" s="731">
        <v>30994.58</v>
      </c>
      <c r="O29" s="731">
        <v>31945.7</v>
      </c>
      <c r="P29" s="731">
        <v>26045.299999999996</v>
      </c>
      <c r="Q29" s="731">
        <v>15483.24</v>
      </c>
      <c r="R29" s="731">
        <v>7326.3499999999995</v>
      </c>
      <c r="S29" s="731">
        <v>4718.68</v>
      </c>
      <c r="T29" s="731">
        <v>3773.83</v>
      </c>
      <c r="U29" s="731">
        <v>3066.34</v>
      </c>
      <c r="V29" s="731">
        <v>2521.71</v>
      </c>
      <c r="W29" s="731">
        <v>1685.4399999999998</v>
      </c>
      <c r="X29" s="731">
        <v>878.68999999999994</v>
      </c>
      <c r="Y29" s="731">
        <v>736.53</v>
      </c>
      <c r="Z29" s="723">
        <v>182995.47999999998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v>4566</v>
      </c>
      <c r="F30" s="726">
        <v>23966</v>
      </c>
      <c r="G30" s="726">
        <v>125367</v>
      </c>
      <c r="H30" s="726">
        <v>349586</v>
      </c>
      <c r="I30" s="726">
        <v>684457</v>
      </c>
      <c r="J30" s="726">
        <v>1250317</v>
      </c>
      <c r="K30" s="726">
        <v>2833762</v>
      </c>
      <c r="L30" s="726">
        <v>4990918</v>
      </c>
      <c r="M30" s="726">
        <v>7021872</v>
      </c>
      <c r="N30" s="726">
        <v>14166602</v>
      </c>
      <c r="O30" s="726">
        <v>15718491</v>
      </c>
      <c r="P30" s="726">
        <v>13399387</v>
      </c>
      <c r="Q30" s="726">
        <v>8107104</v>
      </c>
      <c r="R30" s="726">
        <v>4304603</v>
      </c>
      <c r="S30" s="726">
        <v>2914515</v>
      </c>
      <c r="T30" s="726">
        <v>2376452</v>
      </c>
      <c r="U30" s="726">
        <v>1991812</v>
      </c>
      <c r="V30" s="726">
        <v>1661223</v>
      </c>
      <c r="W30" s="726">
        <v>1167577</v>
      </c>
      <c r="X30" s="726">
        <v>599099</v>
      </c>
      <c r="Y30" s="726">
        <v>472980</v>
      </c>
      <c r="Z30" s="727">
        <v>84164656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v>1942</v>
      </c>
      <c r="F31" s="733">
        <v>6740</v>
      </c>
      <c r="G31" s="733">
        <v>17208</v>
      </c>
      <c r="H31" s="733">
        <v>25892</v>
      </c>
      <c r="I31" s="733">
        <v>34894</v>
      </c>
      <c r="J31" s="733">
        <v>45706</v>
      </c>
      <c r="K31" s="733">
        <v>77247</v>
      </c>
      <c r="L31" s="733">
        <v>108088</v>
      </c>
      <c r="M31" s="733">
        <v>117665</v>
      </c>
      <c r="N31" s="733">
        <v>195745</v>
      </c>
      <c r="O31" s="733">
        <v>175044</v>
      </c>
      <c r="P31" s="733">
        <v>123826</v>
      </c>
      <c r="Q31" s="733">
        <v>61658</v>
      </c>
      <c r="R31" s="733">
        <v>27992</v>
      </c>
      <c r="S31" s="733">
        <v>16048</v>
      </c>
      <c r="T31" s="733">
        <v>10707</v>
      </c>
      <c r="U31" s="733">
        <v>7709</v>
      </c>
      <c r="V31" s="733">
        <v>5282</v>
      </c>
      <c r="W31" s="733">
        <v>3297</v>
      </c>
      <c r="X31" s="733">
        <v>1519</v>
      </c>
      <c r="Y31" s="733">
        <v>1208</v>
      </c>
      <c r="Z31" s="734">
        <v>1065417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361</v>
      </c>
      <c r="D32" s="721" t="s">
        <v>27</v>
      </c>
      <c r="E32" s="731">
        <v>0</v>
      </c>
      <c r="F32" s="731">
        <v>0.03</v>
      </c>
      <c r="G32" s="731">
        <v>9.98</v>
      </c>
      <c r="H32" s="731">
        <v>4.7</v>
      </c>
      <c r="I32" s="731">
        <v>7.9</v>
      </c>
      <c r="J32" s="731">
        <v>3.0199999999999996</v>
      </c>
      <c r="K32" s="731">
        <v>17.420000000000002</v>
      </c>
      <c r="L32" s="731">
        <v>49.399999999999991</v>
      </c>
      <c r="M32" s="731">
        <v>161.58999999999997</v>
      </c>
      <c r="N32" s="731">
        <v>310.94</v>
      </c>
      <c r="O32" s="731">
        <v>385.04</v>
      </c>
      <c r="P32" s="731">
        <v>443.15000000000009</v>
      </c>
      <c r="Q32" s="731">
        <v>651.70000000000005</v>
      </c>
      <c r="R32" s="731">
        <v>1662.08</v>
      </c>
      <c r="S32" s="731">
        <v>1146.8200000000002</v>
      </c>
      <c r="T32" s="731">
        <v>1163.21</v>
      </c>
      <c r="U32" s="731">
        <v>830.98</v>
      </c>
      <c r="V32" s="731">
        <v>694.66</v>
      </c>
      <c r="W32" s="731">
        <v>434.09</v>
      </c>
      <c r="X32" s="731">
        <v>337.38</v>
      </c>
      <c r="Y32" s="731">
        <v>395.26000000000005</v>
      </c>
      <c r="Z32" s="723">
        <v>8709.35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290</v>
      </c>
      <c r="H33" s="726">
        <v>287</v>
      </c>
      <c r="I33" s="726">
        <v>760</v>
      </c>
      <c r="J33" s="726">
        <v>259</v>
      </c>
      <c r="K33" s="726">
        <v>2194</v>
      </c>
      <c r="L33" s="726">
        <v>7351</v>
      </c>
      <c r="M33" s="726">
        <v>26593</v>
      </c>
      <c r="N33" s="726">
        <v>58709</v>
      </c>
      <c r="O33" s="726">
        <v>80751</v>
      </c>
      <c r="P33" s="726">
        <v>101153</v>
      </c>
      <c r="Q33" s="726">
        <v>153354</v>
      </c>
      <c r="R33" s="726">
        <v>395363</v>
      </c>
      <c r="S33" s="726">
        <v>273798</v>
      </c>
      <c r="T33" s="726">
        <v>280461</v>
      </c>
      <c r="U33" s="726">
        <v>196062</v>
      </c>
      <c r="V33" s="726">
        <v>166341</v>
      </c>
      <c r="W33" s="726">
        <v>99098</v>
      </c>
      <c r="X33" s="726">
        <v>80708</v>
      </c>
      <c r="Y33" s="726">
        <v>93784</v>
      </c>
      <c r="Z33" s="727">
        <v>2017316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35</v>
      </c>
      <c r="H34" s="729">
        <v>24</v>
      </c>
      <c r="I34" s="729">
        <v>47</v>
      </c>
      <c r="J34" s="729">
        <v>15</v>
      </c>
      <c r="K34" s="729">
        <v>97</v>
      </c>
      <c r="L34" s="729">
        <v>232</v>
      </c>
      <c r="M34" s="729">
        <v>632</v>
      </c>
      <c r="N34" s="729">
        <v>1024</v>
      </c>
      <c r="O34" s="729">
        <v>1012</v>
      </c>
      <c r="P34" s="729">
        <v>868</v>
      </c>
      <c r="Q34" s="729">
        <v>1100</v>
      </c>
      <c r="R34" s="729">
        <v>2041</v>
      </c>
      <c r="S34" s="729">
        <v>1203</v>
      </c>
      <c r="T34" s="729">
        <v>1280</v>
      </c>
      <c r="U34" s="729">
        <v>868</v>
      </c>
      <c r="V34" s="729">
        <v>768</v>
      </c>
      <c r="W34" s="729">
        <v>428</v>
      </c>
      <c r="X34" s="729">
        <v>383</v>
      </c>
      <c r="Y34" s="729">
        <v>432</v>
      </c>
      <c r="Z34" s="730">
        <v>12489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362</v>
      </c>
      <c r="D35" s="721" t="s">
        <v>27</v>
      </c>
      <c r="E35" s="731">
        <v>0</v>
      </c>
      <c r="F35" s="731">
        <v>0</v>
      </c>
      <c r="G35" s="731">
        <v>6.29</v>
      </c>
      <c r="H35" s="731">
        <v>0</v>
      </c>
      <c r="I35" s="731">
        <v>0</v>
      </c>
      <c r="J35" s="731">
        <v>0</v>
      </c>
      <c r="K35" s="731">
        <v>0.28000000000000003</v>
      </c>
      <c r="L35" s="731">
        <v>0</v>
      </c>
      <c r="M35" s="731">
        <v>0.14000000000000001</v>
      </c>
      <c r="N35" s="731">
        <v>1.23</v>
      </c>
      <c r="O35" s="731">
        <v>6.34</v>
      </c>
      <c r="P35" s="731">
        <v>28.35</v>
      </c>
      <c r="Q35" s="731">
        <v>0.17</v>
      </c>
      <c r="R35" s="731">
        <v>11.38</v>
      </c>
      <c r="S35" s="731">
        <v>0</v>
      </c>
      <c r="T35" s="731">
        <v>7.47</v>
      </c>
      <c r="U35" s="731">
        <v>3.19</v>
      </c>
      <c r="V35" s="731">
        <v>16.75</v>
      </c>
      <c r="W35" s="731">
        <v>16.37</v>
      </c>
      <c r="X35" s="731">
        <v>15.85</v>
      </c>
      <c r="Y35" s="731">
        <v>439.28999999999996</v>
      </c>
      <c r="Z35" s="723">
        <v>553.09999999999991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151</v>
      </c>
      <c r="H36" s="726">
        <v>0</v>
      </c>
      <c r="I36" s="726">
        <v>0</v>
      </c>
      <c r="J36" s="726">
        <v>0</v>
      </c>
      <c r="K36" s="726">
        <v>46</v>
      </c>
      <c r="L36" s="726">
        <v>0</v>
      </c>
      <c r="M36" s="726">
        <v>35</v>
      </c>
      <c r="N36" s="726">
        <v>285</v>
      </c>
      <c r="O36" s="726">
        <v>1484</v>
      </c>
      <c r="P36" s="726">
        <v>6822</v>
      </c>
      <c r="Q36" s="726">
        <v>43</v>
      </c>
      <c r="R36" s="726">
        <v>3334</v>
      </c>
      <c r="S36" s="726">
        <v>0</v>
      </c>
      <c r="T36" s="726">
        <v>1835</v>
      </c>
      <c r="U36" s="726">
        <v>795</v>
      </c>
      <c r="V36" s="726">
        <v>3952</v>
      </c>
      <c r="W36" s="726">
        <v>4058</v>
      </c>
      <c r="X36" s="726">
        <v>4268</v>
      </c>
      <c r="Y36" s="726">
        <v>111510</v>
      </c>
      <c r="Z36" s="727">
        <v>138618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20</v>
      </c>
      <c r="H37" s="729">
        <v>0</v>
      </c>
      <c r="I37" s="729">
        <v>0</v>
      </c>
      <c r="J37" s="729">
        <v>0</v>
      </c>
      <c r="K37" s="729">
        <v>2</v>
      </c>
      <c r="L37" s="729">
        <v>0</v>
      </c>
      <c r="M37" s="729">
        <v>1</v>
      </c>
      <c r="N37" s="729">
        <v>4</v>
      </c>
      <c r="O37" s="729">
        <v>17</v>
      </c>
      <c r="P37" s="729">
        <v>56</v>
      </c>
      <c r="Q37" s="729">
        <v>0</v>
      </c>
      <c r="R37" s="729">
        <v>22</v>
      </c>
      <c r="S37" s="729">
        <v>0</v>
      </c>
      <c r="T37" s="729">
        <v>10</v>
      </c>
      <c r="U37" s="729">
        <v>4</v>
      </c>
      <c r="V37" s="729">
        <v>21</v>
      </c>
      <c r="W37" s="729">
        <v>21</v>
      </c>
      <c r="X37" s="729">
        <v>24</v>
      </c>
      <c r="Y37" s="729">
        <v>466</v>
      </c>
      <c r="Z37" s="730">
        <v>668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v>0</v>
      </c>
      <c r="F38" s="731">
        <v>0.03</v>
      </c>
      <c r="G38" s="731">
        <v>16.27</v>
      </c>
      <c r="H38" s="731">
        <v>4.7</v>
      </c>
      <c r="I38" s="731">
        <v>7.9</v>
      </c>
      <c r="J38" s="731">
        <v>3.0199999999999996</v>
      </c>
      <c r="K38" s="731">
        <v>17.700000000000003</v>
      </c>
      <c r="L38" s="731">
        <v>49.399999999999991</v>
      </c>
      <c r="M38" s="731">
        <v>161.72999999999999</v>
      </c>
      <c r="N38" s="731">
        <v>312.17</v>
      </c>
      <c r="O38" s="731">
        <v>391.38</v>
      </c>
      <c r="P38" s="731">
        <v>471.5</v>
      </c>
      <c r="Q38" s="731">
        <v>651.87000000000012</v>
      </c>
      <c r="R38" s="731">
        <v>1673.46</v>
      </c>
      <c r="S38" s="731">
        <v>1146.8200000000002</v>
      </c>
      <c r="T38" s="731">
        <v>1170.68</v>
      </c>
      <c r="U38" s="731">
        <v>834.17000000000007</v>
      </c>
      <c r="V38" s="731">
        <v>711.41</v>
      </c>
      <c r="W38" s="731">
        <v>450.46000000000004</v>
      </c>
      <c r="X38" s="731">
        <v>353.23</v>
      </c>
      <c r="Y38" s="731">
        <v>834.55</v>
      </c>
      <c r="Z38" s="723">
        <v>9262.4499999999989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v>0</v>
      </c>
      <c r="F39" s="726">
        <v>0</v>
      </c>
      <c r="G39" s="726">
        <v>441</v>
      </c>
      <c r="H39" s="726">
        <v>287</v>
      </c>
      <c r="I39" s="726">
        <v>760</v>
      </c>
      <c r="J39" s="726">
        <v>259</v>
      </c>
      <c r="K39" s="726">
        <v>2240</v>
      </c>
      <c r="L39" s="726">
        <v>7351</v>
      </c>
      <c r="M39" s="726">
        <v>26628</v>
      </c>
      <c r="N39" s="726">
        <v>58994</v>
      </c>
      <c r="O39" s="726">
        <v>82235</v>
      </c>
      <c r="P39" s="726">
        <v>107975</v>
      </c>
      <c r="Q39" s="726">
        <v>153397</v>
      </c>
      <c r="R39" s="726">
        <v>398697</v>
      </c>
      <c r="S39" s="726">
        <v>273798</v>
      </c>
      <c r="T39" s="726">
        <v>282296</v>
      </c>
      <c r="U39" s="726">
        <v>196857</v>
      </c>
      <c r="V39" s="726">
        <v>170293</v>
      </c>
      <c r="W39" s="726">
        <v>103156</v>
      </c>
      <c r="X39" s="726">
        <v>84976</v>
      </c>
      <c r="Y39" s="726">
        <v>205294</v>
      </c>
      <c r="Z39" s="727">
        <v>2155934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v>0</v>
      </c>
      <c r="F40" s="733">
        <v>0</v>
      </c>
      <c r="G40" s="733">
        <v>55</v>
      </c>
      <c r="H40" s="733">
        <v>24</v>
      </c>
      <c r="I40" s="733">
        <v>47</v>
      </c>
      <c r="J40" s="733">
        <v>15</v>
      </c>
      <c r="K40" s="733">
        <v>99</v>
      </c>
      <c r="L40" s="733">
        <v>232</v>
      </c>
      <c r="M40" s="733">
        <v>633</v>
      </c>
      <c r="N40" s="733">
        <v>1028</v>
      </c>
      <c r="O40" s="733">
        <v>1029</v>
      </c>
      <c r="P40" s="733">
        <v>924</v>
      </c>
      <c r="Q40" s="733">
        <v>1100</v>
      </c>
      <c r="R40" s="733">
        <v>2063</v>
      </c>
      <c r="S40" s="733">
        <v>1203</v>
      </c>
      <c r="T40" s="733">
        <v>1290</v>
      </c>
      <c r="U40" s="733">
        <v>872</v>
      </c>
      <c r="V40" s="733">
        <v>789</v>
      </c>
      <c r="W40" s="733">
        <v>449</v>
      </c>
      <c r="X40" s="733">
        <v>407</v>
      </c>
      <c r="Y40" s="733">
        <v>898</v>
      </c>
      <c r="Z40" s="734">
        <v>13157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363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17.79</v>
      </c>
      <c r="J41" s="731">
        <v>6.32</v>
      </c>
      <c r="K41" s="731">
        <v>11.049999999999999</v>
      </c>
      <c r="L41" s="731">
        <v>6.02</v>
      </c>
      <c r="M41" s="731">
        <v>43.79</v>
      </c>
      <c r="N41" s="731">
        <v>52.050000000000004</v>
      </c>
      <c r="O41" s="731">
        <v>93.11999999999999</v>
      </c>
      <c r="P41" s="731">
        <v>124.66</v>
      </c>
      <c r="Q41" s="731">
        <v>34.450000000000003</v>
      </c>
      <c r="R41" s="731">
        <v>4.29</v>
      </c>
      <c r="S41" s="731">
        <v>0.88</v>
      </c>
      <c r="T41" s="731">
        <v>0.19</v>
      </c>
      <c r="U41" s="731">
        <v>0</v>
      </c>
      <c r="V41" s="731">
        <v>0.26</v>
      </c>
      <c r="W41" s="731">
        <v>0</v>
      </c>
      <c r="X41" s="731">
        <v>0</v>
      </c>
      <c r="Y41" s="731">
        <v>0</v>
      </c>
      <c r="Z41" s="723">
        <v>394.87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1039</v>
      </c>
      <c r="J42" s="726">
        <v>518</v>
      </c>
      <c r="K42" s="726">
        <v>1511</v>
      </c>
      <c r="L42" s="726">
        <v>547</v>
      </c>
      <c r="M42" s="726">
        <v>4390</v>
      </c>
      <c r="N42" s="726">
        <v>4360</v>
      </c>
      <c r="O42" s="726">
        <v>8033</v>
      </c>
      <c r="P42" s="726">
        <v>11894</v>
      </c>
      <c r="Q42" s="726">
        <v>3457</v>
      </c>
      <c r="R42" s="726">
        <v>435</v>
      </c>
      <c r="S42" s="726">
        <v>68</v>
      </c>
      <c r="T42" s="726">
        <v>13</v>
      </c>
      <c r="U42" s="726">
        <v>0</v>
      </c>
      <c r="V42" s="726">
        <v>37</v>
      </c>
      <c r="W42" s="726">
        <v>0</v>
      </c>
      <c r="X42" s="726">
        <v>0</v>
      </c>
      <c r="Y42" s="726">
        <v>0</v>
      </c>
      <c r="Z42" s="727">
        <v>36302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58</v>
      </c>
      <c r="J43" s="729">
        <v>18</v>
      </c>
      <c r="K43" s="729">
        <v>28</v>
      </c>
      <c r="L43" s="729">
        <v>11</v>
      </c>
      <c r="M43" s="729">
        <v>56</v>
      </c>
      <c r="N43" s="729">
        <v>62</v>
      </c>
      <c r="O43" s="729">
        <v>110</v>
      </c>
      <c r="P43" s="729">
        <v>143</v>
      </c>
      <c r="Q43" s="729">
        <v>44</v>
      </c>
      <c r="R43" s="729">
        <v>5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535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364</v>
      </c>
      <c r="D44" s="721" t="s">
        <v>27</v>
      </c>
      <c r="E44" s="731">
        <v>1.4</v>
      </c>
      <c r="F44" s="731">
        <v>422.95000000000005</v>
      </c>
      <c r="G44" s="731">
        <v>680.86</v>
      </c>
      <c r="H44" s="731">
        <v>1618.52</v>
      </c>
      <c r="I44" s="731">
        <v>2445.8599999999997</v>
      </c>
      <c r="J44" s="731">
        <v>1839.5700000000002</v>
      </c>
      <c r="K44" s="731">
        <v>3113.26</v>
      </c>
      <c r="L44" s="731">
        <v>3137.22</v>
      </c>
      <c r="M44" s="731">
        <v>5225.9699999999993</v>
      </c>
      <c r="N44" s="731">
        <v>13717.91</v>
      </c>
      <c r="O44" s="731">
        <v>17717.02</v>
      </c>
      <c r="P44" s="731">
        <v>18474.39</v>
      </c>
      <c r="Q44" s="731">
        <v>10905.32</v>
      </c>
      <c r="R44" s="731">
        <v>5347.34</v>
      </c>
      <c r="S44" s="731">
        <v>2598.33</v>
      </c>
      <c r="T44" s="731">
        <v>2174.42</v>
      </c>
      <c r="U44" s="731">
        <v>1038.3899999999999</v>
      </c>
      <c r="V44" s="731">
        <v>931.5</v>
      </c>
      <c r="W44" s="731">
        <v>634.95000000000005</v>
      </c>
      <c r="X44" s="731">
        <v>525.04999999999995</v>
      </c>
      <c r="Y44" s="731">
        <v>3895.93</v>
      </c>
      <c r="Z44" s="723">
        <v>96446.16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6034</v>
      </c>
      <c r="G45" s="726">
        <v>17067</v>
      </c>
      <c r="H45" s="726">
        <v>75981</v>
      </c>
      <c r="I45" s="726">
        <v>148447</v>
      </c>
      <c r="J45" s="726">
        <v>136394</v>
      </c>
      <c r="K45" s="726">
        <v>249346</v>
      </c>
      <c r="L45" s="726">
        <v>264736</v>
      </c>
      <c r="M45" s="726">
        <v>504890</v>
      </c>
      <c r="N45" s="726">
        <v>1506490</v>
      </c>
      <c r="O45" s="726">
        <v>1944756</v>
      </c>
      <c r="P45" s="726">
        <v>2059411</v>
      </c>
      <c r="Q45" s="726">
        <v>1245930</v>
      </c>
      <c r="R45" s="726">
        <v>650140</v>
      </c>
      <c r="S45" s="726">
        <v>333328</v>
      </c>
      <c r="T45" s="726">
        <v>285377</v>
      </c>
      <c r="U45" s="726">
        <v>137090</v>
      </c>
      <c r="V45" s="726">
        <v>133880</v>
      </c>
      <c r="W45" s="726">
        <v>96949</v>
      </c>
      <c r="X45" s="726">
        <v>75596</v>
      </c>
      <c r="Y45" s="726">
        <v>631641</v>
      </c>
      <c r="Z45" s="727">
        <v>10503483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979</v>
      </c>
      <c r="G46" s="729">
        <v>2005</v>
      </c>
      <c r="H46" s="729">
        <v>6318</v>
      </c>
      <c r="I46" s="729">
        <v>8836</v>
      </c>
      <c r="J46" s="729">
        <v>5565</v>
      </c>
      <c r="K46" s="729">
        <v>7427</v>
      </c>
      <c r="L46" s="729">
        <v>4982</v>
      </c>
      <c r="M46" s="729">
        <v>7128</v>
      </c>
      <c r="N46" s="729">
        <v>15916</v>
      </c>
      <c r="O46" s="729">
        <v>19686</v>
      </c>
      <c r="P46" s="729">
        <v>20582</v>
      </c>
      <c r="Q46" s="729">
        <v>12314</v>
      </c>
      <c r="R46" s="729">
        <v>6166</v>
      </c>
      <c r="S46" s="729">
        <v>2415</v>
      </c>
      <c r="T46" s="729">
        <v>1953</v>
      </c>
      <c r="U46" s="729">
        <v>1070</v>
      </c>
      <c r="V46" s="729">
        <v>978</v>
      </c>
      <c r="W46" s="729">
        <v>543</v>
      </c>
      <c r="X46" s="729">
        <v>452</v>
      </c>
      <c r="Y46" s="729">
        <v>3237</v>
      </c>
      <c r="Z46" s="730">
        <v>128552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v>1.4</v>
      </c>
      <c r="F47" s="731">
        <v>422.95000000000005</v>
      </c>
      <c r="G47" s="731">
        <v>680.86</v>
      </c>
      <c r="H47" s="731">
        <v>1618.52</v>
      </c>
      <c r="I47" s="731">
        <v>2463.65</v>
      </c>
      <c r="J47" s="731">
        <v>1845.8899999999999</v>
      </c>
      <c r="K47" s="731">
        <v>3124.31</v>
      </c>
      <c r="L47" s="731">
        <v>3143.24</v>
      </c>
      <c r="M47" s="731">
        <v>5269.7599999999993</v>
      </c>
      <c r="N47" s="731">
        <v>13769.96</v>
      </c>
      <c r="O47" s="731">
        <v>17810.14</v>
      </c>
      <c r="P47" s="731">
        <v>18599.05</v>
      </c>
      <c r="Q47" s="731">
        <v>10939.77</v>
      </c>
      <c r="R47" s="731">
        <v>5351.630000000001</v>
      </c>
      <c r="S47" s="731">
        <v>2599.21</v>
      </c>
      <c r="T47" s="731">
        <v>2174.61</v>
      </c>
      <c r="U47" s="731">
        <v>1038.3899999999999</v>
      </c>
      <c r="V47" s="731">
        <v>931.76</v>
      </c>
      <c r="W47" s="731">
        <v>634.95000000000005</v>
      </c>
      <c r="X47" s="731">
        <v>525.04999999999995</v>
      </c>
      <c r="Y47" s="731">
        <v>3895.93</v>
      </c>
      <c r="Z47" s="723">
        <v>96841.03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v>0</v>
      </c>
      <c r="F48" s="726">
        <v>6034</v>
      </c>
      <c r="G48" s="726">
        <v>17067</v>
      </c>
      <c r="H48" s="726">
        <v>75981</v>
      </c>
      <c r="I48" s="726">
        <v>149486</v>
      </c>
      <c r="J48" s="726">
        <v>136912</v>
      </c>
      <c r="K48" s="726">
        <v>250857</v>
      </c>
      <c r="L48" s="726">
        <v>265283</v>
      </c>
      <c r="M48" s="726">
        <v>509280</v>
      </c>
      <c r="N48" s="726">
        <v>1510850</v>
      </c>
      <c r="O48" s="726">
        <v>1952789</v>
      </c>
      <c r="P48" s="726">
        <v>2071305</v>
      </c>
      <c r="Q48" s="726">
        <v>1249387</v>
      </c>
      <c r="R48" s="726">
        <v>650575</v>
      </c>
      <c r="S48" s="726">
        <v>333396</v>
      </c>
      <c r="T48" s="726">
        <v>285390</v>
      </c>
      <c r="U48" s="726">
        <v>137090</v>
      </c>
      <c r="V48" s="726">
        <v>133917</v>
      </c>
      <c r="W48" s="726">
        <v>96949</v>
      </c>
      <c r="X48" s="726">
        <v>75596</v>
      </c>
      <c r="Y48" s="726">
        <v>631641</v>
      </c>
      <c r="Z48" s="727">
        <v>10539785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v>0</v>
      </c>
      <c r="F49" s="733">
        <v>979</v>
      </c>
      <c r="G49" s="733">
        <v>2005</v>
      </c>
      <c r="H49" s="733">
        <v>6318</v>
      </c>
      <c r="I49" s="733">
        <v>8894</v>
      </c>
      <c r="J49" s="733">
        <v>5583</v>
      </c>
      <c r="K49" s="733">
        <v>7455</v>
      </c>
      <c r="L49" s="733">
        <v>4993</v>
      </c>
      <c r="M49" s="733">
        <v>7184</v>
      </c>
      <c r="N49" s="733">
        <v>15978</v>
      </c>
      <c r="O49" s="733">
        <v>19796</v>
      </c>
      <c r="P49" s="733">
        <v>20725</v>
      </c>
      <c r="Q49" s="733">
        <v>12358</v>
      </c>
      <c r="R49" s="733">
        <v>6171</v>
      </c>
      <c r="S49" s="733">
        <v>2415</v>
      </c>
      <c r="T49" s="733">
        <v>1953</v>
      </c>
      <c r="U49" s="733">
        <v>1070</v>
      </c>
      <c r="V49" s="733">
        <v>978</v>
      </c>
      <c r="W49" s="733">
        <v>543</v>
      </c>
      <c r="X49" s="733">
        <v>452</v>
      </c>
      <c r="Y49" s="733">
        <v>3237</v>
      </c>
      <c r="Z49" s="734">
        <v>129087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v>1.4</v>
      </c>
      <c r="F50" s="731">
        <v>422.98</v>
      </c>
      <c r="G50" s="731">
        <v>697.13</v>
      </c>
      <c r="H50" s="731">
        <v>1623.22</v>
      </c>
      <c r="I50" s="731">
        <v>2471.5499999999997</v>
      </c>
      <c r="J50" s="731">
        <v>1848.91</v>
      </c>
      <c r="K50" s="731">
        <v>3142.01</v>
      </c>
      <c r="L50" s="731">
        <v>3192.64</v>
      </c>
      <c r="M50" s="731">
        <v>5431.4899999999989</v>
      </c>
      <c r="N50" s="731">
        <v>14082.13</v>
      </c>
      <c r="O50" s="731">
        <v>18201.52</v>
      </c>
      <c r="P50" s="731">
        <v>19070.55</v>
      </c>
      <c r="Q50" s="731">
        <v>11591.64</v>
      </c>
      <c r="R50" s="731">
        <v>7025.09</v>
      </c>
      <c r="S50" s="731">
        <v>3746.03</v>
      </c>
      <c r="T50" s="731">
        <v>3345.29</v>
      </c>
      <c r="U50" s="731">
        <v>1872.56</v>
      </c>
      <c r="V50" s="731">
        <v>1643.17</v>
      </c>
      <c r="W50" s="731">
        <v>1085.4100000000001</v>
      </c>
      <c r="X50" s="731">
        <v>878.28</v>
      </c>
      <c r="Y50" s="731">
        <v>4730.4799999999996</v>
      </c>
      <c r="Z50" s="723">
        <v>106103.48000000001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v>0</v>
      </c>
      <c r="F51" s="726">
        <v>6034</v>
      </c>
      <c r="G51" s="726">
        <v>17508</v>
      </c>
      <c r="H51" s="726">
        <v>76268</v>
      </c>
      <c r="I51" s="726">
        <v>150246</v>
      </c>
      <c r="J51" s="726">
        <v>137171</v>
      </c>
      <c r="K51" s="726">
        <v>253097</v>
      </c>
      <c r="L51" s="726">
        <v>272634</v>
      </c>
      <c r="M51" s="726">
        <v>535908</v>
      </c>
      <c r="N51" s="726">
        <v>1569844</v>
      </c>
      <c r="O51" s="726">
        <v>2035024</v>
      </c>
      <c r="P51" s="726">
        <v>2179280</v>
      </c>
      <c r="Q51" s="726">
        <v>1402784</v>
      </c>
      <c r="R51" s="726">
        <v>1049272</v>
      </c>
      <c r="S51" s="726">
        <v>607194</v>
      </c>
      <c r="T51" s="726">
        <v>567686</v>
      </c>
      <c r="U51" s="726">
        <v>333947</v>
      </c>
      <c r="V51" s="726">
        <v>304210</v>
      </c>
      <c r="W51" s="726">
        <v>200105</v>
      </c>
      <c r="X51" s="726">
        <v>160572</v>
      </c>
      <c r="Y51" s="726">
        <v>836935</v>
      </c>
      <c r="Z51" s="727">
        <v>12695719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v>0</v>
      </c>
      <c r="F52" s="733">
        <v>979</v>
      </c>
      <c r="G52" s="733">
        <v>2060</v>
      </c>
      <c r="H52" s="733">
        <v>6342</v>
      </c>
      <c r="I52" s="733">
        <v>8941</v>
      </c>
      <c r="J52" s="733">
        <v>5598</v>
      </c>
      <c r="K52" s="733">
        <v>7554</v>
      </c>
      <c r="L52" s="733">
        <v>5225</v>
      </c>
      <c r="M52" s="733">
        <v>7817</v>
      </c>
      <c r="N52" s="733">
        <v>17006</v>
      </c>
      <c r="O52" s="733">
        <v>20825</v>
      </c>
      <c r="P52" s="733">
        <v>21649</v>
      </c>
      <c r="Q52" s="733">
        <v>13458</v>
      </c>
      <c r="R52" s="733">
        <v>8234</v>
      </c>
      <c r="S52" s="733">
        <v>3618</v>
      </c>
      <c r="T52" s="733">
        <v>3243</v>
      </c>
      <c r="U52" s="733">
        <v>1942</v>
      </c>
      <c r="V52" s="733">
        <v>1767</v>
      </c>
      <c r="W52" s="733">
        <v>992</v>
      </c>
      <c r="X52" s="733">
        <v>859</v>
      </c>
      <c r="Y52" s="733">
        <v>4135</v>
      </c>
      <c r="Z52" s="734">
        <v>142244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v>405.12999999999988</v>
      </c>
      <c r="F53" s="731">
        <v>864.55</v>
      </c>
      <c r="G53" s="731">
        <v>1903.23</v>
      </c>
      <c r="H53" s="731">
        <v>3969.61</v>
      </c>
      <c r="I53" s="731">
        <v>6256.119999999999</v>
      </c>
      <c r="J53" s="731">
        <v>7303.75</v>
      </c>
      <c r="K53" s="731">
        <v>12821.869999999999</v>
      </c>
      <c r="L53" s="731">
        <v>16866.68</v>
      </c>
      <c r="M53" s="731">
        <v>22259.479999999996</v>
      </c>
      <c r="N53" s="731">
        <v>45076.709999999992</v>
      </c>
      <c r="O53" s="731">
        <v>50147.22</v>
      </c>
      <c r="P53" s="731">
        <v>45115.850000000006</v>
      </c>
      <c r="Q53" s="731">
        <v>27074.880000000001</v>
      </c>
      <c r="R53" s="731">
        <v>14351.44</v>
      </c>
      <c r="S53" s="731">
        <v>8464.7100000000028</v>
      </c>
      <c r="T53" s="731">
        <v>7119.1200000000008</v>
      </c>
      <c r="U53" s="731">
        <v>4938.8999999999996</v>
      </c>
      <c r="V53" s="731">
        <v>4164.88</v>
      </c>
      <c r="W53" s="731">
        <v>2770.8499999999995</v>
      </c>
      <c r="X53" s="731">
        <v>1756.97</v>
      </c>
      <c r="Y53" s="731">
        <v>5467.01</v>
      </c>
      <c r="Z53" s="723">
        <v>289098.95999999996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v>4566</v>
      </c>
      <c r="F54" s="726">
        <v>30000</v>
      </c>
      <c r="G54" s="726">
        <v>142875</v>
      </c>
      <c r="H54" s="726">
        <v>425854</v>
      </c>
      <c r="I54" s="726">
        <v>834703</v>
      </c>
      <c r="J54" s="726">
        <v>1387488</v>
      </c>
      <c r="K54" s="726">
        <v>3086859</v>
      </c>
      <c r="L54" s="726">
        <v>5263552</v>
      </c>
      <c r="M54" s="726">
        <v>7557780</v>
      </c>
      <c r="N54" s="726">
        <v>15736446</v>
      </c>
      <c r="O54" s="726">
        <v>17753515</v>
      </c>
      <c r="P54" s="726">
        <v>15578667</v>
      </c>
      <c r="Q54" s="726">
        <v>9509888</v>
      </c>
      <c r="R54" s="726">
        <v>5353875</v>
      </c>
      <c r="S54" s="726">
        <v>3521709</v>
      </c>
      <c r="T54" s="726">
        <v>2944138</v>
      </c>
      <c r="U54" s="726">
        <v>2325759</v>
      </c>
      <c r="V54" s="726">
        <v>1965433</v>
      </c>
      <c r="W54" s="726">
        <v>1367682</v>
      </c>
      <c r="X54" s="726">
        <v>759671</v>
      </c>
      <c r="Y54" s="726">
        <v>1309915</v>
      </c>
      <c r="Z54" s="727">
        <v>96860375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v>1942</v>
      </c>
      <c r="F55" s="736">
        <v>7719</v>
      </c>
      <c r="G55" s="736">
        <v>19268</v>
      </c>
      <c r="H55" s="736">
        <v>32234</v>
      </c>
      <c r="I55" s="736">
        <v>43835</v>
      </c>
      <c r="J55" s="736">
        <v>51304</v>
      </c>
      <c r="K55" s="736">
        <v>84801</v>
      </c>
      <c r="L55" s="736">
        <v>113313</v>
      </c>
      <c r="M55" s="736">
        <v>125482</v>
      </c>
      <c r="N55" s="736">
        <v>212751</v>
      </c>
      <c r="O55" s="736">
        <v>195869</v>
      </c>
      <c r="P55" s="736">
        <v>145475</v>
      </c>
      <c r="Q55" s="736">
        <v>75116</v>
      </c>
      <c r="R55" s="736">
        <v>36226</v>
      </c>
      <c r="S55" s="736">
        <v>19666</v>
      </c>
      <c r="T55" s="736">
        <v>13950</v>
      </c>
      <c r="U55" s="736">
        <v>9651</v>
      </c>
      <c r="V55" s="736">
        <v>7049</v>
      </c>
      <c r="W55" s="736">
        <v>4289</v>
      </c>
      <c r="X55" s="736">
        <v>2378</v>
      </c>
      <c r="Y55" s="736">
        <v>5343</v>
      </c>
      <c r="Z55" s="737">
        <v>1207661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4001.38</v>
      </c>
      <c r="H59" s="901"/>
      <c r="I59" s="901">
        <v>400138</v>
      </c>
      <c r="J59" s="901"/>
      <c r="K59" s="901">
        <v>654.24</v>
      </c>
      <c r="L59" s="901"/>
      <c r="M59" s="901">
        <v>1239.47</v>
      </c>
      <c r="N59" s="901"/>
      <c r="O59" s="901">
        <v>201.44</v>
      </c>
      <c r="P59" s="901"/>
      <c r="Q59" s="901">
        <v>1003.5600000000001</v>
      </c>
      <c r="R59" s="901"/>
      <c r="S59" s="906">
        <v>2444.4700000000003</v>
      </c>
      <c r="T59" s="907"/>
      <c r="U59" s="901">
        <v>296199.05</v>
      </c>
      <c r="V59" s="901"/>
      <c r="W59" s="901">
        <v>96860375</v>
      </c>
      <c r="X59" s="901"/>
      <c r="Y59" s="901">
        <v>1207661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27" right="0.51181102362204722" top="0.51181102362204722" bottom="0.51181102362204722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zoomScale="70" zoomScaleNormal="70"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365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0.96</v>
      </c>
      <c r="F5" s="722">
        <v>42.32</v>
      </c>
      <c r="G5" s="722">
        <v>132.27000000000001</v>
      </c>
      <c r="H5" s="722">
        <v>124.83000000000001</v>
      </c>
      <c r="I5" s="722">
        <v>388.99</v>
      </c>
      <c r="J5" s="722">
        <v>604.54999999999995</v>
      </c>
      <c r="K5" s="722">
        <v>1845.03</v>
      </c>
      <c r="L5" s="722">
        <v>3568.43</v>
      </c>
      <c r="M5" s="722">
        <v>5351.71</v>
      </c>
      <c r="N5" s="722">
        <v>12115.8</v>
      </c>
      <c r="O5" s="722">
        <v>12114.05</v>
      </c>
      <c r="P5" s="722">
        <v>10417.799999999999</v>
      </c>
      <c r="Q5" s="722">
        <v>6385.869999999999</v>
      </c>
      <c r="R5" s="722">
        <v>3122.33</v>
      </c>
      <c r="S5" s="722">
        <v>1875.29</v>
      </c>
      <c r="T5" s="722">
        <v>1458.98</v>
      </c>
      <c r="U5" s="722">
        <v>1198.4399999999998</v>
      </c>
      <c r="V5" s="722">
        <v>928.86</v>
      </c>
      <c r="W5" s="722">
        <v>461.6</v>
      </c>
      <c r="X5" s="722">
        <v>345.30999999999995</v>
      </c>
      <c r="Y5" s="722">
        <v>261.24</v>
      </c>
      <c r="Z5" s="723">
        <v>62744.66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19</v>
      </c>
      <c r="F6" s="726">
        <v>2498</v>
      </c>
      <c r="G6" s="726">
        <v>18511</v>
      </c>
      <c r="H6" s="726">
        <v>23944</v>
      </c>
      <c r="I6" s="726">
        <v>94924</v>
      </c>
      <c r="J6" s="726">
        <v>181363</v>
      </c>
      <c r="K6" s="726">
        <v>683812</v>
      </c>
      <c r="L6" s="726">
        <v>1459694</v>
      </c>
      <c r="M6" s="726">
        <v>2471448</v>
      </c>
      <c r="N6" s="726">
        <v>6064178</v>
      </c>
      <c r="O6" s="726">
        <v>6469837</v>
      </c>
      <c r="P6" s="726">
        <v>5823919</v>
      </c>
      <c r="Q6" s="726">
        <v>3749441</v>
      </c>
      <c r="R6" s="726">
        <v>1902533</v>
      </c>
      <c r="S6" s="726">
        <v>1178360</v>
      </c>
      <c r="T6" s="726">
        <v>947318</v>
      </c>
      <c r="U6" s="726">
        <v>797973</v>
      </c>
      <c r="V6" s="726">
        <v>626239</v>
      </c>
      <c r="W6" s="726">
        <v>313785</v>
      </c>
      <c r="X6" s="726">
        <v>248919</v>
      </c>
      <c r="Y6" s="726">
        <v>178277</v>
      </c>
      <c r="Z6" s="727">
        <v>33236992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7</v>
      </c>
      <c r="F7" s="729">
        <v>610</v>
      </c>
      <c r="G7" s="729">
        <v>2164</v>
      </c>
      <c r="H7" s="729">
        <v>1774</v>
      </c>
      <c r="I7" s="729">
        <v>4906</v>
      </c>
      <c r="J7" s="729">
        <v>6781</v>
      </c>
      <c r="K7" s="729">
        <v>19449</v>
      </c>
      <c r="L7" s="729">
        <v>33128</v>
      </c>
      <c r="M7" s="729">
        <v>43800</v>
      </c>
      <c r="N7" s="729">
        <v>88443</v>
      </c>
      <c r="O7" s="729">
        <v>77055</v>
      </c>
      <c r="P7" s="729">
        <v>57302</v>
      </c>
      <c r="Q7" s="729">
        <v>30129</v>
      </c>
      <c r="R7" s="729">
        <v>12816</v>
      </c>
      <c r="S7" s="729">
        <v>6650</v>
      </c>
      <c r="T7" s="729">
        <v>4386</v>
      </c>
      <c r="U7" s="729">
        <v>3183</v>
      </c>
      <c r="V7" s="729">
        <v>2205</v>
      </c>
      <c r="W7" s="729">
        <v>903</v>
      </c>
      <c r="X7" s="729">
        <v>607</v>
      </c>
      <c r="Y7" s="729">
        <v>442</v>
      </c>
      <c r="Z7" s="730">
        <v>396740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0.21</v>
      </c>
      <c r="F8" s="731">
        <v>24.99</v>
      </c>
      <c r="G8" s="731">
        <v>286.18999999999994</v>
      </c>
      <c r="H8" s="731">
        <v>825.47</v>
      </c>
      <c r="I8" s="731">
        <v>1843.2800000000002</v>
      </c>
      <c r="J8" s="731">
        <v>2090.1</v>
      </c>
      <c r="K8" s="731">
        <v>2957.0299999999997</v>
      </c>
      <c r="L8" s="731">
        <v>3132.07</v>
      </c>
      <c r="M8" s="731">
        <v>2393.6600000000003</v>
      </c>
      <c r="N8" s="731">
        <v>2738.7799999999997</v>
      </c>
      <c r="O8" s="731">
        <v>2118.44</v>
      </c>
      <c r="P8" s="731">
        <v>1877.18</v>
      </c>
      <c r="Q8" s="731">
        <v>1168.69</v>
      </c>
      <c r="R8" s="731">
        <v>450.51</v>
      </c>
      <c r="S8" s="731">
        <v>328.78999999999996</v>
      </c>
      <c r="T8" s="731">
        <v>345.44</v>
      </c>
      <c r="U8" s="731">
        <v>286.61</v>
      </c>
      <c r="V8" s="731">
        <v>264.32000000000005</v>
      </c>
      <c r="W8" s="731">
        <v>112.66</v>
      </c>
      <c r="X8" s="731">
        <v>77.56</v>
      </c>
      <c r="Y8" s="731">
        <v>100.38</v>
      </c>
      <c r="Z8" s="723">
        <v>23422.36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2</v>
      </c>
      <c r="F9" s="726">
        <v>967</v>
      </c>
      <c r="G9" s="726">
        <v>19669</v>
      </c>
      <c r="H9" s="726">
        <v>86774</v>
      </c>
      <c r="I9" s="726">
        <v>258395</v>
      </c>
      <c r="J9" s="726">
        <v>353836</v>
      </c>
      <c r="K9" s="726">
        <v>595405</v>
      </c>
      <c r="L9" s="726">
        <v>754472</v>
      </c>
      <c r="M9" s="726">
        <v>664543</v>
      </c>
      <c r="N9" s="726">
        <v>825883</v>
      </c>
      <c r="O9" s="726">
        <v>667420</v>
      </c>
      <c r="P9" s="726">
        <v>611300</v>
      </c>
      <c r="Q9" s="726">
        <v>409330</v>
      </c>
      <c r="R9" s="726">
        <v>163309</v>
      </c>
      <c r="S9" s="726">
        <v>123842</v>
      </c>
      <c r="T9" s="726">
        <v>133484</v>
      </c>
      <c r="U9" s="726">
        <v>116114</v>
      </c>
      <c r="V9" s="726">
        <v>105797</v>
      </c>
      <c r="W9" s="726">
        <v>45808</v>
      </c>
      <c r="X9" s="726">
        <v>32604</v>
      </c>
      <c r="Y9" s="726">
        <v>40533</v>
      </c>
      <c r="Z9" s="727">
        <v>6009487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1</v>
      </c>
      <c r="F10" s="729">
        <v>208</v>
      </c>
      <c r="G10" s="729">
        <v>2338</v>
      </c>
      <c r="H10" s="729">
        <v>6657</v>
      </c>
      <c r="I10" s="729">
        <v>13736</v>
      </c>
      <c r="J10" s="729">
        <v>13666</v>
      </c>
      <c r="K10" s="729">
        <v>17713</v>
      </c>
      <c r="L10" s="729">
        <v>17387</v>
      </c>
      <c r="M10" s="729">
        <v>12008</v>
      </c>
      <c r="N10" s="729">
        <v>12088</v>
      </c>
      <c r="O10" s="729">
        <v>7935</v>
      </c>
      <c r="P10" s="729">
        <v>6156</v>
      </c>
      <c r="Q10" s="729">
        <v>3367</v>
      </c>
      <c r="R10" s="729">
        <v>1088</v>
      </c>
      <c r="S10" s="729">
        <v>686</v>
      </c>
      <c r="T10" s="729">
        <v>616</v>
      </c>
      <c r="U10" s="729">
        <v>448</v>
      </c>
      <c r="V10" s="729">
        <v>341</v>
      </c>
      <c r="W10" s="729">
        <v>118</v>
      </c>
      <c r="X10" s="729">
        <v>74</v>
      </c>
      <c r="Y10" s="729">
        <v>99</v>
      </c>
      <c r="Z10" s="730">
        <v>116730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0.44000000000000006</v>
      </c>
      <c r="H11" s="731">
        <v>0.80999999999999994</v>
      </c>
      <c r="I11" s="731">
        <v>18.739999999999998</v>
      </c>
      <c r="J11" s="731">
        <v>13.94</v>
      </c>
      <c r="K11" s="731">
        <v>46.25</v>
      </c>
      <c r="L11" s="731">
        <v>54.830000000000005</v>
      </c>
      <c r="M11" s="731">
        <v>451.86</v>
      </c>
      <c r="N11" s="731">
        <v>1359.1</v>
      </c>
      <c r="O11" s="731">
        <v>1851.07</v>
      </c>
      <c r="P11" s="731">
        <v>1723.46</v>
      </c>
      <c r="Q11" s="731">
        <v>1674.75</v>
      </c>
      <c r="R11" s="731">
        <v>214.42000000000002</v>
      </c>
      <c r="S11" s="731">
        <v>62.45</v>
      </c>
      <c r="T11" s="731">
        <v>46.580000000000005</v>
      </c>
      <c r="U11" s="731">
        <v>29.830000000000002</v>
      </c>
      <c r="V11" s="731">
        <v>28.46</v>
      </c>
      <c r="W11" s="731">
        <v>16.68</v>
      </c>
      <c r="X11" s="731">
        <v>9.4400000000000013</v>
      </c>
      <c r="Y11" s="731">
        <v>21.64</v>
      </c>
      <c r="Z11" s="723">
        <v>7624.75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19</v>
      </c>
      <c r="H12" s="726">
        <v>53</v>
      </c>
      <c r="I12" s="726">
        <v>1518</v>
      </c>
      <c r="J12" s="726">
        <v>1303</v>
      </c>
      <c r="K12" s="726">
        <v>6911</v>
      </c>
      <c r="L12" s="726">
        <v>8946</v>
      </c>
      <c r="M12" s="726">
        <v>77055</v>
      </c>
      <c r="N12" s="726">
        <v>268373</v>
      </c>
      <c r="O12" s="726">
        <v>392475</v>
      </c>
      <c r="P12" s="726">
        <v>389262</v>
      </c>
      <c r="Q12" s="726">
        <v>389041</v>
      </c>
      <c r="R12" s="726">
        <v>49904</v>
      </c>
      <c r="S12" s="726">
        <v>14784</v>
      </c>
      <c r="T12" s="726">
        <v>11419</v>
      </c>
      <c r="U12" s="726">
        <v>7062</v>
      </c>
      <c r="V12" s="726">
        <v>7671</v>
      </c>
      <c r="W12" s="726">
        <v>4126</v>
      </c>
      <c r="X12" s="726">
        <v>2412</v>
      </c>
      <c r="Y12" s="726">
        <v>5120</v>
      </c>
      <c r="Z12" s="727">
        <v>1637454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3</v>
      </c>
      <c r="H13" s="729">
        <v>5</v>
      </c>
      <c r="I13" s="729">
        <v>93</v>
      </c>
      <c r="J13" s="729">
        <v>74</v>
      </c>
      <c r="K13" s="729">
        <v>289</v>
      </c>
      <c r="L13" s="729">
        <v>276</v>
      </c>
      <c r="M13" s="729">
        <v>1806</v>
      </c>
      <c r="N13" s="729">
        <v>4319</v>
      </c>
      <c r="O13" s="729">
        <v>4488</v>
      </c>
      <c r="P13" s="729">
        <v>3060</v>
      </c>
      <c r="Q13" s="729">
        <v>2157</v>
      </c>
      <c r="R13" s="729">
        <v>250</v>
      </c>
      <c r="S13" s="729">
        <v>75</v>
      </c>
      <c r="T13" s="729">
        <v>55</v>
      </c>
      <c r="U13" s="729">
        <v>35</v>
      </c>
      <c r="V13" s="729">
        <v>33</v>
      </c>
      <c r="W13" s="729">
        <v>22</v>
      </c>
      <c r="X13" s="729">
        <v>10</v>
      </c>
      <c r="Y13" s="729">
        <v>24</v>
      </c>
      <c r="Z13" s="730">
        <v>17074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17.97</v>
      </c>
      <c r="G14" s="731">
        <v>12.98</v>
      </c>
      <c r="H14" s="731">
        <v>0.03</v>
      </c>
      <c r="I14" s="731">
        <v>0.04</v>
      </c>
      <c r="J14" s="731">
        <v>10.79</v>
      </c>
      <c r="K14" s="731">
        <v>4.2200000000000006</v>
      </c>
      <c r="L14" s="731">
        <v>20.580000000000002</v>
      </c>
      <c r="M14" s="731">
        <v>62.72</v>
      </c>
      <c r="N14" s="731">
        <v>282.14</v>
      </c>
      <c r="O14" s="731">
        <v>217.85000000000002</v>
      </c>
      <c r="P14" s="731">
        <v>21.16</v>
      </c>
      <c r="Q14" s="731">
        <v>15.9</v>
      </c>
      <c r="R14" s="731">
        <v>3.46</v>
      </c>
      <c r="S14" s="731">
        <v>0</v>
      </c>
      <c r="T14" s="731">
        <v>4.62</v>
      </c>
      <c r="U14" s="731">
        <v>5.84</v>
      </c>
      <c r="V14" s="731">
        <v>1.52</v>
      </c>
      <c r="W14" s="731">
        <v>0</v>
      </c>
      <c r="X14" s="731">
        <v>0.63</v>
      </c>
      <c r="Y14" s="731">
        <v>0</v>
      </c>
      <c r="Z14" s="723">
        <v>682.44999999999993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460</v>
      </c>
      <c r="H15" s="726">
        <v>2</v>
      </c>
      <c r="I15" s="726">
        <v>3</v>
      </c>
      <c r="J15" s="726">
        <v>1243</v>
      </c>
      <c r="K15" s="726">
        <v>676</v>
      </c>
      <c r="L15" s="726">
        <v>3162</v>
      </c>
      <c r="M15" s="726">
        <v>9389</v>
      </c>
      <c r="N15" s="726">
        <v>59098</v>
      </c>
      <c r="O15" s="726">
        <v>48634</v>
      </c>
      <c r="P15" s="726">
        <v>5260</v>
      </c>
      <c r="Q15" s="726">
        <v>4327</v>
      </c>
      <c r="R15" s="726">
        <v>1031</v>
      </c>
      <c r="S15" s="726">
        <v>0</v>
      </c>
      <c r="T15" s="726">
        <v>979</v>
      </c>
      <c r="U15" s="726">
        <v>1191</v>
      </c>
      <c r="V15" s="726">
        <v>310</v>
      </c>
      <c r="W15" s="726">
        <v>0</v>
      </c>
      <c r="X15" s="726">
        <v>129</v>
      </c>
      <c r="Y15" s="726">
        <v>0</v>
      </c>
      <c r="Z15" s="727">
        <v>135894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45</v>
      </c>
      <c r="H16" s="729">
        <v>0</v>
      </c>
      <c r="I16" s="729">
        <v>0</v>
      </c>
      <c r="J16" s="729">
        <v>66</v>
      </c>
      <c r="K16" s="729">
        <v>28</v>
      </c>
      <c r="L16" s="729">
        <v>105</v>
      </c>
      <c r="M16" s="729">
        <v>249</v>
      </c>
      <c r="N16" s="729">
        <v>975</v>
      </c>
      <c r="O16" s="729">
        <v>600</v>
      </c>
      <c r="P16" s="729">
        <v>43</v>
      </c>
      <c r="Q16" s="729">
        <v>29</v>
      </c>
      <c r="R16" s="729">
        <v>7</v>
      </c>
      <c r="S16" s="729">
        <v>0</v>
      </c>
      <c r="T16" s="729">
        <v>6</v>
      </c>
      <c r="U16" s="729">
        <v>7</v>
      </c>
      <c r="V16" s="729">
        <v>2</v>
      </c>
      <c r="W16" s="729">
        <v>0</v>
      </c>
      <c r="X16" s="729">
        <v>1</v>
      </c>
      <c r="Y16" s="729">
        <v>0</v>
      </c>
      <c r="Z16" s="732">
        <v>2163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v>1.17</v>
      </c>
      <c r="F17" s="731">
        <v>85.28</v>
      </c>
      <c r="G17" s="731">
        <v>431.87999999999994</v>
      </c>
      <c r="H17" s="731">
        <v>951.14</v>
      </c>
      <c r="I17" s="731">
        <v>2251.0499999999997</v>
      </c>
      <c r="J17" s="731">
        <v>2719.38</v>
      </c>
      <c r="K17" s="731">
        <v>4852.5300000000007</v>
      </c>
      <c r="L17" s="731">
        <v>6775.91</v>
      </c>
      <c r="M17" s="731">
        <v>8259.9499999999989</v>
      </c>
      <c r="N17" s="731">
        <v>16495.82</v>
      </c>
      <c r="O17" s="731">
        <v>16301.41</v>
      </c>
      <c r="P17" s="731">
        <v>14039.599999999999</v>
      </c>
      <c r="Q17" s="731">
        <v>9245.2099999999991</v>
      </c>
      <c r="R17" s="731">
        <v>3790.7200000000003</v>
      </c>
      <c r="S17" s="731">
        <v>2266.5299999999997</v>
      </c>
      <c r="T17" s="731">
        <v>1855.62</v>
      </c>
      <c r="U17" s="731">
        <v>1520.72</v>
      </c>
      <c r="V17" s="731">
        <v>1223.1600000000001</v>
      </c>
      <c r="W17" s="731">
        <v>590.93999999999994</v>
      </c>
      <c r="X17" s="731">
        <v>432.93999999999994</v>
      </c>
      <c r="Y17" s="731">
        <v>383.26</v>
      </c>
      <c r="Z17" s="723">
        <v>94474.22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v>21</v>
      </c>
      <c r="F18" s="726">
        <v>3465</v>
      </c>
      <c r="G18" s="726">
        <v>38659</v>
      </c>
      <c r="H18" s="726">
        <v>110773</v>
      </c>
      <c r="I18" s="726">
        <v>354840</v>
      </c>
      <c r="J18" s="726">
        <v>537745</v>
      </c>
      <c r="K18" s="726">
        <v>1286804</v>
      </c>
      <c r="L18" s="726">
        <v>2226274</v>
      </c>
      <c r="M18" s="726">
        <v>3222435</v>
      </c>
      <c r="N18" s="726">
        <v>7217532</v>
      </c>
      <c r="O18" s="726">
        <v>7578366</v>
      </c>
      <c r="P18" s="726">
        <v>6829741</v>
      </c>
      <c r="Q18" s="726">
        <v>4552139</v>
      </c>
      <c r="R18" s="726">
        <v>2116777</v>
      </c>
      <c r="S18" s="726">
        <v>1316986</v>
      </c>
      <c r="T18" s="726">
        <v>1093200</v>
      </c>
      <c r="U18" s="726">
        <v>922340</v>
      </c>
      <c r="V18" s="726">
        <v>740017</v>
      </c>
      <c r="W18" s="726">
        <v>363719</v>
      </c>
      <c r="X18" s="726">
        <v>284064</v>
      </c>
      <c r="Y18" s="726">
        <v>223930</v>
      </c>
      <c r="Z18" s="727">
        <v>41019827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v>8</v>
      </c>
      <c r="F19" s="733">
        <v>818</v>
      </c>
      <c r="G19" s="733">
        <v>4550</v>
      </c>
      <c r="H19" s="733">
        <v>8436</v>
      </c>
      <c r="I19" s="733">
        <v>18735</v>
      </c>
      <c r="J19" s="733">
        <v>20587</v>
      </c>
      <c r="K19" s="733">
        <v>37479</v>
      </c>
      <c r="L19" s="733">
        <v>50896</v>
      </c>
      <c r="M19" s="733">
        <v>57863</v>
      </c>
      <c r="N19" s="733">
        <v>105825</v>
      </c>
      <c r="O19" s="733">
        <v>90078</v>
      </c>
      <c r="P19" s="733">
        <v>66561</v>
      </c>
      <c r="Q19" s="733">
        <v>35682</v>
      </c>
      <c r="R19" s="733">
        <v>14161</v>
      </c>
      <c r="S19" s="733">
        <v>7411</v>
      </c>
      <c r="T19" s="733">
        <v>5063</v>
      </c>
      <c r="U19" s="733">
        <v>3673</v>
      </c>
      <c r="V19" s="733">
        <v>2581</v>
      </c>
      <c r="W19" s="733">
        <v>1043</v>
      </c>
      <c r="X19" s="733">
        <v>692</v>
      </c>
      <c r="Y19" s="733">
        <v>565</v>
      </c>
      <c r="Z19" s="734">
        <v>532707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2.0699999999999998</v>
      </c>
      <c r="G20" s="731">
        <v>2.7800000000000002</v>
      </c>
      <c r="H20" s="731">
        <v>20.75</v>
      </c>
      <c r="I20" s="731">
        <v>77.47</v>
      </c>
      <c r="J20" s="731">
        <v>173.45</v>
      </c>
      <c r="K20" s="731">
        <v>105.66</v>
      </c>
      <c r="L20" s="731">
        <v>70.289999999999992</v>
      </c>
      <c r="M20" s="731">
        <v>167.14999999999998</v>
      </c>
      <c r="N20" s="731">
        <v>383.57</v>
      </c>
      <c r="O20" s="731">
        <v>355.78999999999996</v>
      </c>
      <c r="P20" s="731">
        <v>606.13</v>
      </c>
      <c r="Q20" s="731">
        <v>415.93</v>
      </c>
      <c r="R20" s="731">
        <v>60.34</v>
      </c>
      <c r="S20" s="731">
        <v>15.469999999999999</v>
      </c>
      <c r="T20" s="731">
        <v>11.61</v>
      </c>
      <c r="U20" s="731">
        <v>2.44</v>
      </c>
      <c r="V20" s="731">
        <v>0.44</v>
      </c>
      <c r="W20" s="731">
        <v>0.22</v>
      </c>
      <c r="X20" s="731">
        <v>3.14</v>
      </c>
      <c r="Y20" s="731">
        <v>0.34</v>
      </c>
      <c r="Z20" s="723">
        <v>2475.04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48</v>
      </c>
      <c r="G21" s="726">
        <v>72</v>
      </c>
      <c r="H21" s="726">
        <v>853</v>
      </c>
      <c r="I21" s="726">
        <v>4277</v>
      </c>
      <c r="J21" s="726">
        <v>12063</v>
      </c>
      <c r="K21" s="726">
        <v>8785</v>
      </c>
      <c r="L21" s="726">
        <v>7468</v>
      </c>
      <c r="M21" s="726">
        <v>18036</v>
      </c>
      <c r="N21" s="726">
        <v>43893</v>
      </c>
      <c r="O21" s="726">
        <v>39594</v>
      </c>
      <c r="P21" s="726">
        <v>72377</v>
      </c>
      <c r="Q21" s="726">
        <v>49294</v>
      </c>
      <c r="R21" s="726">
        <v>7489</v>
      </c>
      <c r="S21" s="726">
        <v>1860</v>
      </c>
      <c r="T21" s="726">
        <v>1557</v>
      </c>
      <c r="U21" s="726">
        <v>331</v>
      </c>
      <c r="V21" s="726">
        <v>55</v>
      </c>
      <c r="W21" s="726">
        <v>30</v>
      </c>
      <c r="X21" s="726">
        <v>427</v>
      </c>
      <c r="Y21" s="726">
        <v>40</v>
      </c>
      <c r="Z21" s="727">
        <v>268549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10</v>
      </c>
      <c r="G22" s="729">
        <v>9</v>
      </c>
      <c r="H22" s="729">
        <v>63</v>
      </c>
      <c r="I22" s="729">
        <v>239</v>
      </c>
      <c r="J22" s="729">
        <v>542</v>
      </c>
      <c r="K22" s="729">
        <v>243</v>
      </c>
      <c r="L22" s="729">
        <v>111</v>
      </c>
      <c r="M22" s="729">
        <v>113</v>
      </c>
      <c r="N22" s="729">
        <v>352</v>
      </c>
      <c r="O22" s="729">
        <v>351</v>
      </c>
      <c r="P22" s="729">
        <v>545</v>
      </c>
      <c r="Q22" s="729">
        <v>371</v>
      </c>
      <c r="R22" s="729">
        <v>77</v>
      </c>
      <c r="S22" s="729">
        <v>17</v>
      </c>
      <c r="T22" s="729">
        <v>17</v>
      </c>
      <c r="U22" s="729">
        <v>3</v>
      </c>
      <c r="V22" s="729">
        <v>0</v>
      </c>
      <c r="W22" s="729">
        <v>0</v>
      </c>
      <c r="X22" s="729">
        <v>6</v>
      </c>
      <c r="Y22" s="729">
        <v>0</v>
      </c>
      <c r="Z22" s="730">
        <v>3069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23.14</v>
      </c>
      <c r="F23" s="731">
        <v>10.15</v>
      </c>
      <c r="G23" s="731">
        <v>12.030000000000001</v>
      </c>
      <c r="H23" s="731">
        <v>81.960000000000008</v>
      </c>
      <c r="I23" s="731">
        <v>29.310000000000002</v>
      </c>
      <c r="J23" s="731">
        <v>17.100000000000001</v>
      </c>
      <c r="K23" s="731">
        <v>9.26</v>
      </c>
      <c r="L23" s="731">
        <v>6.18</v>
      </c>
      <c r="M23" s="731">
        <v>9.4400000000000013</v>
      </c>
      <c r="N23" s="731">
        <v>7.58</v>
      </c>
      <c r="O23" s="731">
        <v>6.08</v>
      </c>
      <c r="P23" s="731">
        <v>8.2900000000000009</v>
      </c>
      <c r="Q23" s="731">
        <v>0.76</v>
      </c>
      <c r="R23" s="731">
        <v>1.1100000000000001</v>
      </c>
      <c r="S23" s="731">
        <v>0.16</v>
      </c>
      <c r="T23" s="731">
        <v>0.44</v>
      </c>
      <c r="U23" s="731">
        <v>0</v>
      </c>
      <c r="V23" s="731">
        <v>1.02</v>
      </c>
      <c r="W23" s="731">
        <v>0</v>
      </c>
      <c r="X23" s="731">
        <v>0</v>
      </c>
      <c r="Y23" s="731">
        <v>0</v>
      </c>
      <c r="Z23" s="723">
        <v>224.01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122</v>
      </c>
      <c r="G24" s="726">
        <v>270</v>
      </c>
      <c r="H24" s="726">
        <v>2940</v>
      </c>
      <c r="I24" s="726">
        <v>1788</v>
      </c>
      <c r="J24" s="726">
        <v>1204</v>
      </c>
      <c r="K24" s="726">
        <v>869</v>
      </c>
      <c r="L24" s="726">
        <v>575</v>
      </c>
      <c r="M24" s="726">
        <v>1015</v>
      </c>
      <c r="N24" s="726">
        <v>805</v>
      </c>
      <c r="O24" s="726">
        <v>764</v>
      </c>
      <c r="P24" s="726">
        <v>944</v>
      </c>
      <c r="Q24" s="726">
        <v>89</v>
      </c>
      <c r="R24" s="726">
        <v>103</v>
      </c>
      <c r="S24" s="726">
        <v>22</v>
      </c>
      <c r="T24" s="726">
        <v>48</v>
      </c>
      <c r="U24" s="726">
        <v>0</v>
      </c>
      <c r="V24" s="726">
        <v>72</v>
      </c>
      <c r="W24" s="726">
        <v>0</v>
      </c>
      <c r="X24" s="726">
        <v>0</v>
      </c>
      <c r="Y24" s="726">
        <v>0</v>
      </c>
      <c r="Z24" s="727">
        <v>11630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20</v>
      </c>
      <c r="G25" s="729">
        <v>31</v>
      </c>
      <c r="H25" s="729">
        <v>242</v>
      </c>
      <c r="I25" s="729">
        <v>114</v>
      </c>
      <c r="J25" s="729">
        <v>59</v>
      </c>
      <c r="K25" s="729">
        <v>26</v>
      </c>
      <c r="L25" s="729">
        <v>16</v>
      </c>
      <c r="M25" s="729">
        <v>15</v>
      </c>
      <c r="N25" s="729">
        <v>10</v>
      </c>
      <c r="O25" s="729">
        <v>9</v>
      </c>
      <c r="P25" s="729">
        <v>12</v>
      </c>
      <c r="Q25" s="729">
        <v>1</v>
      </c>
      <c r="R25" s="729">
        <v>0</v>
      </c>
      <c r="S25" s="729">
        <v>0</v>
      </c>
      <c r="T25" s="729">
        <v>1</v>
      </c>
      <c r="U25" s="729">
        <v>0</v>
      </c>
      <c r="V25" s="729">
        <v>1</v>
      </c>
      <c r="W25" s="729">
        <v>0</v>
      </c>
      <c r="X25" s="729">
        <v>0</v>
      </c>
      <c r="Y25" s="729">
        <v>0</v>
      </c>
      <c r="Z25" s="732">
        <v>557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v>23.14</v>
      </c>
      <c r="F26" s="731">
        <v>12.219999999999999</v>
      </c>
      <c r="G26" s="731">
        <v>14.81</v>
      </c>
      <c r="H26" s="731">
        <v>102.71000000000001</v>
      </c>
      <c r="I26" s="731">
        <v>106.78</v>
      </c>
      <c r="J26" s="731">
        <v>190.55</v>
      </c>
      <c r="K26" s="731">
        <v>114.92000000000002</v>
      </c>
      <c r="L26" s="731">
        <v>76.47</v>
      </c>
      <c r="M26" s="731">
        <v>176.58999999999997</v>
      </c>
      <c r="N26" s="731">
        <v>391.15</v>
      </c>
      <c r="O26" s="731">
        <v>361.87</v>
      </c>
      <c r="P26" s="731">
        <v>614.42000000000007</v>
      </c>
      <c r="Q26" s="731">
        <v>416.69</v>
      </c>
      <c r="R26" s="731">
        <v>61.45</v>
      </c>
      <c r="S26" s="731">
        <v>15.629999999999999</v>
      </c>
      <c r="T26" s="731">
        <v>12.049999999999999</v>
      </c>
      <c r="U26" s="731">
        <v>2.44</v>
      </c>
      <c r="V26" s="731">
        <v>1.4600000000000002</v>
      </c>
      <c r="W26" s="731">
        <v>0.22</v>
      </c>
      <c r="X26" s="731">
        <v>3.14</v>
      </c>
      <c r="Y26" s="731">
        <v>0.34</v>
      </c>
      <c r="Z26" s="723">
        <v>2699.05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v>0</v>
      </c>
      <c r="F27" s="726">
        <v>170</v>
      </c>
      <c r="G27" s="726">
        <v>342</v>
      </c>
      <c r="H27" s="726">
        <v>3793</v>
      </c>
      <c r="I27" s="726">
        <v>6065</v>
      </c>
      <c r="J27" s="726">
        <v>13267</v>
      </c>
      <c r="K27" s="726">
        <v>9654</v>
      </c>
      <c r="L27" s="726">
        <v>8043</v>
      </c>
      <c r="M27" s="726">
        <v>19051</v>
      </c>
      <c r="N27" s="726">
        <v>44698</v>
      </c>
      <c r="O27" s="726">
        <v>40358</v>
      </c>
      <c r="P27" s="726">
        <v>73321</v>
      </c>
      <c r="Q27" s="726">
        <v>49383</v>
      </c>
      <c r="R27" s="726">
        <v>7592</v>
      </c>
      <c r="S27" s="726">
        <v>1882</v>
      </c>
      <c r="T27" s="726">
        <v>1605</v>
      </c>
      <c r="U27" s="726">
        <v>331</v>
      </c>
      <c r="V27" s="726">
        <v>127</v>
      </c>
      <c r="W27" s="726">
        <v>30</v>
      </c>
      <c r="X27" s="726">
        <v>427</v>
      </c>
      <c r="Y27" s="726">
        <v>40</v>
      </c>
      <c r="Z27" s="727">
        <v>280179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v>0</v>
      </c>
      <c r="F28" s="733">
        <v>30</v>
      </c>
      <c r="G28" s="733">
        <v>40</v>
      </c>
      <c r="H28" s="733">
        <v>305</v>
      </c>
      <c r="I28" s="733">
        <v>353</v>
      </c>
      <c r="J28" s="733">
        <v>601</v>
      </c>
      <c r="K28" s="733">
        <v>269</v>
      </c>
      <c r="L28" s="733">
        <v>127</v>
      </c>
      <c r="M28" s="733">
        <v>128</v>
      </c>
      <c r="N28" s="733">
        <v>362</v>
      </c>
      <c r="O28" s="733">
        <v>360</v>
      </c>
      <c r="P28" s="733">
        <v>557</v>
      </c>
      <c r="Q28" s="733">
        <v>372</v>
      </c>
      <c r="R28" s="733">
        <v>77</v>
      </c>
      <c r="S28" s="733">
        <v>17</v>
      </c>
      <c r="T28" s="733">
        <v>18</v>
      </c>
      <c r="U28" s="733">
        <v>3</v>
      </c>
      <c r="V28" s="733">
        <v>1</v>
      </c>
      <c r="W28" s="733">
        <v>0</v>
      </c>
      <c r="X28" s="733">
        <v>6</v>
      </c>
      <c r="Y28" s="733">
        <v>0</v>
      </c>
      <c r="Z28" s="734">
        <v>3626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v>24.310000000000002</v>
      </c>
      <c r="F29" s="731">
        <v>97.5</v>
      </c>
      <c r="G29" s="731">
        <v>446.68999999999994</v>
      </c>
      <c r="H29" s="731">
        <v>1053.8499999999999</v>
      </c>
      <c r="I29" s="731">
        <v>2357.83</v>
      </c>
      <c r="J29" s="731">
        <v>2909.9300000000003</v>
      </c>
      <c r="K29" s="731">
        <v>4967.4500000000007</v>
      </c>
      <c r="L29" s="731">
        <v>6852.3799999999992</v>
      </c>
      <c r="M29" s="731">
        <v>8436.5399999999991</v>
      </c>
      <c r="N29" s="731">
        <v>16886.97</v>
      </c>
      <c r="O29" s="731">
        <v>16663.280000000002</v>
      </c>
      <c r="P29" s="731">
        <v>14654.019999999999</v>
      </c>
      <c r="Q29" s="731">
        <v>9661.9</v>
      </c>
      <c r="R29" s="731">
        <v>3852.17</v>
      </c>
      <c r="S29" s="731">
        <v>2282.16</v>
      </c>
      <c r="T29" s="731">
        <v>1867.67</v>
      </c>
      <c r="U29" s="731">
        <v>1523.16</v>
      </c>
      <c r="V29" s="731">
        <v>1224.6199999999999</v>
      </c>
      <c r="W29" s="731">
        <v>591.16</v>
      </c>
      <c r="X29" s="731">
        <v>436.07999999999993</v>
      </c>
      <c r="Y29" s="731">
        <v>383.59999999999997</v>
      </c>
      <c r="Z29" s="723">
        <v>97173.26999999999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v>21</v>
      </c>
      <c r="F30" s="726">
        <v>3635</v>
      </c>
      <c r="G30" s="726">
        <v>39001</v>
      </c>
      <c r="H30" s="726">
        <v>114566</v>
      </c>
      <c r="I30" s="726">
        <v>360905</v>
      </c>
      <c r="J30" s="726">
        <v>551012</v>
      </c>
      <c r="K30" s="726">
        <v>1296458</v>
      </c>
      <c r="L30" s="726">
        <v>2234317</v>
      </c>
      <c r="M30" s="726">
        <v>3241486</v>
      </c>
      <c r="N30" s="726">
        <v>7262230</v>
      </c>
      <c r="O30" s="726">
        <v>7618724</v>
      </c>
      <c r="P30" s="726">
        <v>6903062</v>
      </c>
      <c r="Q30" s="726">
        <v>4601522</v>
      </c>
      <c r="R30" s="726">
        <v>2124369</v>
      </c>
      <c r="S30" s="726">
        <v>1318868</v>
      </c>
      <c r="T30" s="726">
        <v>1094805</v>
      </c>
      <c r="U30" s="726">
        <v>922671</v>
      </c>
      <c r="V30" s="726">
        <v>740144</v>
      </c>
      <c r="W30" s="726">
        <v>363749</v>
      </c>
      <c r="X30" s="726">
        <v>284491</v>
      </c>
      <c r="Y30" s="726">
        <v>223970</v>
      </c>
      <c r="Z30" s="727">
        <v>41300006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v>8</v>
      </c>
      <c r="F31" s="733">
        <v>848</v>
      </c>
      <c r="G31" s="733">
        <v>4590</v>
      </c>
      <c r="H31" s="733">
        <v>8741</v>
      </c>
      <c r="I31" s="733">
        <v>19088</v>
      </c>
      <c r="J31" s="733">
        <v>21188</v>
      </c>
      <c r="K31" s="733">
        <v>37748</v>
      </c>
      <c r="L31" s="733">
        <v>51023</v>
      </c>
      <c r="M31" s="733">
        <v>57991</v>
      </c>
      <c r="N31" s="733">
        <v>106187</v>
      </c>
      <c r="O31" s="733">
        <v>90438</v>
      </c>
      <c r="P31" s="733">
        <v>67118</v>
      </c>
      <c r="Q31" s="733">
        <v>36054</v>
      </c>
      <c r="R31" s="733">
        <v>14238</v>
      </c>
      <c r="S31" s="733">
        <v>7428</v>
      </c>
      <c r="T31" s="733">
        <v>5081</v>
      </c>
      <c r="U31" s="733">
        <v>3676</v>
      </c>
      <c r="V31" s="733">
        <v>2582</v>
      </c>
      <c r="W31" s="733">
        <v>1043</v>
      </c>
      <c r="X31" s="733">
        <v>698</v>
      </c>
      <c r="Y31" s="733">
        <v>565</v>
      </c>
      <c r="Z31" s="734">
        <v>536333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0.03</v>
      </c>
      <c r="G32" s="731">
        <v>9.98</v>
      </c>
      <c r="H32" s="731">
        <v>0.21000000000000002</v>
      </c>
      <c r="I32" s="731">
        <v>7.9</v>
      </c>
      <c r="J32" s="731">
        <v>3.0199999999999996</v>
      </c>
      <c r="K32" s="731">
        <v>17.080000000000002</v>
      </c>
      <c r="L32" s="731">
        <v>38.699999999999996</v>
      </c>
      <c r="M32" s="731">
        <v>135.04999999999998</v>
      </c>
      <c r="N32" s="731">
        <v>271.14</v>
      </c>
      <c r="O32" s="731">
        <v>321.36</v>
      </c>
      <c r="P32" s="731">
        <v>389.63000000000005</v>
      </c>
      <c r="Q32" s="731">
        <v>574.12</v>
      </c>
      <c r="R32" s="731">
        <v>1578.3</v>
      </c>
      <c r="S32" s="731">
        <v>1105.67</v>
      </c>
      <c r="T32" s="731">
        <v>1110.19</v>
      </c>
      <c r="U32" s="731">
        <v>777.12</v>
      </c>
      <c r="V32" s="731">
        <v>682.48</v>
      </c>
      <c r="W32" s="731">
        <v>392.96</v>
      </c>
      <c r="X32" s="731">
        <v>308.88</v>
      </c>
      <c r="Y32" s="731">
        <v>340.43</v>
      </c>
      <c r="Z32" s="723">
        <v>8064.25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290</v>
      </c>
      <c r="H33" s="726">
        <v>9</v>
      </c>
      <c r="I33" s="726">
        <v>760</v>
      </c>
      <c r="J33" s="726">
        <v>259</v>
      </c>
      <c r="K33" s="726">
        <v>2140</v>
      </c>
      <c r="L33" s="726">
        <v>5726</v>
      </c>
      <c r="M33" s="726">
        <v>21703</v>
      </c>
      <c r="N33" s="726">
        <v>50519</v>
      </c>
      <c r="O33" s="726">
        <v>66525</v>
      </c>
      <c r="P33" s="726">
        <v>89237</v>
      </c>
      <c r="Q33" s="726">
        <v>134878</v>
      </c>
      <c r="R33" s="726">
        <v>374350</v>
      </c>
      <c r="S33" s="726">
        <v>263502</v>
      </c>
      <c r="T33" s="726">
        <v>267065</v>
      </c>
      <c r="U33" s="726">
        <v>183383</v>
      </c>
      <c r="V33" s="726">
        <v>163450</v>
      </c>
      <c r="W33" s="726">
        <v>89565</v>
      </c>
      <c r="X33" s="726">
        <v>74325</v>
      </c>
      <c r="Y33" s="726">
        <v>81187</v>
      </c>
      <c r="Z33" s="727">
        <v>1868873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35</v>
      </c>
      <c r="H34" s="729">
        <v>0</v>
      </c>
      <c r="I34" s="729">
        <v>47</v>
      </c>
      <c r="J34" s="729">
        <v>15</v>
      </c>
      <c r="K34" s="729">
        <v>94</v>
      </c>
      <c r="L34" s="729">
        <v>199</v>
      </c>
      <c r="M34" s="729">
        <v>528</v>
      </c>
      <c r="N34" s="729">
        <v>896</v>
      </c>
      <c r="O34" s="729">
        <v>846</v>
      </c>
      <c r="P34" s="729">
        <v>765</v>
      </c>
      <c r="Q34" s="729">
        <v>934</v>
      </c>
      <c r="R34" s="729">
        <v>1900</v>
      </c>
      <c r="S34" s="729">
        <v>1161</v>
      </c>
      <c r="T34" s="729">
        <v>1215</v>
      </c>
      <c r="U34" s="729">
        <v>800</v>
      </c>
      <c r="V34" s="729">
        <v>752</v>
      </c>
      <c r="W34" s="729">
        <v>377</v>
      </c>
      <c r="X34" s="729">
        <v>351</v>
      </c>
      <c r="Y34" s="729">
        <v>365</v>
      </c>
      <c r="Z34" s="730">
        <v>11280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0.1</v>
      </c>
      <c r="L35" s="731">
        <v>0</v>
      </c>
      <c r="M35" s="731">
        <v>0.14000000000000001</v>
      </c>
      <c r="N35" s="731">
        <v>0.86</v>
      </c>
      <c r="O35" s="731">
        <v>0.63</v>
      </c>
      <c r="P35" s="731">
        <v>5.42</v>
      </c>
      <c r="Q35" s="731">
        <v>0.17</v>
      </c>
      <c r="R35" s="731">
        <v>11.38</v>
      </c>
      <c r="S35" s="731">
        <v>0</v>
      </c>
      <c r="T35" s="731">
        <v>4.97</v>
      </c>
      <c r="U35" s="731">
        <v>2.8</v>
      </c>
      <c r="V35" s="731">
        <v>15.36</v>
      </c>
      <c r="W35" s="731">
        <v>16.16</v>
      </c>
      <c r="X35" s="731">
        <v>13.89</v>
      </c>
      <c r="Y35" s="731">
        <v>89.499999999999986</v>
      </c>
      <c r="Z35" s="723">
        <v>161.38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17</v>
      </c>
      <c r="L36" s="726">
        <v>0</v>
      </c>
      <c r="M36" s="726">
        <v>35</v>
      </c>
      <c r="N36" s="726">
        <v>192</v>
      </c>
      <c r="O36" s="726">
        <v>156</v>
      </c>
      <c r="P36" s="726">
        <v>1572</v>
      </c>
      <c r="Q36" s="726">
        <v>43</v>
      </c>
      <c r="R36" s="726">
        <v>3334</v>
      </c>
      <c r="S36" s="726">
        <v>0</v>
      </c>
      <c r="T36" s="726">
        <v>1205</v>
      </c>
      <c r="U36" s="726">
        <v>697</v>
      </c>
      <c r="V36" s="726">
        <v>3602</v>
      </c>
      <c r="W36" s="726">
        <v>3997</v>
      </c>
      <c r="X36" s="726">
        <v>3710</v>
      </c>
      <c r="Y36" s="726">
        <v>23032</v>
      </c>
      <c r="Z36" s="727">
        <v>41592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1</v>
      </c>
      <c r="N37" s="729">
        <v>3</v>
      </c>
      <c r="O37" s="729">
        <v>1</v>
      </c>
      <c r="P37" s="729">
        <v>15</v>
      </c>
      <c r="Q37" s="729">
        <v>0</v>
      </c>
      <c r="R37" s="729">
        <v>22</v>
      </c>
      <c r="S37" s="729">
        <v>0</v>
      </c>
      <c r="T37" s="729">
        <v>7</v>
      </c>
      <c r="U37" s="729">
        <v>4</v>
      </c>
      <c r="V37" s="729">
        <v>20</v>
      </c>
      <c r="W37" s="729">
        <v>21</v>
      </c>
      <c r="X37" s="729">
        <v>21</v>
      </c>
      <c r="Y37" s="729">
        <v>133</v>
      </c>
      <c r="Z37" s="730">
        <v>249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v>0</v>
      </c>
      <c r="F38" s="731">
        <v>0.03</v>
      </c>
      <c r="G38" s="731">
        <v>9.98</v>
      </c>
      <c r="H38" s="731">
        <v>0.21000000000000002</v>
      </c>
      <c r="I38" s="731">
        <v>7.9</v>
      </c>
      <c r="J38" s="731">
        <v>3.0199999999999996</v>
      </c>
      <c r="K38" s="731">
        <v>17.180000000000003</v>
      </c>
      <c r="L38" s="731">
        <v>38.699999999999996</v>
      </c>
      <c r="M38" s="731">
        <v>135.19</v>
      </c>
      <c r="N38" s="731">
        <v>272</v>
      </c>
      <c r="O38" s="731">
        <v>321.99</v>
      </c>
      <c r="P38" s="731">
        <v>395.05</v>
      </c>
      <c r="Q38" s="731">
        <v>574.29000000000008</v>
      </c>
      <c r="R38" s="731">
        <v>1589.68</v>
      </c>
      <c r="S38" s="731">
        <v>1105.67</v>
      </c>
      <c r="T38" s="731">
        <v>1115.1600000000001</v>
      </c>
      <c r="U38" s="731">
        <v>779.92000000000007</v>
      </c>
      <c r="V38" s="731">
        <v>697.84</v>
      </c>
      <c r="W38" s="731">
        <v>409.12</v>
      </c>
      <c r="X38" s="731">
        <v>322.77</v>
      </c>
      <c r="Y38" s="731">
        <v>429.92999999999995</v>
      </c>
      <c r="Z38" s="723">
        <v>8225.6299999999992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v>0</v>
      </c>
      <c r="F39" s="726">
        <v>0</v>
      </c>
      <c r="G39" s="726">
        <v>290</v>
      </c>
      <c r="H39" s="726">
        <v>9</v>
      </c>
      <c r="I39" s="726">
        <v>760</v>
      </c>
      <c r="J39" s="726">
        <v>259</v>
      </c>
      <c r="K39" s="726">
        <v>2157</v>
      </c>
      <c r="L39" s="726">
        <v>5726</v>
      </c>
      <c r="M39" s="726">
        <v>21738</v>
      </c>
      <c r="N39" s="726">
        <v>50711</v>
      </c>
      <c r="O39" s="726">
        <v>66681</v>
      </c>
      <c r="P39" s="726">
        <v>90809</v>
      </c>
      <c r="Q39" s="726">
        <v>134921</v>
      </c>
      <c r="R39" s="726">
        <v>377684</v>
      </c>
      <c r="S39" s="726">
        <v>263502</v>
      </c>
      <c r="T39" s="726">
        <v>268270</v>
      </c>
      <c r="U39" s="726">
        <v>184080</v>
      </c>
      <c r="V39" s="726">
        <v>167052</v>
      </c>
      <c r="W39" s="726">
        <v>93562</v>
      </c>
      <c r="X39" s="726">
        <v>78035</v>
      </c>
      <c r="Y39" s="726">
        <v>104219</v>
      </c>
      <c r="Z39" s="727">
        <v>1910465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v>0</v>
      </c>
      <c r="F40" s="733">
        <v>0</v>
      </c>
      <c r="G40" s="733">
        <v>35</v>
      </c>
      <c r="H40" s="733">
        <v>0</v>
      </c>
      <c r="I40" s="733">
        <v>47</v>
      </c>
      <c r="J40" s="733">
        <v>15</v>
      </c>
      <c r="K40" s="733">
        <v>95</v>
      </c>
      <c r="L40" s="733">
        <v>199</v>
      </c>
      <c r="M40" s="733">
        <v>529</v>
      </c>
      <c r="N40" s="733">
        <v>899</v>
      </c>
      <c r="O40" s="733">
        <v>847</v>
      </c>
      <c r="P40" s="733">
        <v>780</v>
      </c>
      <c r="Q40" s="733">
        <v>934</v>
      </c>
      <c r="R40" s="733">
        <v>1922</v>
      </c>
      <c r="S40" s="733">
        <v>1161</v>
      </c>
      <c r="T40" s="733">
        <v>1222</v>
      </c>
      <c r="U40" s="733">
        <v>804</v>
      </c>
      <c r="V40" s="733">
        <v>772</v>
      </c>
      <c r="W40" s="733">
        <v>398</v>
      </c>
      <c r="X40" s="733">
        <v>372</v>
      </c>
      <c r="Y40" s="733">
        <v>498</v>
      </c>
      <c r="Z40" s="734">
        <v>11529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371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17.47</v>
      </c>
      <c r="J41" s="731">
        <v>6.2200000000000006</v>
      </c>
      <c r="K41" s="731">
        <v>10.68</v>
      </c>
      <c r="L41" s="731">
        <v>6.02</v>
      </c>
      <c r="M41" s="731">
        <v>43.79</v>
      </c>
      <c r="N41" s="731">
        <v>52.050000000000004</v>
      </c>
      <c r="O41" s="731">
        <v>93.11999999999999</v>
      </c>
      <c r="P41" s="731">
        <v>124.66</v>
      </c>
      <c r="Q41" s="731">
        <v>34.450000000000003</v>
      </c>
      <c r="R41" s="731">
        <v>4.29</v>
      </c>
      <c r="S41" s="731">
        <v>0.88</v>
      </c>
      <c r="T41" s="731">
        <v>0.19</v>
      </c>
      <c r="U41" s="731">
        <v>0</v>
      </c>
      <c r="V41" s="731">
        <v>0.26</v>
      </c>
      <c r="W41" s="731">
        <v>0</v>
      </c>
      <c r="X41" s="731">
        <v>0</v>
      </c>
      <c r="Y41" s="731">
        <v>0</v>
      </c>
      <c r="Z41" s="723">
        <v>394.08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1039</v>
      </c>
      <c r="J42" s="726">
        <v>518</v>
      </c>
      <c r="K42" s="726">
        <v>1511</v>
      </c>
      <c r="L42" s="726">
        <v>547</v>
      </c>
      <c r="M42" s="726">
        <v>4390</v>
      </c>
      <c r="N42" s="726">
        <v>4360</v>
      </c>
      <c r="O42" s="726">
        <v>8033</v>
      </c>
      <c r="P42" s="726">
        <v>11894</v>
      </c>
      <c r="Q42" s="726">
        <v>3457</v>
      </c>
      <c r="R42" s="726">
        <v>435</v>
      </c>
      <c r="S42" s="726">
        <v>68</v>
      </c>
      <c r="T42" s="726">
        <v>13</v>
      </c>
      <c r="U42" s="726">
        <v>0</v>
      </c>
      <c r="V42" s="726">
        <v>37</v>
      </c>
      <c r="W42" s="726">
        <v>0</v>
      </c>
      <c r="X42" s="726">
        <v>0</v>
      </c>
      <c r="Y42" s="726">
        <v>0</v>
      </c>
      <c r="Z42" s="727">
        <v>36302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58</v>
      </c>
      <c r="J43" s="729">
        <v>18</v>
      </c>
      <c r="K43" s="729">
        <v>28</v>
      </c>
      <c r="L43" s="729">
        <v>11</v>
      </c>
      <c r="M43" s="729">
        <v>56</v>
      </c>
      <c r="N43" s="729">
        <v>62</v>
      </c>
      <c r="O43" s="729">
        <v>110</v>
      </c>
      <c r="P43" s="729">
        <v>143</v>
      </c>
      <c r="Q43" s="729">
        <v>44</v>
      </c>
      <c r="R43" s="729">
        <v>5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535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372</v>
      </c>
      <c r="D44" s="721" t="s">
        <v>27</v>
      </c>
      <c r="E44" s="731">
        <v>0</v>
      </c>
      <c r="F44" s="731">
        <v>418.42</v>
      </c>
      <c r="G44" s="731">
        <v>460.38</v>
      </c>
      <c r="H44" s="731">
        <v>545.66999999999996</v>
      </c>
      <c r="I44" s="731">
        <v>1819.54</v>
      </c>
      <c r="J44" s="731">
        <v>1035.2</v>
      </c>
      <c r="K44" s="731">
        <v>2187.86</v>
      </c>
      <c r="L44" s="731">
        <v>2500.5499999999997</v>
      </c>
      <c r="M44" s="731">
        <v>4266.9299999999994</v>
      </c>
      <c r="N44" s="731">
        <v>9897.57</v>
      </c>
      <c r="O44" s="731">
        <v>12276.98</v>
      </c>
      <c r="P44" s="731">
        <v>12995.810000000001</v>
      </c>
      <c r="Q44" s="731">
        <v>7534.2000000000007</v>
      </c>
      <c r="R44" s="731">
        <v>3529.8900000000003</v>
      </c>
      <c r="S44" s="731">
        <v>1232.8</v>
      </c>
      <c r="T44" s="731">
        <v>959.73</v>
      </c>
      <c r="U44" s="731">
        <v>569.88</v>
      </c>
      <c r="V44" s="731">
        <v>463.34999999999997</v>
      </c>
      <c r="W44" s="731">
        <v>196.10000000000002</v>
      </c>
      <c r="X44" s="731">
        <v>136.41</v>
      </c>
      <c r="Y44" s="731">
        <v>772.89</v>
      </c>
      <c r="Z44" s="723">
        <v>63800.160000000003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5970</v>
      </c>
      <c r="G45" s="726">
        <v>11491</v>
      </c>
      <c r="H45" s="726">
        <v>21132</v>
      </c>
      <c r="I45" s="726">
        <v>105856</v>
      </c>
      <c r="J45" s="726">
        <v>69121</v>
      </c>
      <c r="K45" s="726">
        <v>162776</v>
      </c>
      <c r="L45" s="726">
        <v>206234</v>
      </c>
      <c r="M45" s="726">
        <v>403320</v>
      </c>
      <c r="N45" s="726">
        <v>1116503</v>
      </c>
      <c r="O45" s="726">
        <v>1416018</v>
      </c>
      <c r="P45" s="726">
        <v>1517908</v>
      </c>
      <c r="Q45" s="726">
        <v>891910</v>
      </c>
      <c r="R45" s="726">
        <v>446283</v>
      </c>
      <c r="S45" s="726">
        <v>155299</v>
      </c>
      <c r="T45" s="726">
        <v>122053</v>
      </c>
      <c r="U45" s="726">
        <v>71923</v>
      </c>
      <c r="V45" s="726">
        <v>61137</v>
      </c>
      <c r="W45" s="726">
        <v>26400</v>
      </c>
      <c r="X45" s="726">
        <v>19283</v>
      </c>
      <c r="Y45" s="726">
        <v>111472</v>
      </c>
      <c r="Z45" s="727">
        <v>6942089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966</v>
      </c>
      <c r="G46" s="729">
        <v>1284</v>
      </c>
      <c r="H46" s="729">
        <v>1755</v>
      </c>
      <c r="I46" s="729">
        <v>6749</v>
      </c>
      <c r="J46" s="729">
        <v>3380</v>
      </c>
      <c r="K46" s="729">
        <v>5242</v>
      </c>
      <c r="L46" s="729">
        <v>4119</v>
      </c>
      <c r="M46" s="729">
        <v>6001</v>
      </c>
      <c r="N46" s="729">
        <v>13095</v>
      </c>
      <c r="O46" s="729">
        <v>16552</v>
      </c>
      <c r="P46" s="729">
        <v>17887</v>
      </c>
      <c r="Q46" s="729">
        <v>10698</v>
      </c>
      <c r="R46" s="729">
        <v>5255</v>
      </c>
      <c r="S46" s="729">
        <v>1833</v>
      </c>
      <c r="T46" s="729">
        <v>1433</v>
      </c>
      <c r="U46" s="729">
        <v>852</v>
      </c>
      <c r="V46" s="729">
        <v>718</v>
      </c>
      <c r="W46" s="729">
        <v>322</v>
      </c>
      <c r="X46" s="729">
        <v>239</v>
      </c>
      <c r="Y46" s="729">
        <v>1455</v>
      </c>
      <c r="Z46" s="730">
        <v>99835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v>0</v>
      </c>
      <c r="F47" s="731">
        <v>418.42</v>
      </c>
      <c r="G47" s="731">
        <v>460.38</v>
      </c>
      <c r="H47" s="731">
        <v>545.66999999999996</v>
      </c>
      <c r="I47" s="731">
        <v>1837.01</v>
      </c>
      <c r="J47" s="731">
        <v>1041.42</v>
      </c>
      <c r="K47" s="731">
        <v>2198.54</v>
      </c>
      <c r="L47" s="731">
        <v>2506.5699999999997</v>
      </c>
      <c r="M47" s="731">
        <v>4310.7199999999993</v>
      </c>
      <c r="N47" s="731">
        <v>9949.619999999999</v>
      </c>
      <c r="O47" s="731">
        <v>12370.1</v>
      </c>
      <c r="P47" s="731">
        <v>13120.470000000001</v>
      </c>
      <c r="Q47" s="731">
        <v>7568.65</v>
      </c>
      <c r="R47" s="731">
        <v>3534.1800000000003</v>
      </c>
      <c r="S47" s="731">
        <v>1233.68</v>
      </c>
      <c r="T47" s="731">
        <v>959.92000000000007</v>
      </c>
      <c r="U47" s="731">
        <v>569.88</v>
      </c>
      <c r="V47" s="731">
        <v>463.61</v>
      </c>
      <c r="W47" s="731">
        <v>196.10000000000002</v>
      </c>
      <c r="X47" s="731">
        <v>136.41</v>
      </c>
      <c r="Y47" s="731">
        <v>772.89</v>
      </c>
      <c r="Z47" s="723">
        <v>64194.240000000005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v>0</v>
      </c>
      <c r="F48" s="726">
        <v>5970</v>
      </c>
      <c r="G48" s="726">
        <v>11491</v>
      </c>
      <c r="H48" s="726">
        <v>21132</v>
      </c>
      <c r="I48" s="726">
        <v>106895</v>
      </c>
      <c r="J48" s="726">
        <v>69639</v>
      </c>
      <c r="K48" s="726">
        <v>164287</v>
      </c>
      <c r="L48" s="726">
        <v>206781</v>
      </c>
      <c r="M48" s="726">
        <v>407710</v>
      </c>
      <c r="N48" s="726">
        <v>1120863</v>
      </c>
      <c r="O48" s="726">
        <v>1424051</v>
      </c>
      <c r="P48" s="726">
        <v>1529802</v>
      </c>
      <c r="Q48" s="726">
        <v>895367</v>
      </c>
      <c r="R48" s="726">
        <v>446718</v>
      </c>
      <c r="S48" s="726">
        <v>155367</v>
      </c>
      <c r="T48" s="726">
        <v>122066</v>
      </c>
      <c r="U48" s="726">
        <v>71923</v>
      </c>
      <c r="V48" s="726">
        <v>61174</v>
      </c>
      <c r="W48" s="726">
        <v>26400</v>
      </c>
      <c r="X48" s="726">
        <v>19283</v>
      </c>
      <c r="Y48" s="726">
        <v>111472</v>
      </c>
      <c r="Z48" s="727">
        <v>6978391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v>0</v>
      </c>
      <c r="F49" s="733">
        <v>966</v>
      </c>
      <c r="G49" s="733">
        <v>1284</v>
      </c>
      <c r="H49" s="733">
        <v>1755</v>
      </c>
      <c r="I49" s="733">
        <v>6807</v>
      </c>
      <c r="J49" s="733">
        <v>3398</v>
      </c>
      <c r="K49" s="733">
        <v>5270</v>
      </c>
      <c r="L49" s="733">
        <v>4130</v>
      </c>
      <c r="M49" s="733">
        <v>6057</v>
      </c>
      <c r="N49" s="733">
        <v>13157</v>
      </c>
      <c r="O49" s="733">
        <v>16662</v>
      </c>
      <c r="P49" s="733">
        <v>18030</v>
      </c>
      <c r="Q49" s="733">
        <v>10742</v>
      </c>
      <c r="R49" s="733">
        <v>5260</v>
      </c>
      <c r="S49" s="733">
        <v>1833</v>
      </c>
      <c r="T49" s="733">
        <v>1433</v>
      </c>
      <c r="U49" s="733">
        <v>852</v>
      </c>
      <c r="V49" s="733">
        <v>718</v>
      </c>
      <c r="W49" s="733">
        <v>322</v>
      </c>
      <c r="X49" s="733">
        <v>239</v>
      </c>
      <c r="Y49" s="733">
        <v>1455</v>
      </c>
      <c r="Z49" s="734">
        <v>100370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v>0</v>
      </c>
      <c r="F50" s="731">
        <v>418.45</v>
      </c>
      <c r="G50" s="731">
        <v>470.36</v>
      </c>
      <c r="H50" s="731">
        <v>545.88</v>
      </c>
      <c r="I50" s="731">
        <v>1844.9099999999999</v>
      </c>
      <c r="J50" s="731">
        <v>1044.44</v>
      </c>
      <c r="K50" s="731">
        <v>2215.7200000000003</v>
      </c>
      <c r="L50" s="731">
        <v>2545.2699999999995</v>
      </c>
      <c r="M50" s="731">
        <v>4445.9099999999989</v>
      </c>
      <c r="N50" s="731">
        <v>10221.619999999999</v>
      </c>
      <c r="O50" s="731">
        <v>12692.09</v>
      </c>
      <c r="P50" s="731">
        <v>13515.52</v>
      </c>
      <c r="Q50" s="731">
        <v>8142.9400000000005</v>
      </c>
      <c r="R50" s="731">
        <v>5123.8600000000006</v>
      </c>
      <c r="S50" s="731">
        <v>2339.3500000000004</v>
      </c>
      <c r="T50" s="731">
        <v>2075.08</v>
      </c>
      <c r="U50" s="731">
        <v>1349.8</v>
      </c>
      <c r="V50" s="731">
        <v>1161.45</v>
      </c>
      <c r="W50" s="731">
        <v>605.22</v>
      </c>
      <c r="X50" s="731">
        <v>459.17999999999995</v>
      </c>
      <c r="Y50" s="731">
        <v>1202.82</v>
      </c>
      <c r="Z50" s="723">
        <v>72419.87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v>0</v>
      </c>
      <c r="F51" s="726">
        <v>5970</v>
      </c>
      <c r="G51" s="726">
        <v>11781</v>
      </c>
      <c r="H51" s="726">
        <v>21141</v>
      </c>
      <c r="I51" s="726">
        <v>107655</v>
      </c>
      <c r="J51" s="726">
        <v>69898</v>
      </c>
      <c r="K51" s="726">
        <v>166444</v>
      </c>
      <c r="L51" s="726">
        <v>212507</v>
      </c>
      <c r="M51" s="726">
        <v>429448</v>
      </c>
      <c r="N51" s="726">
        <v>1171574</v>
      </c>
      <c r="O51" s="726">
        <v>1490732</v>
      </c>
      <c r="P51" s="726">
        <v>1620611</v>
      </c>
      <c r="Q51" s="726">
        <v>1030288</v>
      </c>
      <c r="R51" s="726">
        <v>824402</v>
      </c>
      <c r="S51" s="726">
        <v>418869</v>
      </c>
      <c r="T51" s="726">
        <v>390336</v>
      </c>
      <c r="U51" s="726">
        <v>256003</v>
      </c>
      <c r="V51" s="726">
        <v>228226</v>
      </c>
      <c r="W51" s="726">
        <v>119962</v>
      </c>
      <c r="X51" s="726">
        <v>97318</v>
      </c>
      <c r="Y51" s="726">
        <v>215691</v>
      </c>
      <c r="Z51" s="727">
        <v>8888856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v>0</v>
      </c>
      <c r="F52" s="733">
        <v>966</v>
      </c>
      <c r="G52" s="733">
        <v>1319</v>
      </c>
      <c r="H52" s="733">
        <v>1755</v>
      </c>
      <c r="I52" s="733">
        <v>6854</v>
      </c>
      <c r="J52" s="733">
        <v>3413</v>
      </c>
      <c r="K52" s="733">
        <v>5365</v>
      </c>
      <c r="L52" s="733">
        <v>4329</v>
      </c>
      <c r="M52" s="733">
        <v>6586</v>
      </c>
      <c r="N52" s="733">
        <v>14056</v>
      </c>
      <c r="O52" s="733">
        <v>17509</v>
      </c>
      <c r="P52" s="733">
        <v>18810</v>
      </c>
      <c r="Q52" s="733">
        <v>11676</v>
      </c>
      <c r="R52" s="733">
        <v>7182</v>
      </c>
      <c r="S52" s="733">
        <v>2994</v>
      </c>
      <c r="T52" s="733">
        <v>2655</v>
      </c>
      <c r="U52" s="733">
        <v>1656</v>
      </c>
      <c r="V52" s="733">
        <v>1490</v>
      </c>
      <c r="W52" s="733">
        <v>720</v>
      </c>
      <c r="X52" s="733">
        <v>611</v>
      </c>
      <c r="Y52" s="733">
        <v>1953</v>
      </c>
      <c r="Z52" s="734">
        <v>111899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v>24.310000000000002</v>
      </c>
      <c r="F53" s="731">
        <v>515.95000000000005</v>
      </c>
      <c r="G53" s="731">
        <v>917.05</v>
      </c>
      <c r="H53" s="731">
        <v>1599.73</v>
      </c>
      <c r="I53" s="731">
        <v>4202.74</v>
      </c>
      <c r="J53" s="731">
        <v>3954.369999999999</v>
      </c>
      <c r="K53" s="731">
        <v>7183.17</v>
      </c>
      <c r="L53" s="731">
        <v>9397.65</v>
      </c>
      <c r="M53" s="731">
        <v>12882.45</v>
      </c>
      <c r="N53" s="731">
        <v>27108.59</v>
      </c>
      <c r="O53" s="731">
        <v>29355.370000000003</v>
      </c>
      <c r="P53" s="731">
        <v>28169.54</v>
      </c>
      <c r="Q53" s="731">
        <v>17804.840000000004</v>
      </c>
      <c r="R53" s="731">
        <v>8976.0300000000007</v>
      </c>
      <c r="S53" s="731">
        <v>4621.5099999999993</v>
      </c>
      <c r="T53" s="731">
        <v>3942.7499999999995</v>
      </c>
      <c r="U53" s="731">
        <v>2872.96</v>
      </c>
      <c r="V53" s="731">
        <v>2386.0700000000002</v>
      </c>
      <c r="W53" s="731">
        <v>1196.3799999999999</v>
      </c>
      <c r="X53" s="731">
        <v>895.25999999999988</v>
      </c>
      <c r="Y53" s="731">
        <v>1586.42</v>
      </c>
      <c r="Z53" s="723">
        <v>169593.14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v>21</v>
      </c>
      <c r="F54" s="726">
        <v>9605</v>
      </c>
      <c r="G54" s="726">
        <v>50782</v>
      </c>
      <c r="H54" s="726">
        <v>135707</v>
      </c>
      <c r="I54" s="726">
        <v>468560</v>
      </c>
      <c r="J54" s="726">
        <v>620910</v>
      </c>
      <c r="K54" s="726">
        <v>1462902</v>
      </c>
      <c r="L54" s="726">
        <v>2446824</v>
      </c>
      <c r="M54" s="726">
        <v>3670934</v>
      </c>
      <c r="N54" s="726">
        <v>8433804</v>
      </c>
      <c r="O54" s="726">
        <v>9109456</v>
      </c>
      <c r="P54" s="726">
        <v>8523673</v>
      </c>
      <c r="Q54" s="726">
        <v>5631810</v>
      </c>
      <c r="R54" s="726">
        <v>2948771</v>
      </c>
      <c r="S54" s="726">
        <v>1737737</v>
      </c>
      <c r="T54" s="726">
        <v>1485141</v>
      </c>
      <c r="U54" s="726">
        <v>1178674</v>
      </c>
      <c r="V54" s="726">
        <v>968370</v>
      </c>
      <c r="W54" s="726">
        <v>483711</v>
      </c>
      <c r="X54" s="726">
        <v>381809</v>
      </c>
      <c r="Y54" s="726">
        <v>439661</v>
      </c>
      <c r="Z54" s="727">
        <v>50188862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v>8</v>
      </c>
      <c r="F55" s="736">
        <v>1814</v>
      </c>
      <c r="G55" s="736">
        <v>5909</v>
      </c>
      <c r="H55" s="736">
        <v>10496</v>
      </c>
      <c r="I55" s="736">
        <v>25942</v>
      </c>
      <c r="J55" s="736">
        <v>24601</v>
      </c>
      <c r="K55" s="736">
        <v>43113</v>
      </c>
      <c r="L55" s="736">
        <v>55352</v>
      </c>
      <c r="M55" s="736">
        <v>64577</v>
      </c>
      <c r="N55" s="736">
        <v>120243</v>
      </c>
      <c r="O55" s="736">
        <v>107947</v>
      </c>
      <c r="P55" s="736">
        <v>85928</v>
      </c>
      <c r="Q55" s="736">
        <v>47730</v>
      </c>
      <c r="R55" s="736">
        <v>21420</v>
      </c>
      <c r="S55" s="736">
        <v>10422</v>
      </c>
      <c r="T55" s="736">
        <v>7736</v>
      </c>
      <c r="U55" s="736">
        <v>5332</v>
      </c>
      <c r="V55" s="736">
        <v>4072</v>
      </c>
      <c r="W55" s="736">
        <v>1763</v>
      </c>
      <c r="X55" s="736">
        <v>1309</v>
      </c>
      <c r="Y55" s="736">
        <v>2518</v>
      </c>
      <c r="Z55" s="737">
        <v>648232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2189.9</v>
      </c>
      <c r="H59" s="901"/>
      <c r="I59" s="901">
        <v>218990</v>
      </c>
      <c r="J59" s="901"/>
      <c r="K59" s="901">
        <v>445.53000000000003</v>
      </c>
      <c r="L59" s="901"/>
      <c r="M59" s="901">
        <v>504.55</v>
      </c>
      <c r="N59" s="901"/>
      <c r="O59" s="901">
        <v>133.53</v>
      </c>
      <c r="P59" s="901"/>
      <c r="Q59" s="901">
        <v>818.49</v>
      </c>
      <c r="R59" s="901"/>
      <c r="S59" s="906">
        <v>1456.5700000000002</v>
      </c>
      <c r="T59" s="907"/>
      <c r="U59" s="901">
        <v>173685.14</v>
      </c>
      <c r="V59" s="901"/>
      <c r="W59" s="901">
        <v>50188862</v>
      </c>
      <c r="X59" s="901"/>
      <c r="Y59" s="901">
        <v>648232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366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293.41000000000003</v>
      </c>
      <c r="F5" s="722">
        <v>208.7</v>
      </c>
      <c r="G5" s="722">
        <v>471.88</v>
      </c>
      <c r="H5" s="722">
        <v>822.44</v>
      </c>
      <c r="I5" s="722">
        <v>709.68999999999994</v>
      </c>
      <c r="J5" s="722">
        <v>1308.26</v>
      </c>
      <c r="K5" s="722">
        <v>2732.44</v>
      </c>
      <c r="L5" s="722">
        <v>5223.7299999999996</v>
      </c>
      <c r="M5" s="722">
        <v>6432.58</v>
      </c>
      <c r="N5" s="722">
        <v>11825.03</v>
      </c>
      <c r="O5" s="722">
        <v>13611.5</v>
      </c>
      <c r="P5" s="722">
        <v>10380.049999999999</v>
      </c>
      <c r="Q5" s="722">
        <v>5474.38</v>
      </c>
      <c r="R5" s="722">
        <v>3232.0699999999997</v>
      </c>
      <c r="S5" s="722">
        <v>2288.56</v>
      </c>
      <c r="T5" s="722">
        <v>1770.96</v>
      </c>
      <c r="U5" s="722">
        <v>1392.28</v>
      </c>
      <c r="V5" s="722">
        <v>1203.3400000000001</v>
      </c>
      <c r="W5" s="722">
        <v>1025.18</v>
      </c>
      <c r="X5" s="722">
        <v>399.05</v>
      </c>
      <c r="Y5" s="722">
        <v>311.42</v>
      </c>
      <c r="Z5" s="723">
        <v>71116.95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4445</v>
      </c>
      <c r="F6" s="726">
        <v>14183</v>
      </c>
      <c r="G6" s="726">
        <v>64407</v>
      </c>
      <c r="H6" s="726">
        <v>173432</v>
      </c>
      <c r="I6" s="726">
        <v>204001</v>
      </c>
      <c r="J6" s="726">
        <v>454379</v>
      </c>
      <c r="K6" s="726">
        <v>1079914</v>
      </c>
      <c r="L6" s="726">
        <v>2322809</v>
      </c>
      <c r="M6" s="726">
        <v>3209482</v>
      </c>
      <c r="N6" s="726">
        <v>6238527</v>
      </c>
      <c r="O6" s="726">
        <v>7585095</v>
      </c>
      <c r="P6" s="726">
        <v>6165050</v>
      </c>
      <c r="Q6" s="726">
        <v>3381863</v>
      </c>
      <c r="R6" s="726">
        <v>2093701</v>
      </c>
      <c r="S6" s="726">
        <v>1538625</v>
      </c>
      <c r="T6" s="726">
        <v>1229577</v>
      </c>
      <c r="U6" s="726">
        <v>1009223</v>
      </c>
      <c r="V6" s="726">
        <v>885149</v>
      </c>
      <c r="W6" s="726">
        <v>774395</v>
      </c>
      <c r="X6" s="726">
        <v>298040</v>
      </c>
      <c r="Y6" s="726">
        <v>234840</v>
      </c>
      <c r="Z6" s="727">
        <v>38961137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1906</v>
      </c>
      <c r="F7" s="729">
        <v>4612</v>
      </c>
      <c r="G7" s="729">
        <v>9934</v>
      </c>
      <c r="H7" s="729">
        <v>12717</v>
      </c>
      <c r="I7" s="729">
        <v>9714</v>
      </c>
      <c r="J7" s="729">
        <v>15493</v>
      </c>
      <c r="K7" s="729">
        <v>26246</v>
      </c>
      <c r="L7" s="729">
        <v>47405</v>
      </c>
      <c r="M7" s="729">
        <v>49394</v>
      </c>
      <c r="N7" s="729">
        <v>79597</v>
      </c>
      <c r="O7" s="729">
        <v>78485</v>
      </c>
      <c r="P7" s="729">
        <v>53367</v>
      </c>
      <c r="Q7" s="729">
        <v>24614</v>
      </c>
      <c r="R7" s="729">
        <v>13173</v>
      </c>
      <c r="S7" s="729">
        <v>8312</v>
      </c>
      <c r="T7" s="729">
        <v>5382</v>
      </c>
      <c r="U7" s="729">
        <v>3793</v>
      </c>
      <c r="V7" s="729">
        <v>2563</v>
      </c>
      <c r="W7" s="729">
        <v>2162</v>
      </c>
      <c r="X7" s="729">
        <v>772</v>
      </c>
      <c r="Y7" s="729">
        <v>588</v>
      </c>
      <c r="Z7" s="730">
        <v>450229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8.57</v>
      </c>
      <c r="F8" s="731">
        <v>128.9</v>
      </c>
      <c r="G8" s="731">
        <v>262.74</v>
      </c>
      <c r="H8" s="731">
        <v>437.5</v>
      </c>
      <c r="I8" s="731">
        <v>692.16</v>
      </c>
      <c r="J8" s="731">
        <v>1109.97</v>
      </c>
      <c r="K8" s="731">
        <v>1941.34</v>
      </c>
      <c r="L8" s="731">
        <v>1549.8600000000001</v>
      </c>
      <c r="M8" s="731">
        <v>1734.4699999999998</v>
      </c>
      <c r="N8" s="731">
        <v>1726</v>
      </c>
      <c r="O8" s="731">
        <v>1387.3799999999999</v>
      </c>
      <c r="P8" s="731">
        <v>827.98</v>
      </c>
      <c r="Q8" s="731">
        <v>310.86</v>
      </c>
      <c r="R8" s="731">
        <v>208.57</v>
      </c>
      <c r="S8" s="731">
        <v>139.74</v>
      </c>
      <c r="T8" s="731">
        <v>124.78999999999999</v>
      </c>
      <c r="U8" s="731">
        <v>144.01</v>
      </c>
      <c r="V8" s="731">
        <v>81.150000000000006</v>
      </c>
      <c r="W8" s="731">
        <v>57.42</v>
      </c>
      <c r="X8" s="731">
        <v>38.61</v>
      </c>
      <c r="Y8" s="731">
        <v>19.599999999999998</v>
      </c>
      <c r="Z8" s="723">
        <v>12931.619999999999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100</v>
      </c>
      <c r="F9" s="726">
        <v>6067</v>
      </c>
      <c r="G9" s="726">
        <v>21141</v>
      </c>
      <c r="H9" s="726">
        <v>59919</v>
      </c>
      <c r="I9" s="726">
        <v>117873</v>
      </c>
      <c r="J9" s="726">
        <v>235151</v>
      </c>
      <c r="K9" s="726">
        <v>454618</v>
      </c>
      <c r="L9" s="726">
        <v>425400</v>
      </c>
      <c r="M9" s="726">
        <v>527300</v>
      </c>
      <c r="N9" s="726">
        <v>542342</v>
      </c>
      <c r="O9" s="726">
        <v>459628</v>
      </c>
      <c r="P9" s="726">
        <v>294521</v>
      </c>
      <c r="Q9" s="726">
        <v>117126</v>
      </c>
      <c r="R9" s="726">
        <v>79625</v>
      </c>
      <c r="S9" s="726">
        <v>55296</v>
      </c>
      <c r="T9" s="726">
        <v>49787</v>
      </c>
      <c r="U9" s="726">
        <v>58447</v>
      </c>
      <c r="V9" s="726">
        <v>33304</v>
      </c>
      <c r="W9" s="726">
        <v>26164</v>
      </c>
      <c r="X9" s="726">
        <v>15320</v>
      </c>
      <c r="Y9" s="726">
        <v>9176</v>
      </c>
      <c r="Z9" s="727">
        <v>3588305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28</v>
      </c>
      <c r="F10" s="729">
        <v>1265</v>
      </c>
      <c r="G10" s="729">
        <v>2581</v>
      </c>
      <c r="H10" s="729">
        <v>4286</v>
      </c>
      <c r="I10" s="729">
        <v>6007</v>
      </c>
      <c r="J10" s="729">
        <v>8654</v>
      </c>
      <c r="K10" s="729">
        <v>13159</v>
      </c>
      <c r="L10" s="729">
        <v>9421</v>
      </c>
      <c r="M10" s="729">
        <v>9347</v>
      </c>
      <c r="N10" s="729">
        <v>7894</v>
      </c>
      <c r="O10" s="729">
        <v>5455</v>
      </c>
      <c r="P10" s="729">
        <v>2979</v>
      </c>
      <c r="Q10" s="729">
        <v>948</v>
      </c>
      <c r="R10" s="729">
        <v>550</v>
      </c>
      <c r="S10" s="729">
        <v>304</v>
      </c>
      <c r="T10" s="729">
        <v>237</v>
      </c>
      <c r="U10" s="729">
        <v>236</v>
      </c>
      <c r="V10" s="729">
        <v>127</v>
      </c>
      <c r="W10" s="729">
        <v>77</v>
      </c>
      <c r="X10" s="729">
        <v>44</v>
      </c>
      <c r="Y10" s="729">
        <v>24</v>
      </c>
      <c r="Z10" s="730">
        <v>73623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7.0000000000000007E-2</v>
      </c>
      <c r="J11" s="731">
        <v>6.97</v>
      </c>
      <c r="K11" s="731">
        <v>9.3800000000000008</v>
      </c>
      <c r="L11" s="731">
        <v>15.64</v>
      </c>
      <c r="M11" s="731">
        <v>80.06</v>
      </c>
      <c r="N11" s="731">
        <v>286.43</v>
      </c>
      <c r="O11" s="731">
        <v>165.25</v>
      </c>
      <c r="P11" s="731">
        <v>153.55999999999997</v>
      </c>
      <c r="Q11" s="731">
        <v>15.92</v>
      </c>
      <c r="R11" s="731">
        <v>15.719999999999999</v>
      </c>
      <c r="S11" s="731">
        <v>3.86</v>
      </c>
      <c r="T11" s="731">
        <v>7.32</v>
      </c>
      <c r="U11" s="731">
        <v>4.16</v>
      </c>
      <c r="V11" s="731">
        <v>6.2</v>
      </c>
      <c r="W11" s="731">
        <v>8.0399999999999991</v>
      </c>
      <c r="X11" s="731">
        <v>0</v>
      </c>
      <c r="Y11" s="731">
        <v>18.5</v>
      </c>
      <c r="Z11" s="723">
        <v>797.08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6</v>
      </c>
      <c r="J12" s="726">
        <v>554</v>
      </c>
      <c r="K12" s="726">
        <v>1416</v>
      </c>
      <c r="L12" s="726">
        <v>2800</v>
      </c>
      <c r="M12" s="726">
        <v>15647</v>
      </c>
      <c r="N12" s="726">
        <v>60329</v>
      </c>
      <c r="O12" s="726">
        <v>34861</v>
      </c>
      <c r="P12" s="726">
        <v>32524</v>
      </c>
      <c r="Q12" s="726">
        <v>3437</v>
      </c>
      <c r="R12" s="726">
        <v>3780</v>
      </c>
      <c r="S12" s="726">
        <v>976</v>
      </c>
      <c r="T12" s="726">
        <v>1741</v>
      </c>
      <c r="U12" s="726">
        <v>1007</v>
      </c>
      <c r="V12" s="726">
        <v>1461</v>
      </c>
      <c r="W12" s="726">
        <v>2565</v>
      </c>
      <c r="X12" s="726">
        <v>0</v>
      </c>
      <c r="Y12" s="726">
        <v>4233</v>
      </c>
      <c r="Z12" s="727">
        <v>167337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41</v>
      </c>
      <c r="K13" s="729">
        <v>60</v>
      </c>
      <c r="L13" s="729">
        <v>86</v>
      </c>
      <c r="M13" s="729">
        <v>344</v>
      </c>
      <c r="N13" s="729">
        <v>1034</v>
      </c>
      <c r="O13" s="729">
        <v>433</v>
      </c>
      <c r="P13" s="729">
        <v>330</v>
      </c>
      <c r="Q13" s="729">
        <v>24</v>
      </c>
      <c r="R13" s="729">
        <v>16</v>
      </c>
      <c r="S13" s="729">
        <v>2</v>
      </c>
      <c r="T13" s="729">
        <v>6</v>
      </c>
      <c r="U13" s="729">
        <v>3</v>
      </c>
      <c r="V13" s="729">
        <v>6</v>
      </c>
      <c r="W13" s="729">
        <v>14</v>
      </c>
      <c r="X13" s="729">
        <v>0</v>
      </c>
      <c r="Y13" s="729">
        <v>28</v>
      </c>
      <c r="Z13" s="730">
        <v>2427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1.34</v>
      </c>
      <c r="F14" s="731">
        <v>0</v>
      </c>
      <c r="G14" s="731">
        <v>0.53</v>
      </c>
      <c r="H14" s="731">
        <v>0.53</v>
      </c>
      <c r="I14" s="731">
        <v>0</v>
      </c>
      <c r="J14" s="731">
        <v>2.29</v>
      </c>
      <c r="K14" s="731">
        <v>2.7</v>
      </c>
      <c r="L14" s="731">
        <v>24.22</v>
      </c>
      <c r="M14" s="731">
        <v>127.67</v>
      </c>
      <c r="N14" s="731">
        <v>247.25</v>
      </c>
      <c r="O14" s="731">
        <v>44.56</v>
      </c>
      <c r="P14" s="731">
        <v>1.9500000000000002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0.56999999999999995</v>
      </c>
      <c r="W14" s="731">
        <v>1.04</v>
      </c>
      <c r="X14" s="731">
        <v>4.95</v>
      </c>
      <c r="Y14" s="731">
        <v>2.06</v>
      </c>
      <c r="Z14" s="723">
        <v>461.66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17</v>
      </c>
      <c r="H15" s="726">
        <v>20</v>
      </c>
      <c r="I15" s="726">
        <v>0</v>
      </c>
      <c r="J15" s="726">
        <v>290</v>
      </c>
      <c r="K15" s="726">
        <v>437</v>
      </c>
      <c r="L15" s="726">
        <v>4781</v>
      </c>
      <c r="M15" s="726">
        <v>26235</v>
      </c>
      <c r="N15" s="726">
        <v>60257</v>
      </c>
      <c r="O15" s="726">
        <v>10529</v>
      </c>
      <c r="P15" s="726">
        <v>412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144</v>
      </c>
      <c r="W15" s="726">
        <v>262</v>
      </c>
      <c r="X15" s="726">
        <v>1248</v>
      </c>
      <c r="Y15" s="726">
        <v>519</v>
      </c>
      <c r="Z15" s="727">
        <v>105151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2</v>
      </c>
      <c r="H16" s="729">
        <v>2</v>
      </c>
      <c r="I16" s="729">
        <v>0</v>
      </c>
      <c r="J16" s="729">
        <v>17</v>
      </c>
      <c r="K16" s="729">
        <v>18</v>
      </c>
      <c r="L16" s="729">
        <v>139</v>
      </c>
      <c r="M16" s="729">
        <v>570</v>
      </c>
      <c r="N16" s="729">
        <v>998</v>
      </c>
      <c r="O16" s="729">
        <v>125</v>
      </c>
      <c r="P16" s="729">
        <v>3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1</v>
      </c>
      <c r="W16" s="729">
        <v>1</v>
      </c>
      <c r="X16" s="729">
        <v>5</v>
      </c>
      <c r="Y16" s="729">
        <v>2</v>
      </c>
      <c r="Z16" s="732">
        <v>1883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v>303.32000000000005</v>
      </c>
      <c r="F17" s="731">
        <v>337.59999999999997</v>
      </c>
      <c r="G17" s="731">
        <v>735.14999999999986</v>
      </c>
      <c r="H17" s="731">
        <v>1260.47</v>
      </c>
      <c r="I17" s="731">
        <v>1401.92</v>
      </c>
      <c r="J17" s="731">
        <v>2427.4900000000002</v>
      </c>
      <c r="K17" s="731">
        <v>4685.8599999999997</v>
      </c>
      <c r="L17" s="731">
        <v>6813.4500000000007</v>
      </c>
      <c r="M17" s="731">
        <v>8374.7800000000007</v>
      </c>
      <c r="N17" s="731">
        <v>14084.710000000001</v>
      </c>
      <c r="O17" s="731">
        <v>15208.69</v>
      </c>
      <c r="P17" s="731">
        <v>11363.54</v>
      </c>
      <c r="Q17" s="731">
        <v>5801.16</v>
      </c>
      <c r="R17" s="731">
        <v>3456.3599999999997</v>
      </c>
      <c r="S17" s="731">
        <v>2432.16</v>
      </c>
      <c r="T17" s="731">
        <v>1903.0700000000002</v>
      </c>
      <c r="U17" s="731">
        <v>1540.4499999999998</v>
      </c>
      <c r="V17" s="731">
        <v>1291.2600000000002</v>
      </c>
      <c r="W17" s="731">
        <v>1091.6799999999998</v>
      </c>
      <c r="X17" s="731">
        <v>442.61</v>
      </c>
      <c r="Y17" s="731">
        <v>351.58000000000004</v>
      </c>
      <c r="Z17" s="723">
        <v>85307.31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v>4545</v>
      </c>
      <c r="F18" s="726">
        <v>20250</v>
      </c>
      <c r="G18" s="726">
        <v>85565</v>
      </c>
      <c r="H18" s="726">
        <v>233371</v>
      </c>
      <c r="I18" s="726">
        <v>321880</v>
      </c>
      <c r="J18" s="726">
        <v>690374</v>
      </c>
      <c r="K18" s="726">
        <v>1536385</v>
      </c>
      <c r="L18" s="726">
        <v>2755790</v>
      </c>
      <c r="M18" s="726">
        <v>3778664</v>
      </c>
      <c r="N18" s="726">
        <v>6901455</v>
      </c>
      <c r="O18" s="726">
        <v>8090113</v>
      </c>
      <c r="P18" s="726">
        <v>6492507</v>
      </c>
      <c r="Q18" s="726">
        <v>3502426</v>
      </c>
      <c r="R18" s="726">
        <v>2177106</v>
      </c>
      <c r="S18" s="726">
        <v>1594897</v>
      </c>
      <c r="T18" s="726">
        <v>1281105</v>
      </c>
      <c r="U18" s="726">
        <v>1068677</v>
      </c>
      <c r="V18" s="726">
        <v>920058</v>
      </c>
      <c r="W18" s="726">
        <v>803386</v>
      </c>
      <c r="X18" s="726">
        <v>314608</v>
      </c>
      <c r="Y18" s="726">
        <v>248768</v>
      </c>
      <c r="Z18" s="727">
        <v>42821930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v>1934</v>
      </c>
      <c r="F19" s="733">
        <v>5877</v>
      </c>
      <c r="G19" s="733">
        <v>12517</v>
      </c>
      <c r="H19" s="733">
        <v>17005</v>
      </c>
      <c r="I19" s="733">
        <v>15721</v>
      </c>
      <c r="J19" s="733">
        <v>24205</v>
      </c>
      <c r="K19" s="733">
        <v>39483</v>
      </c>
      <c r="L19" s="733">
        <v>57051</v>
      </c>
      <c r="M19" s="733">
        <v>59655</v>
      </c>
      <c r="N19" s="733">
        <v>89523</v>
      </c>
      <c r="O19" s="733">
        <v>84498</v>
      </c>
      <c r="P19" s="733">
        <v>56679</v>
      </c>
      <c r="Q19" s="733">
        <v>25586</v>
      </c>
      <c r="R19" s="733">
        <v>13739</v>
      </c>
      <c r="S19" s="733">
        <v>8618</v>
      </c>
      <c r="T19" s="733">
        <v>5625</v>
      </c>
      <c r="U19" s="733">
        <v>4032</v>
      </c>
      <c r="V19" s="733">
        <v>2697</v>
      </c>
      <c r="W19" s="733">
        <v>2254</v>
      </c>
      <c r="X19" s="733">
        <v>821</v>
      </c>
      <c r="Y19" s="733">
        <v>642</v>
      </c>
      <c r="Z19" s="734">
        <v>528162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20.399999999999999</v>
      </c>
      <c r="F20" s="731">
        <v>0.28999999999999998</v>
      </c>
      <c r="G20" s="731">
        <v>4.22</v>
      </c>
      <c r="H20" s="731">
        <v>2.71</v>
      </c>
      <c r="I20" s="731">
        <v>4.1499999999999995</v>
      </c>
      <c r="J20" s="731">
        <v>42.63</v>
      </c>
      <c r="K20" s="731">
        <v>23.060000000000002</v>
      </c>
      <c r="L20" s="731">
        <v>3.12</v>
      </c>
      <c r="M20" s="731">
        <v>5.68</v>
      </c>
      <c r="N20" s="731">
        <v>2.5300000000000002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108.78999999999999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144</v>
      </c>
      <c r="H21" s="726">
        <v>157</v>
      </c>
      <c r="I21" s="726">
        <v>259</v>
      </c>
      <c r="J21" s="726">
        <v>2407</v>
      </c>
      <c r="K21" s="726">
        <v>582</v>
      </c>
      <c r="L21" s="726">
        <v>193</v>
      </c>
      <c r="M21" s="726">
        <v>400</v>
      </c>
      <c r="N21" s="726">
        <v>110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4252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19</v>
      </c>
      <c r="H22" s="729">
        <v>11</v>
      </c>
      <c r="I22" s="729">
        <v>9</v>
      </c>
      <c r="J22" s="729">
        <v>47</v>
      </c>
      <c r="K22" s="729">
        <v>6</v>
      </c>
      <c r="L22" s="729">
        <v>2</v>
      </c>
      <c r="M22" s="729">
        <v>3</v>
      </c>
      <c r="N22" s="729">
        <v>1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98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55.7</v>
      </c>
      <c r="F23" s="731">
        <v>6.18</v>
      </c>
      <c r="G23" s="731">
        <v>20.04</v>
      </c>
      <c r="H23" s="731">
        <v>29.36</v>
      </c>
      <c r="I23" s="731">
        <v>20.67</v>
      </c>
      <c r="J23" s="731">
        <v>74.789999999999992</v>
      </c>
      <c r="K23" s="731">
        <v>3.49</v>
      </c>
      <c r="L23" s="731">
        <v>5.09</v>
      </c>
      <c r="M23" s="731">
        <v>10.99</v>
      </c>
      <c r="N23" s="731">
        <v>20.37</v>
      </c>
      <c r="O23" s="731">
        <v>73.73</v>
      </c>
      <c r="P23" s="731">
        <v>27.740000000000002</v>
      </c>
      <c r="Q23" s="731">
        <v>20.18</v>
      </c>
      <c r="R23" s="731">
        <v>17.82</v>
      </c>
      <c r="S23" s="731">
        <v>4.3600000000000003</v>
      </c>
      <c r="T23" s="731">
        <v>3.09</v>
      </c>
      <c r="U23" s="731">
        <v>2.73</v>
      </c>
      <c r="V23" s="731">
        <v>5.83</v>
      </c>
      <c r="W23" s="731">
        <v>2.6</v>
      </c>
      <c r="X23" s="731">
        <v>0</v>
      </c>
      <c r="Y23" s="731">
        <v>1.35</v>
      </c>
      <c r="Z23" s="723">
        <v>406.11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81</v>
      </c>
      <c r="G24" s="726">
        <v>657</v>
      </c>
      <c r="H24" s="726">
        <v>1492</v>
      </c>
      <c r="I24" s="726">
        <v>1413</v>
      </c>
      <c r="J24" s="726">
        <v>6524</v>
      </c>
      <c r="K24" s="726">
        <v>337</v>
      </c>
      <c r="L24" s="726">
        <v>618</v>
      </c>
      <c r="M24" s="726">
        <v>1322</v>
      </c>
      <c r="N24" s="726">
        <v>2807</v>
      </c>
      <c r="O24" s="726">
        <v>9654</v>
      </c>
      <c r="P24" s="726">
        <v>3818</v>
      </c>
      <c r="Q24" s="726">
        <v>3156</v>
      </c>
      <c r="R24" s="726">
        <v>3128</v>
      </c>
      <c r="S24" s="726">
        <v>750</v>
      </c>
      <c r="T24" s="726">
        <v>542</v>
      </c>
      <c r="U24" s="726">
        <v>464</v>
      </c>
      <c r="V24" s="726">
        <v>1021</v>
      </c>
      <c r="W24" s="726">
        <v>442</v>
      </c>
      <c r="X24" s="726">
        <v>0</v>
      </c>
      <c r="Y24" s="726">
        <v>242</v>
      </c>
      <c r="Z24" s="727">
        <v>38468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15</v>
      </c>
      <c r="G25" s="729">
        <v>82</v>
      </c>
      <c r="H25" s="729">
        <v>135</v>
      </c>
      <c r="I25" s="729">
        <v>76</v>
      </c>
      <c r="J25" s="729">
        <v>266</v>
      </c>
      <c r="K25" s="729">
        <v>10</v>
      </c>
      <c r="L25" s="729">
        <v>12</v>
      </c>
      <c r="M25" s="729">
        <v>16</v>
      </c>
      <c r="N25" s="729">
        <v>34</v>
      </c>
      <c r="O25" s="729">
        <v>108</v>
      </c>
      <c r="P25" s="729">
        <v>29</v>
      </c>
      <c r="Q25" s="729">
        <v>18</v>
      </c>
      <c r="R25" s="729">
        <v>15</v>
      </c>
      <c r="S25" s="729">
        <v>2</v>
      </c>
      <c r="T25" s="729">
        <v>1</v>
      </c>
      <c r="U25" s="729">
        <v>1</v>
      </c>
      <c r="V25" s="729">
        <v>3</v>
      </c>
      <c r="W25" s="729">
        <v>0</v>
      </c>
      <c r="X25" s="729">
        <v>0</v>
      </c>
      <c r="Y25" s="729">
        <v>1</v>
      </c>
      <c r="Z25" s="732">
        <v>824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v>76.099999999999994</v>
      </c>
      <c r="F26" s="731">
        <v>6.47</v>
      </c>
      <c r="G26" s="731">
        <v>24.26</v>
      </c>
      <c r="H26" s="731">
        <v>32.07</v>
      </c>
      <c r="I26" s="731">
        <v>24.82</v>
      </c>
      <c r="J26" s="731">
        <v>117.42</v>
      </c>
      <c r="K26" s="731">
        <v>26.55</v>
      </c>
      <c r="L26" s="731">
        <v>8.2100000000000009</v>
      </c>
      <c r="M26" s="731">
        <v>16.669999999999998</v>
      </c>
      <c r="N26" s="731">
        <v>22.9</v>
      </c>
      <c r="O26" s="731">
        <v>73.73</v>
      </c>
      <c r="P26" s="731">
        <v>27.740000000000002</v>
      </c>
      <c r="Q26" s="731">
        <v>20.18</v>
      </c>
      <c r="R26" s="731">
        <v>17.82</v>
      </c>
      <c r="S26" s="731">
        <v>4.3600000000000003</v>
      </c>
      <c r="T26" s="731">
        <v>3.09</v>
      </c>
      <c r="U26" s="731">
        <v>2.73</v>
      </c>
      <c r="V26" s="731">
        <v>5.83</v>
      </c>
      <c r="W26" s="731">
        <v>2.6</v>
      </c>
      <c r="X26" s="731">
        <v>0</v>
      </c>
      <c r="Y26" s="731">
        <v>1.35</v>
      </c>
      <c r="Z26" s="723">
        <v>514.9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v>0</v>
      </c>
      <c r="F27" s="726">
        <v>81</v>
      </c>
      <c r="G27" s="726">
        <v>801</v>
      </c>
      <c r="H27" s="726">
        <v>1649</v>
      </c>
      <c r="I27" s="726">
        <v>1672</v>
      </c>
      <c r="J27" s="726">
        <v>8931</v>
      </c>
      <c r="K27" s="726">
        <v>919</v>
      </c>
      <c r="L27" s="726">
        <v>811</v>
      </c>
      <c r="M27" s="726">
        <v>1722</v>
      </c>
      <c r="N27" s="726">
        <v>2917</v>
      </c>
      <c r="O27" s="726">
        <v>9654</v>
      </c>
      <c r="P27" s="726">
        <v>3818</v>
      </c>
      <c r="Q27" s="726">
        <v>3156</v>
      </c>
      <c r="R27" s="726">
        <v>3128</v>
      </c>
      <c r="S27" s="726">
        <v>750</v>
      </c>
      <c r="T27" s="726">
        <v>542</v>
      </c>
      <c r="U27" s="726">
        <v>464</v>
      </c>
      <c r="V27" s="726">
        <v>1021</v>
      </c>
      <c r="W27" s="726">
        <v>442</v>
      </c>
      <c r="X27" s="726">
        <v>0</v>
      </c>
      <c r="Y27" s="726">
        <v>242</v>
      </c>
      <c r="Z27" s="727">
        <v>42720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v>0</v>
      </c>
      <c r="F28" s="733">
        <v>15</v>
      </c>
      <c r="G28" s="733">
        <v>101</v>
      </c>
      <c r="H28" s="733">
        <v>146</v>
      </c>
      <c r="I28" s="733">
        <v>85</v>
      </c>
      <c r="J28" s="733">
        <v>313</v>
      </c>
      <c r="K28" s="733">
        <v>16</v>
      </c>
      <c r="L28" s="733">
        <v>14</v>
      </c>
      <c r="M28" s="733">
        <v>19</v>
      </c>
      <c r="N28" s="733">
        <v>35</v>
      </c>
      <c r="O28" s="733">
        <v>108</v>
      </c>
      <c r="P28" s="733">
        <v>29</v>
      </c>
      <c r="Q28" s="733">
        <v>18</v>
      </c>
      <c r="R28" s="733">
        <v>15</v>
      </c>
      <c r="S28" s="733">
        <v>2</v>
      </c>
      <c r="T28" s="733">
        <v>1</v>
      </c>
      <c r="U28" s="733">
        <v>1</v>
      </c>
      <c r="V28" s="733">
        <v>3</v>
      </c>
      <c r="W28" s="733">
        <v>0</v>
      </c>
      <c r="X28" s="733">
        <v>0</v>
      </c>
      <c r="Y28" s="733">
        <v>1</v>
      </c>
      <c r="Z28" s="734">
        <v>922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v>379.42</v>
      </c>
      <c r="F29" s="731">
        <v>344.06999999999994</v>
      </c>
      <c r="G29" s="731">
        <v>759.41</v>
      </c>
      <c r="H29" s="731">
        <v>1292.54</v>
      </c>
      <c r="I29" s="731">
        <v>1426.7399999999998</v>
      </c>
      <c r="J29" s="731">
        <v>2544.91</v>
      </c>
      <c r="K29" s="731">
        <v>4712.41</v>
      </c>
      <c r="L29" s="731">
        <v>6821.66</v>
      </c>
      <c r="M29" s="731">
        <v>8391.4500000000007</v>
      </c>
      <c r="N29" s="731">
        <v>14107.61</v>
      </c>
      <c r="O29" s="731">
        <v>15282.420000000002</v>
      </c>
      <c r="P29" s="731">
        <v>11391.279999999999</v>
      </c>
      <c r="Q29" s="731">
        <v>5821.34</v>
      </c>
      <c r="R29" s="731">
        <v>3474.18</v>
      </c>
      <c r="S29" s="731">
        <v>2436.52</v>
      </c>
      <c r="T29" s="731">
        <v>1906.16</v>
      </c>
      <c r="U29" s="731">
        <v>1543.1799999999998</v>
      </c>
      <c r="V29" s="731">
        <v>1297.0900000000001</v>
      </c>
      <c r="W29" s="731">
        <v>1094.28</v>
      </c>
      <c r="X29" s="731">
        <v>442.61</v>
      </c>
      <c r="Y29" s="731">
        <v>352.93000000000006</v>
      </c>
      <c r="Z29" s="723">
        <v>85822.209999999992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v>4545</v>
      </c>
      <c r="F30" s="726">
        <v>20331</v>
      </c>
      <c r="G30" s="726">
        <v>86366</v>
      </c>
      <c r="H30" s="726">
        <v>235020</v>
      </c>
      <c r="I30" s="726">
        <v>323552</v>
      </c>
      <c r="J30" s="726">
        <v>699305</v>
      </c>
      <c r="K30" s="726">
        <v>1537304</v>
      </c>
      <c r="L30" s="726">
        <v>2756601</v>
      </c>
      <c r="M30" s="726">
        <v>3780386</v>
      </c>
      <c r="N30" s="726">
        <v>6904372</v>
      </c>
      <c r="O30" s="726">
        <v>8099767</v>
      </c>
      <c r="P30" s="726">
        <v>6496325</v>
      </c>
      <c r="Q30" s="726">
        <v>3505582</v>
      </c>
      <c r="R30" s="726">
        <v>2180234</v>
      </c>
      <c r="S30" s="726">
        <v>1595647</v>
      </c>
      <c r="T30" s="726">
        <v>1281647</v>
      </c>
      <c r="U30" s="726">
        <v>1069141</v>
      </c>
      <c r="V30" s="726">
        <v>921079</v>
      </c>
      <c r="W30" s="726">
        <v>803828</v>
      </c>
      <c r="X30" s="726">
        <v>314608</v>
      </c>
      <c r="Y30" s="726">
        <v>249010</v>
      </c>
      <c r="Z30" s="727">
        <v>42864650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v>1934</v>
      </c>
      <c r="F31" s="733">
        <v>5892</v>
      </c>
      <c r="G31" s="733">
        <v>12618</v>
      </c>
      <c r="H31" s="733">
        <v>17151</v>
      </c>
      <c r="I31" s="733">
        <v>15806</v>
      </c>
      <c r="J31" s="733">
        <v>24518</v>
      </c>
      <c r="K31" s="733">
        <v>39499</v>
      </c>
      <c r="L31" s="733">
        <v>57065</v>
      </c>
      <c r="M31" s="733">
        <v>59674</v>
      </c>
      <c r="N31" s="733">
        <v>89558</v>
      </c>
      <c r="O31" s="733">
        <v>84606</v>
      </c>
      <c r="P31" s="733">
        <v>56708</v>
      </c>
      <c r="Q31" s="733">
        <v>25604</v>
      </c>
      <c r="R31" s="733">
        <v>13754</v>
      </c>
      <c r="S31" s="733">
        <v>8620</v>
      </c>
      <c r="T31" s="733">
        <v>5626</v>
      </c>
      <c r="U31" s="733">
        <v>4033</v>
      </c>
      <c r="V31" s="733">
        <v>2700</v>
      </c>
      <c r="W31" s="733">
        <v>2254</v>
      </c>
      <c r="X31" s="733">
        <v>821</v>
      </c>
      <c r="Y31" s="733">
        <v>643</v>
      </c>
      <c r="Z31" s="734">
        <v>529084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4.49</v>
      </c>
      <c r="I32" s="731">
        <v>0</v>
      </c>
      <c r="J32" s="731">
        <v>0</v>
      </c>
      <c r="K32" s="731">
        <v>0.34</v>
      </c>
      <c r="L32" s="731">
        <v>10.7</v>
      </c>
      <c r="M32" s="731">
        <v>26.54</v>
      </c>
      <c r="N32" s="731">
        <v>39.800000000000004</v>
      </c>
      <c r="O32" s="731">
        <v>63.68</v>
      </c>
      <c r="P32" s="731">
        <v>53.519999999999996</v>
      </c>
      <c r="Q32" s="731">
        <v>77.58</v>
      </c>
      <c r="R32" s="731">
        <v>83.78</v>
      </c>
      <c r="S32" s="731">
        <v>41.150000000000006</v>
      </c>
      <c r="T32" s="731">
        <v>53.02</v>
      </c>
      <c r="U32" s="731">
        <v>53.86</v>
      </c>
      <c r="V32" s="731">
        <v>12.18</v>
      </c>
      <c r="W32" s="731">
        <v>41.129999999999995</v>
      </c>
      <c r="X32" s="731">
        <v>28.5</v>
      </c>
      <c r="Y32" s="731">
        <v>54.83</v>
      </c>
      <c r="Z32" s="723">
        <v>645.1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278</v>
      </c>
      <c r="I33" s="726">
        <v>0</v>
      </c>
      <c r="J33" s="726">
        <v>0</v>
      </c>
      <c r="K33" s="726">
        <v>54</v>
      </c>
      <c r="L33" s="726">
        <v>1625</v>
      </c>
      <c r="M33" s="726">
        <v>4890</v>
      </c>
      <c r="N33" s="726">
        <v>8190</v>
      </c>
      <c r="O33" s="726">
        <v>14226</v>
      </c>
      <c r="P33" s="726">
        <v>11916</v>
      </c>
      <c r="Q33" s="726">
        <v>18476</v>
      </c>
      <c r="R33" s="726">
        <v>21013</v>
      </c>
      <c r="S33" s="726">
        <v>10296</v>
      </c>
      <c r="T33" s="726">
        <v>13396</v>
      </c>
      <c r="U33" s="726">
        <v>12679</v>
      </c>
      <c r="V33" s="726">
        <v>2891</v>
      </c>
      <c r="W33" s="726">
        <v>9533</v>
      </c>
      <c r="X33" s="726">
        <v>6383</v>
      </c>
      <c r="Y33" s="726">
        <v>12597</v>
      </c>
      <c r="Z33" s="727">
        <v>148443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24</v>
      </c>
      <c r="I34" s="729">
        <v>0</v>
      </c>
      <c r="J34" s="729">
        <v>0</v>
      </c>
      <c r="K34" s="729">
        <v>3</v>
      </c>
      <c r="L34" s="729">
        <v>33</v>
      </c>
      <c r="M34" s="729">
        <v>104</v>
      </c>
      <c r="N34" s="729">
        <v>128</v>
      </c>
      <c r="O34" s="729">
        <v>166</v>
      </c>
      <c r="P34" s="729">
        <v>103</v>
      </c>
      <c r="Q34" s="729">
        <v>166</v>
      </c>
      <c r="R34" s="729">
        <v>141</v>
      </c>
      <c r="S34" s="729">
        <v>42</v>
      </c>
      <c r="T34" s="729">
        <v>65</v>
      </c>
      <c r="U34" s="729">
        <v>68</v>
      </c>
      <c r="V34" s="729">
        <v>16</v>
      </c>
      <c r="W34" s="729">
        <v>51</v>
      </c>
      <c r="X34" s="729">
        <v>32</v>
      </c>
      <c r="Y34" s="729">
        <v>67</v>
      </c>
      <c r="Z34" s="730">
        <v>1209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6.29</v>
      </c>
      <c r="H35" s="731">
        <v>0</v>
      </c>
      <c r="I35" s="731">
        <v>0</v>
      </c>
      <c r="J35" s="731">
        <v>0</v>
      </c>
      <c r="K35" s="731">
        <v>0.18</v>
      </c>
      <c r="L35" s="731">
        <v>0</v>
      </c>
      <c r="M35" s="731">
        <v>0</v>
      </c>
      <c r="N35" s="731">
        <v>0.37</v>
      </c>
      <c r="O35" s="731">
        <v>5.71</v>
      </c>
      <c r="P35" s="731">
        <v>22.93</v>
      </c>
      <c r="Q35" s="731">
        <v>0</v>
      </c>
      <c r="R35" s="731">
        <v>0</v>
      </c>
      <c r="S35" s="731">
        <v>0</v>
      </c>
      <c r="T35" s="731">
        <v>2.5</v>
      </c>
      <c r="U35" s="731">
        <v>0.39</v>
      </c>
      <c r="V35" s="731">
        <v>1.39</v>
      </c>
      <c r="W35" s="731">
        <v>0.21</v>
      </c>
      <c r="X35" s="731">
        <v>1.96</v>
      </c>
      <c r="Y35" s="731">
        <v>349.78999999999996</v>
      </c>
      <c r="Z35" s="723">
        <v>391.71999999999997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151</v>
      </c>
      <c r="H36" s="726">
        <v>0</v>
      </c>
      <c r="I36" s="726">
        <v>0</v>
      </c>
      <c r="J36" s="726">
        <v>0</v>
      </c>
      <c r="K36" s="726">
        <v>29</v>
      </c>
      <c r="L36" s="726">
        <v>0</v>
      </c>
      <c r="M36" s="726">
        <v>0</v>
      </c>
      <c r="N36" s="726">
        <v>93</v>
      </c>
      <c r="O36" s="726">
        <v>1328</v>
      </c>
      <c r="P36" s="726">
        <v>5250</v>
      </c>
      <c r="Q36" s="726">
        <v>0</v>
      </c>
      <c r="R36" s="726">
        <v>0</v>
      </c>
      <c r="S36" s="726">
        <v>0</v>
      </c>
      <c r="T36" s="726">
        <v>630</v>
      </c>
      <c r="U36" s="726">
        <v>98</v>
      </c>
      <c r="V36" s="726">
        <v>350</v>
      </c>
      <c r="W36" s="726">
        <v>61</v>
      </c>
      <c r="X36" s="726">
        <v>558</v>
      </c>
      <c r="Y36" s="726">
        <v>88478</v>
      </c>
      <c r="Z36" s="727">
        <v>97026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20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0</v>
      </c>
      <c r="N37" s="729">
        <v>1</v>
      </c>
      <c r="O37" s="729">
        <v>16</v>
      </c>
      <c r="P37" s="729">
        <v>41</v>
      </c>
      <c r="Q37" s="729">
        <v>0</v>
      </c>
      <c r="R37" s="729">
        <v>0</v>
      </c>
      <c r="S37" s="729">
        <v>0</v>
      </c>
      <c r="T37" s="729">
        <v>3</v>
      </c>
      <c r="U37" s="729">
        <v>0</v>
      </c>
      <c r="V37" s="729">
        <v>1</v>
      </c>
      <c r="W37" s="729">
        <v>0</v>
      </c>
      <c r="X37" s="729">
        <v>3</v>
      </c>
      <c r="Y37" s="729">
        <v>333</v>
      </c>
      <c r="Z37" s="730">
        <v>419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v>0</v>
      </c>
      <c r="F38" s="731">
        <v>0</v>
      </c>
      <c r="G38" s="731">
        <v>6.29</v>
      </c>
      <c r="H38" s="731">
        <v>4.49</v>
      </c>
      <c r="I38" s="731">
        <v>0</v>
      </c>
      <c r="J38" s="731">
        <v>0</v>
      </c>
      <c r="K38" s="731">
        <v>0.52</v>
      </c>
      <c r="L38" s="731">
        <v>10.7</v>
      </c>
      <c r="M38" s="731">
        <v>26.54</v>
      </c>
      <c r="N38" s="731">
        <v>40.17</v>
      </c>
      <c r="O38" s="731">
        <v>69.39</v>
      </c>
      <c r="P38" s="731">
        <v>76.45</v>
      </c>
      <c r="Q38" s="731">
        <v>77.58</v>
      </c>
      <c r="R38" s="731">
        <v>83.78</v>
      </c>
      <c r="S38" s="731">
        <v>41.150000000000006</v>
      </c>
      <c r="T38" s="731">
        <v>55.52</v>
      </c>
      <c r="U38" s="731">
        <v>54.25</v>
      </c>
      <c r="V38" s="731">
        <v>13.57</v>
      </c>
      <c r="W38" s="731">
        <v>41.339999999999996</v>
      </c>
      <c r="X38" s="731">
        <v>30.459999999999997</v>
      </c>
      <c r="Y38" s="731">
        <v>404.62</v>
      </c>
      <c r="Z38" s="723">
        <v>1036.82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v>0</v>
      </c>
      <c r="F39" s="726">
        <v>0</v>
      </c>
      <c r="G39" s="726">
        <v>151</v>
      </c>
      <c r="H39" s="726">
        <v>278</v>
      </c>
      <c r="I39" s="726">
        <v>0</v>
      </c>
      <c r="J39" s="726">
        <v>0</v>
      </c>
      <c r="K39" s="726">
        <v>83</v>
      </c>
      <c r="L39" s="726">
        <v>1625</v>
      </c>
      <c r="M39" s="726">
        <v>4890</v>
      </c>
      <c r="N39" s="726">
        <v>8283</v>
      </c>
      <c r="O39" s="726">
        <v>15554</v>
      </c>
      <c r="P39" s="726">
        <v>17166</v>
      </c>
      <c r="Q39" s="726">
        <v>18476</v>
      </c>
      <c r="R39" s="726">
        <v>21013</v>
      </c>
      <c r="S39" s="726">
        <v>10296</v>
      </c>
      <c r="T39" s="726">
        <v>14026</v>
      </c>
      <c r="U39" s="726">
        <v>12777</v>
      </c>
      <c r="V39" s="726">
        <v>3241</v>
      </c>
      <c r="W39" s="726">
        <v>9594</v>
      </c>
      <c r="X39" s="726">
        <v>6941</v>
      </c>
      <c r="Y39" s="726">
        <v>101075</v>
      </c>
      <c r="Z39" s="727">
        <v>245469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v>0</v>
      </c>
      <c r="F40" s="733">
        <v>0</v>
      </c>
      <c r="G40" s="733">
        <v>20</v>
      </c>
      <c r="H40" s="733">
        <v>24</v>
      </c>
      <c r="I40" s="733">
        <v>0</v>
      </c>
      <c r="J40" s="733">
        <v>0</v>
      </c>
      <c r="K40" s="733">
        <v>4</v>
      </c>
      <c r="L40" s="733">
        <v>33</v>
      </c>
      <c r="M40" s="733">
        <v>104</v>
      </c>
      <c r="N40" s="733">
        <v>129</v>
      </c>
      <c r="O40" s="733">
        <v>182</v>
      </c>
      <c r="P40" s="733">
        <v>144</v>
      </c>
      <c r="Q40" s="733">
        <v>166</v>
      </c>
      <c r="R40" s="733">
        <v>141</v>
      </c>
      <c r="S40" s="733">
        <v>42</v>
      </c>
      <c r="T40" s="733">
        <v>68</v>
      </c>
      <c r="U40" s="733">
        <v>68</v>
      </c>
      <c r="V40" s="733">
        <v>17</v>
      </c>
      <c r="W40" s="733">
        <v>51</v>
      </c>
      <c r="X40" s="733">
        <v>35</v>
      </c>
      <c r="Y40" s="733">
        <v>400</v>
      </c>
      <c r="Z40" s="734">
        <v>1628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0.32</v>
      </c>
      <c r="J41" s="731">
        <v>0.1</v>
      </c>
      <c r="K41" s="731">
        <v>0.37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0.79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1.4</v>
      </c>
      <c r="F44" s="731">
        <v>4.53</v>
      </c>
      <c r="G44" s="731">
        <v>220.48000000000002</v>
      </c>
      <c r="H44" s="731">
        <v>1072.8499999999999</v>
      </c>
      <c r="I44" s="731">
        <v>626.31999999999994</v>
      </c>
      <c r="J44" s="731">
        <v>804.37</v>
      </c>
      <c r="K44" s="731">
        <v>925.4</v>
      </c>
      <c r="L44" s="731">
        <v>636.66999999999996</v>
      </c>
      <c r="M44" s="731">
        <v>959.04</v>
      </c>
      <c r="N44" s="731">
        <v>3820.34</v>
      </c>
      <c r="O44" s="731">
        <v>5440.04</v>
      </c>
      <c r="P44" s="731">
        <v>5478.58</v>
      </c>
      <c r="Q44" s="731">
        <v>3371.12</v>
      </c>
      <c r="R44" s="731">
        <v>1817.45</v>
      </c>
      <c r="S44" s="731">
        <v>1365.5300000000002</v>
      </c>
      <c r="T44" s="731">
        <v>1214.69</v>
      </c>
      <c r="U44" s="731">
        <v>468.51</v>
      </c>
      <c r="V44" s="731">
        <v>468.15</v>
      </c>
      <c r="W44" s="731">
        <v>438.85</v>
      </c>
      <c r="X44" s="731">
        <v>388.64</v>
      </c>
      <c r="Y44" s="731">
        <v>3123.04</v>
      </c>
      <c r="Z44" s="723">
        <v>32646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64</v>
      </c>
      <c r="G45" s="726">
        <v>5576</v>
      </c>
      <c r="H45" s="726">
        <v>54849</v>
      </c>
      <c r="I45" s="726">
        <v>42591</v>
      </c>
      <c r="J45" s="726">
        <v>67273</v>
      </c>
      <c r="K45" s="726">
        <v>86570</v>
      </c>
      <c r="L45" s="726">
        <v>58502</v>
      </c>
      <c r="M45" s="726">
        <v>101570</v>
      </c>
      <c r="N45" s="726">
        <v>389987</v>
      </c>
      <c r="O45" s="726">
        <v>528738</v>
      </c>
      <c r="P45" s="726">
        <v>541503</v>
      </c>
      <c r="Q45" s="726">
        <v>354020</v>
      </c>
      <c r="R45" s="726">
        <v>203857</v>
      </c>
      <c r="S45" s="726">
        <v>178029</v>
      </c>
      <c r="T45" s="726">
        <v>163324</v>
      </c>
      <c r="U45" s="726">
        <v>65167</v>
      </c>
      <c r="V45" s="726">
        <v>72743</v>
      </c>
      <c r="W45" s="726">
        <v>70549</v>
      </c>
      <c r="X45" s="726">
        <v>56313</v>
      </c>
      <c r="Y45" s="726">
        <v>520169</v>
      </c>
      <c r="Z45" s="727">
        <v>3561394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13</v>
      </c>
      <c r="G46" s="729">
        <v>721</v>
      </c>
      <c r="H46" s="729">
        <v>4563</v>
      </c>
      <c r="I46" s="729">
        <v>2087</v>
      </c>
      <c r="J46" s="729">
        <v>2185</v>
      </c>
      <c r="K46" s="729">
        <v>2185</v>
      </c>
      <c r="L46" s="729">
        <v>863</v>
      </c>
      <c r="M46" s="729">
        <v>1127</v>
      </c>
      <c r="N46" s="729">
        <v>2821</v>
      </c>
      <c r="O46" s="729">
        <v>3134</v>
      </c>
      <c r="P46" s="729">
        <v>2695</v>
      </c>
      <c r="Q46" s="729">
        <v>1616</v>
      </c>
      <c r="R46" s="729">
        <v>911</v>
      </c>
      <c r="S46" s="729">
        <v>582</v>
      </c>
      <c r="T46" s="729">
        <v>520</v>
      </c>
      <c r="U46" s="729">
        <v>218</v>
      </c>
      <c r="V46" s="729">
        <v>260</v>
      </c>
      <c r="W46" s="729">
        <v>221</v>
      </c>
      <c r="X46" s="729">
        <v>213</v>
      </c>
      <c r="Y46" s="729">
        <v>1782</v>
      </c>
      <c r="Z46" s="730">
        <v>28717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v>1.4</v>
      </c>
      <c r="F47" s="731">
        <v>4.53</v>
      </c>
      <c r="G47" s="731">
        <v>220.48000000000002</v>
      </c>
      <c r="H47" s="731">
        <v>1072.8499999999999</v>
      </c>
      <c r="I47" s="731">
        <v>626.64</v>
      </c>
      <c r="J47" s="731">
        <v>804.47</v>
      </c>
      <c r="K47" s="731">
        <v>925.77</v>
      </c>
      <c r="L47" s="731">
        <v>636.66999999999996</v>
      </c>
      <c r="M47" s="731">
        <v>959.04</v>
      </c>
      <c r="N47" s="731">
        <v>3820.34</v>
      </c>
      <c r="O47" s="731">
        <v>5440.04</v>
      </c>
      <c r="P47" s="731">
        <v>5478.58</v>
      </c>
      <c r="Q47" s="731">
        <v>3371.12</v>
      </c>
      <c r="R47" s="731">
        <v>1817.45</v>
      </c>
      <c r="S47" s="731">
        <v>1365.5300000000002</v>
      </c>
      <c r="T47" s="731">
        <v>1214.69</v>
      </c>
      <c r="U47" s="731">
        <v>468.51</v>
      </c>
      <c r="V47" s="731">
        <v>468.15</v>
      </c>
      <c r="W47" s="731">
        <v>438.85</v>
      </c>
      <c r="X47" s="731">
        <v>388.64</v>
      </c>
      <c r="Y47" s="731">
        <v>3123.04</v>
      </c>
      <c r="Z47" s="723">
        <v>32646.79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v>0</v>
      </c>
      <c r="F48" s="726">
        <v>64</v>
      </c>
      <c r="G48" s="726">
        <v>5576</v>
      </c>
      <c r="H48" s="726">
        <v>54849</v>
      </c>
      <c r="I48" s="726">
        <v>42591</v>
      </c>
      <c r="J48" s="726">
        <v>67273</v>
      </c>
      <c r="K48" s="726">
        <v>86570</v>
      </c>
      <c r="L48" s="726">
        <v>58502</v>
      </c>
      <c r="M48" s="726">
        <v>101570</v>
      </c>
      <c r="N48" s="726">
        <v>389987</v>
      </c>
      <c r="O48" s="726">
        <v>528738</v>
      </c>
      <c r="P48" s="726">
        <v>541503</v>
      </c>
      <c r="Q48" s="726">
        <v>354020</v>
      </c>
      <c r="R48" s="726">
        <v>203857</v>
      </c>
      <c r="S48" s="726">
        <v>178029</v>
      </c>
      <c r="T48" s="726">
        <v>163324</v>
      </c>
      <c r="U48" s="726">
        <v>65167</v>
      </c>
      <c r="V48" s="726">
        <v>72743</v>
      </c>
      <c r="W48" s="726">
        <v>70549</v>
      </c>
      <c r="X48" s="726">
        <v>56313</v>
      </c>
      <c r="Y48" s="726">
        <v>520169</v>
      </c>
      <c r="Z48" s="727">
        <v>3561394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v>0</v>
      </c>
      <c r="F49" s="733">
        <v>13</v>
      </c>
      <c r="G49" s="733">
        <v>721</v>
      </c>
      <c r="H49" s="733">
        <v>4563</v>
      </c>
      <c r="I49" s="733">
        <v>2087</v>
      </c>
      <c r="J49" s="733">
        <v>2185</v>
      </c>
      <c r="K49" s="733">
        <v>2185</v>
      </c>
      <c r="L49" s="733">
        <v>863</v>
      </c>
      <c r="M49" s="733">
        <v>1127</v>
      </c>
      <c r="N49" s="733">
        <v>2821</v>
      </c>
      <c r="O49" s="733">
        <v>3134</v>
      </c>
      <c r="P49" s="733">
        <v>2695</v>
      </c>
      <c r="Q49" s="733">
        <v>1616</v>
      </c>
      <c r="R49" s="733">
        <v>911</v>
      </c>
      <c r="S49" s="733">
        <v>582</v>
      </c>
      <c r="T49" s="733">
        <v>520</v>
      </c>
      <c r="U49" s="733">
        <v>218</v>
      </c>
      <c r="V49" s="733">
        <v>260</v>
      </c>
      <c r="W49" s="733">
        <v>221</v>
      </c>
      <c r="X49" s="733">
        <v>213</v>
      </c>
      <c r="Y49" s="733">
        <v>1782</v>
      </c>
      <c r="Z49" s="734">
        <v>28717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v>1.4</v>
      </c>
      <c r="F50" s="731">
        <v>4.53</v>
      </c>
      <c r="G50" s="731">
        <v>226.77</v>
      </c>
      <c r="H50" s="731">
        <v>1077.3399999999999</v>
      </c>
      <c r="I50" s="731">
        <v>626.64</v>
      </c>
      <c r="J50" s="731">
        <v>804.47</v>
      </c>
      <c r="K50" s="731">
        <v>926.29</v>
      </c>
      <c r="L50" s="731">
        <v>647.37</v>
      </c>
      <c r="M50" s="731">
        <v>985.57999999999993</v>
      </c>
      <c r="N50" s="731">
        <v>3860.51</v>
      </c>
      <c r="O50" s="731">
        <v>5509.43</v>
      </c>
      <c r="P50" s="731">
        <v>5555.03</v>
      </c>
      <c r="Q50" s="731">
        <v>3448.7</v>
      </c>
      <c r="R50" s="731">
        <v>1901.23</v>
      </c>
      <c r="S50" s="731">
        <v>1406.6800000000003</v>
      </c>
      <c r="T50" s="731">
        <v>1270.21</v>
      </c>
      <c r="U50" s="731">
        <v>522.76</v>
      </c>
      <c r="V50" s="731">
        <v>481.71999999999997</v>
      </c>
      <c r="W50" s="731">
        <v>480.19</v>
      </c>
      <c r="X50" s="731">
        <v>419.09999999999997</v>
      </c>
      <c r="Y50" s="731">
        <v>3527.66</v>
      </c>
      <c r="Z50" s="723">
        <v>33683.61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v>0</v>
      </c>
      <c r="F51" s="726">
        <v>64</v>
      </c>
      <c r="G51" s="726">
        <v>5727</v>
      </c>
      <c r="H51" s="726">
        <v>55127</v>
      </c>
      <c r="I51" s="726">
        <v>42591</v>
      </c>
      <c r="J51" s="726">
        <v>67273</v>
      </c>
      <c r="K51" s="726">
        <v>86653</v>
      </c>
      <c r="L51" s="726">
        <v>60127</v>
      </c>
      <c r="M51" s="726">
        <v>106460</v>
      </c>
      <c r="N51" s="726">
        <v>398270</v>
      </c>
      <c r="O51" s="726">
        <v>544292</v>
      </c>
      <c r="P51" s="726">
        <v>558669</v>
      </c>
      <c r="Q51" s="726">
        <v>372496</v>
      </c>
      <c r="R51" s="726">
        <v>224870</v>
      </c>
      <c r="S51" s="726">
        <v>188325</v>
      </c>
      <c r="T51" s="726">
        <v>177350</v>
      </c>
      <c r="U51" s="726">
        <v>77944</v>
      </c>
      <c r="V51" s="726">
        <v>75984</v>
      </c>
      <c r="W51" s="726">
        <v>80143</v>
      </c>
      <c r="X51" s="726">
        <v>63254</v>
      </c>
      <c r="Y51" s="726">
        <v>621244</v>
      </c>
      <c r="Z51" s="727">
        <v>3806863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v>0</v>
      </c>
      <c r="F52" s="733">
        <v>13</v>
      </c>
      <c r="G52" s="733">
        <v>741</v>
      </c>
      <c r="H52" s="733">
        <v>4587</v>
      </c>
      <c r="I52" s="733">
        <v>2087</v>
      </c>
      <c r="J52" s="733">
        <v>2185</v>
      </c>
      <c r="K52" s="733">
        <v>2189</v>
      </c>
      <c r="L52" s="733">
        <v>896</v>
      </c>
      <c r="M52" s="733">
        <v>1231</v>
      </c>
      <c r="N52" s="733">
        <v>2950</v>
      </c>
      <c r="O52" s="733">
        <v>3316</v>
      </c>
      <c r="P52" s="733">
        <v>2839</v>
      </c>
      <c r="Q52" s="733">
        <v>1782</v>
      </c>
      <c r="R52" s="733">
        <v>1052</v>
      </c>
      <c r="S52" s="733">
        <v>624</v>
      </c>
      <c r="T52" s="733">
        <v>588</v>
      </c>
      <c r="U52" s="733">
        <v>286</v>
      </c>
      <c r="V52" s="733">
        <v>277</v>
      </c>
      <c r="W52" s="733">
        <v>272</v>
      </c>
      <c r="X52" s="733">
        <v>248</v>
      </c>
      <c r="Y52" s="733">
        <v>2182</v>
      </c>
      <c r="Z52" s="734">
        <v>30345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v>380.81999999999994</v>
      </c>
      <c r="F53" s="731">
        <v>348.6</v>
      </c>
      <c r="G53" s="731">
        <v>986.18</v>
      </c>
      <c r="H53" s="731">
        <v>2369.88</v>
      </c>
      <c r="I53" s="731">
        <v>2053.38</v>
      </c>
      <c r="J53" s="731">
        <v>3349.3799999999997</v>
      </c>
      <c r="K53" s="731">
        <v>5638.7</v>
      </c>
      <c r="L53" s="731">
        <v>7469.0300000000007</v>
      </c>
      <c r="M53" s="731">
        <v>9377.0299999999988</v>
      </c>
      <c r="N53" s="731">
        <v>17968.120000000003</v>
      </c>
      <c r="O53" s="731">
        <v>20791.849999999999</v>
      </c>
      <c r="P53" s="731">
        <v>16946.309999999998</v>
      </c>
      <c r="Q53" s="731">
        <v>9270.0400000000009</v>
      </c>
      <c r="R53" s="731">
        <v>5375.41</v>
      </c>
      <c r="S53" s="731">
        <v>3843.2000000000007</v>
      </c>
      <c r="T53" s="731">
        <v>3176.37</v>
      </c>
      <c r="U53" s="731">
        <v>2065.94</v>
      </c>
      <c r="V53" s="731">
        <v>1778.8100000000004</v>
      </c>
      <c r="W53" s="731">
        <v>1574.4699999999998</v>
      </c>
      <c r="X53" s="731">
        <v>861.71</v>
      </c>
      <c r="Y53" s="731">
        <v>3880.59</v>
      </c>
      <c r="Z53" s="723">
        <v>119505.81999999999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v>4545</v>
      </c>
      <c r="F54" s="726">
        <v>20395</v>
      </c>
      <c r="G54" s="726">
        <v>92093</v>
      </c>
      <c r="H54" s="726">
        <v>290147</v>
      </c>
      <c r="I54" s="726">
        <v>366143</v>
      </c>
      <c r="J54" s="726">
        <v>766578</v>
      </c>
      <c r="K54" s="726">
        <v>1623957</v>
      </c>
      <c r="L54" s="726">
        <v>2816728</v>
      </c>
      <c r="M54" s="726">
        <v>3886846</v>
      </c>
      <c r="N54" s="726">
        <v>7302642</v>
      </c>
      <c r="O54" s="726">
        <v>8644059</v>
      </c>
      <c r="P54" s="726">
        <v>7054994</v>
      </c>
      <c r="Q54" s="726">
        <v>3878078</v>
      </c>
      <c r="R54" s="726">
        <v>2405104</v>
      </c>
      <c r="S54" s="726">
        <v>1783972</v>
      </c>
      <c r="T54" s="726">
        <v>1458997</v>
      </c>
      <c r="U54" s="726">
        <v>1147085</v>
      </c>
      <c r="V54" s="726">
        <v>997063</v>
      </c>
      <c r="W54" s="726">
        <v>883971</v>
      </c>
      <c r="X54" s="726">
        <v>377862</v>
      </c>
      <c r="Y54" s="726">
        <v>870254</v>
      </c>
      <c r="Z54" s="727">
        <v>46671513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v>1934</v>
      </c>
      <c r="F55" s="736">
        <v>5905</v>
      </c>
      <c r="G55" s="736">
        <v>13359</v>
      </c>
      <c r="H55" s="736">
        <v>21738</v>
      </c>
      <c r="I55" s="736">
        <v>17893</v>
      </c>
      <c r="J55" s="736">
        <v>26703</v>
      </c>
      <c r="K55" s="736">
        <v>41688</v>
      </c>
      <c r="L55" s="736">
        <v>57961</v>
      </c>
      <c r="M55" s="736">
        <v>60905</v>
      </c>
      <c r="N55" s="736">
        <v>92508</v>
      </c>
      <c r="O55" s="736">
        <v>87922</v>
      </c>
      <c r="P55" s="736">
        <v>59547</v>
      </c>
      <c r="Q55" s="736">
        <v>27386</v>
      </c>
      <c r="R55" s="736">
        <v>14806</v>
      </c>
      <c r="S55" s="736">
        <v>9244</v>
      </c>
      <c r="T55" s="736">
        <v>6214</v>
      </c>
      <c r="U55" s="736">
        <v>4319</v>
      </c>
      <c r="V55" s="736">
        <v>2977</v>
      </c>
      <c r="W55" s="736">
        <v>2526</v>
      </c>
      <c r="X55" s="736">
        <v>1069</v>
      </c>
      <c r="Y55" s="736">
        <v>2825</v>
      </c>
      <c r="Z55" s="737">
        <v>559429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1811.48</v>
      </c>
      <c r="H59" s="901"/>
      <c r="I59" s="901">
        <v>181148</v>
      </c>
      <c r="J59" s="901"/>
      <c r="K59" s="901">
        <v>208.70999999999998</v>
      </c>
      <c r="L59" s="901"/>
      <c r="M59" s="901">
        <v>734.92</v>
      </c>
      <c r="N59" s="901"/>
      <c r="O59" s="901">
        <v>67.91</v>
      </c>
      <c r="P59" s="901"/>
      <c r="Q59" s="901">
        <v>185.07</v>
      </c>
      <c r="R59" s="901"/>
      <c r="S59" s="906">
        <v>987.90000000000009</v>
      </c>
      <c r="T59" s="907"/>
      <c r="U59" s="901">
        <v>122513.91</v>
      </c>
      <c r="V59" s="901"/>
      <c r="W59" s="901">
        <v>46671513</v>
      </c>
      <c r="X59" s="901"/>
      <c r="Y59" s="901">
        <v>559429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activeCell="C1"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375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0.96</v>
      </c>
      <c r="F5" s="722">
        <v>5.34</v>
      </c>
      <c r="G5" s="722">
        <v>23.64</v>
      </c>
      <c r="H5" s="722">
        <v>53.6</v>
      </c>
      <c r="I5" s="722">
        <v>149.69</v>
      </c>
      <c r="J5" s="722">
        <v>255.49</v>
      </c>
      <c r="K5" s="722">
        <v>551.59</v>
      </c>
      <c r="L5" s="722">
        <v>849.55</v>
      </c>
      <c r="M5" s="722">
        <v>1654.58</v>
      </c>
      <c r="N5" s="722">
        <v>3437.48</v>
      </c>
      <c r="O5" s="722">
        <v>3312.58</v>
      </c>
      <c r="P5" s="722">
        <v>2574.16</v>
      </c>
      <c r="Q5" s="722">
        <v>1495.07</v>
      </c>
      <c r="R5" s="722">
        <v>935.02</v>
      </c>
      <c r="S5" s="722">
        <v>738.22</v>
      </c>
      <c r="T5" s="722">
        <v>776.8</v>
      </c>
      <c r="U5" s="722">
        <v>702.18</v>
      </c>
      <c r="V5" s="722">
        <v>486.48</v>
      </c>
      <c r="W5" s="722">
        <v>238.28</v>
      </c>
      <c r="X5" s="722">
        <v>198.45</v>
      </c>
      <c r="Y5" s="722">
        <v>99.47</v>
      </c>
      <c r="Z5" s="723">
        <v>18538.63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19</v>
      </c>
      <c r="F6" s="726">
        <v>458</v>
      </c>
      <c r="G6" s="726">
        <v>3502</v>
      </c>
      <c r="H6" s="726">
        <v>10061</v>
      </c>
      <c r="I6" s="726">
        <v>37563</v>
      </c>
      <c r="J6" s="726">
        <v>79266</v>
      </c>
      <c r="K6" s="726">
        <v>207060</v>
      </c>
      <c r="L6" s="726">
        <v>351083</v>
      </c>
      <c r="M6" s="726">
        <v>757702</v>
      </c>
      <c r="N6" s="726">
        <v>1723425</v>
      </c>
      <c r="O6" s="726">
        <v>1792255</v>
      </c>
      <c r="P6" s="726">
        <v>1470132</v>
      </c>
      <c r="Q6" s="726">
        <v>897007</v>
      </c>
      <c r="R6" s="726">
        <v>582465</v>
      </c>
      <c r="S6" s="726">
        <v>472244</v>
      </c>
      <c r="T6" s="726">
        <v>513900</v>
      </c>
      <c r="U6" s="726">
        <v>463937</v>
      </c>
      <c r="V6" s="726">
        <v>339740</v>
      </c>
      <c r="W6" s="726">
        <v>166448</v>
      </c>
      <c r="X6" s="726">
        <v>149225</v>
      </c>
      <c r="Y6" s="726">
        <v>70298</v>
      </c>
      <c r="Z6" s="727">
        <v>10087790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7</v>
      </c>
      <c r="F7" s="729">
        <v>83</v>
      </c>
      <c r="G7" s="729">
        <v>371</v>
      </c>
      <c r="H7" s="729">
        <v>772</v>
      </c>
      <c r="I7" s="729">
        <v>1990</v>
      </c>
      <c r="J7" s="729">
        <v>2986</v>
      </c>
      <c r="K7" s="729">
        <v>5990</v>
      </c>
      <c r="L7" s="729">
        <v>7862</v>
      </c>
      <c r="M7" s="729">
        <v>13536</v>
      </c>
      <c r="N7" s="729">
        <v>25085</v>
      </c>
      <c r="O7" s="729">
        <v>21012</v>
      </c>
      <c r="P7" s="729">
        <v>14326</v>
      </c>
      <c r="Q7" s="729">
        <v>7175</v>
      </c>
      <c r="R7" s="729">
        <v>3919</v>
      </c>
      <c r="S7" s="729">
        <v>2675</v>
      </c>
      <c r="T7" s="729">
        <v>2396</v>
      </c>
      <c r="U7" s="729">
        <v>1840</v>
      </c>
      <c r="V7" s="729">
        <v>1200</v>
      </c>
      <c r="W7" s="729">
        <v>494</v>
      </c>
      <c r="X7" s="729">
        <v>375</v>
      </c>
      <c r="Y7" s="729">
        <v>179</v>
      </c>
      <c r="Z7" s="730">
        <v>114273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0.21</v>
      </c>
      <c r="F8" s="731">
        <v>10.54</v>
      </c>
      <c r="G8" s="731">
        <v>130.51</v>
      </c>
      <c r="H8" s="731">
        <v>373.01</v>
      </c>
      <c r="I8" s="731">
        <v>604.17999999999995</v>
      </c>
      <c r="J8" s="731">
        <v>675.09</v>
      </c>
      <c r="K8" s="731">
        <v>850.55</v>
      </c>
      <c r="L8" s="731">
        <v>640.84</v>
      </c>
      <c r="M8" s="731">
        <v>538.20000000000005</v>
      </c>
      <c r="N8" s="731">
        <v>794.56</v>
      </c>
      <c r="O8" s="731">
        <v>619.94000000000005</v>
      </c>
      <c r="P8" s="731">
        <v>439.89</v>
      </c>
      <c r="Q8" s="731">
        <v>207.88</v>
      </c>
      <c r="R8" s="731">
        <v>105.41</v>
      </c>
      <c r="S8" s="731">
        <v>88.16</v>
      </c>
      <c r="T8" s="731">
        <v>121.13</v>
      </c>
      <c r="U8" s="731">
        <v>83.99</v>
      </c>
      <c r="V8" s="731">
        <v>74.25</v>
      </c>
      <c r="W8" s="731">
        <v>31.5</v>
      </c>
      <c r="X8" s="731">
        <v>35.07</v>
      </c>
      <c r="Y8" s="731">
        <v>49.66</v>
      </c>
      <c r="Z8" s="723">
        <v>6474.57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2</v>
      </c>
      <c r="F9" s="726">
        <v>345</v>
      </c>
      <c r="G9" s="726">
        <v>8220</v>
      </c>
      <c r="H9" s="726">
        <v>37600</v>
      </c>
      <c r="I9" s="726">
        <v>80470</v>
      </c>
      <c r="J9" s="726">
        <v>105796</v>
      </c>
      <c r="K9" s="726">
        <v>154672</v>
      </c>
      <c r="L9" s="726">
        <v>143581</v>
      </c>
      <c r="M9" s="726">
        <v>136229</v>
      </c>
      <c r="N9" s="726">
        <v>220460</v>
      </c>
      <c r="O9" s="726">
        <v>174255</v>
      </c>
      <c r="P9" s="726">
        <v>141929</v>
      </c>
      <c r="Q9" s="726">
        <v>74970</v>
      </c>
      <c r="R9" s="726">
        <v>37027</v>
      </c>
      <c r="S9" s="726">
        <v>34031</v>
      </c>
      <c r="T9" s="726">
        <v>46607</v>
      </c>
      <c r="U9" s="726">
        <v>35283</v>
      </c>
      <c r="V9" s="726">
        <v>29004</v>
      </c>
      <c r="W9" s="726">
        <v>13029</v>
      </c>
      <c r="X9" s="726">
        <v>15919</v>
      </c>
      <c r="Y9" s="726">
        <v>19257</v>
      </c>
      <c r="Z9" s="727">
        <v>1508686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1</v>
      </c>
      <c r="F10" s="729">
        <v>69</v>
      </c>
      <c r="G10" s="729">
        <v>952</v>
      </c>
      <c r="H10" s="729">
        <v>3006</v>
      </c>
      <c r="I10" s="729">
        <v>4330</v>
      </c>
      <c r="J10" s="729">
        <v>4178</v>
      </c>
      <c r="K10" s="729">
        <v>4713</v>
      </c>
      <c r="L10" s="729">
        <v>3388</v>
      </c>
      <c r="M10" s="729">
        <v>2530</v>
      </c>
      <c r="N10" s="729">
        <v>3290</v>
      </c>
      <c r="O10" s="729">
        <v>2109</v>
      </c>
      <c r="P10" s="729">
        <v>1422</v>
      </c>
      <c r="Q10" s="729">
        <v>592</v>
      </c>
      <c r="R10" s="729">
        <v>250</v>
      </c>
      <c r="S10" s="729">
        <v>188</v>
      </c>
      <c r="T10" s="729">
        <v>225</v>
      </c>
      <c r="U10" s="729">
        <v>137</v>
      </c>
      <c r="V10" s="729">
        <v>93</v>
      </c>
      <c r="W10" s="729">
        <v>35</v>
      </c>
      <c r="X10" s="729">
        <v>31</v>
      </c>
      <c r="Y10" s="729">
        <v>44</v>
      </c>
      <c r="Z10" s="730">
        <v>31583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0.16</v>
      </c>
      <c r="H11" s="731">
        <v>0.08</v>
      </c>
      <c r="I11" s="731">
        <v>17.25</v>
      </c>
      <c r="J11" s="731">
        <v>8.0399999999999991</v>
      </c>
      <c r="K11" s="731">
        <v>38.979999999999997</v>
      </c>
      <c r="L11" s="731">
        <v>36.700000000000003</v>
      </c>
      <c r="M11" s="731">
        <v>296</v>
      </c>
      <c r="N11" s="731">
        <v>503.5</v>
      </c>
      <c r="O11" s="731">
        <v>596.04</v>
      </c>
      <c r="P11" s="731">
        <v>530.80999999999995</v>
      </c>
      <c r="Q11" s="731">
        <v>480.82</v>
      </c>
      <c r="R11" s="731">
        <v>67.31</v>
      </c>
      <c r="S11" s="731">
        <v>31.67</v>
      </c>
      <c r="T11" s="731">
        <v>27.05</v>
      </c>
      <c r="U11" s="731">
        <v>11.49</v>
      </c>
      <c r="V11" s="731">
        <v>20.100000000000001</v>
      </c>
      <c r="W11" s="731">
        <v>3.58</v>
      </c>
      <c r="X11" s="731">
        <v>3.7</v>
      </c>
      <c r="Y11" s="731">
        <v>1.73</v>
      </c>
      <c r="Z11" s="723">
        <v>2675.01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7</v>
      </c>
      <c r="H12" s="726">
        <v>6</v>
      </c>
      <c r="I12" s="726">
        <v>1380</v>
      </c>
      <c r="J12" s="726">
        <v>598</v>
      </c>
      <c r="K12" s="726">
        <v>5768</v>
      </c>
      <c r="L12" s="726">
        <v>5884</v>
      </c>
      <c r="M12" s="726">
        <v>48128</v>
      </c>
      <c r="N12" s="726">
        <v>95781</v>
      </c>
      <c r="O12" s="726">
        <v>120398</v>
      </c>
      <c r="P12" s="726">
        <v>115977</v>
      </c>
      <c r="Q12" s="726">
        <v>108319</v>
      </c>
      <c r="R12" s="726">
        <v>15153</v>
      </c>
      <c r="S12" s="726">
        <v>7293</v>
      </c>
      <c r="T12" s="726">
        <v>6978</v>
      </c>
      <c r="U12" s="726">
        <v>2814</v>
      </c>
      <c r="V12" s="726">
        <v>5706</v>
      </c>
      <c r="W12" s="726">
        <v>1021</v>
      </c>
      <c r="X12" s="726">
        <v>1007</v>
      </c>
      <c r="Y12" s="726">
        <v>520</v>
      </c>
      <c r="Z12" s="727">
        <v>542738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1</v>
      </c>
      <c r="H13" s="729">
        <v>1</v>
      </c>
      <c r="I13" s="729">
        <v>84</v>
      </c>
      <c r="J13" s="729">
        <v>36</v>
      </c>
      <c r="K13" s="729">
        <v>245</v>
      </c>
      <c r="L13" s="729">
        <v>193</v>
      </c>
      <c r="M13" s="729">
        <v>1232</v>
      </c>
      <c r="N13" s="729">
        <v>1698</v>
      </c>
      <c r="O13" s="729">
        <v>1661</v>
      </c>
      <c r="P13" s="729">
        <v>1183</v>
      </c>
      <c r="Q13" s="729">
        <v>885</v>
      </c>
      <c r="R13" s="729">
        <v>86</v>
      </c>
      <c r="S13" s="729">
        <v>38</v>
      </c>
      <c r="T13" s="729">
        <v>35</v>
      </c>
      <c r="U13" s="729">
        <v>13</v>
      </c>
      <c r="V13" s="729">
        <v>27</v>
      </c>
      <c r="W13" s="729">
        <v>6</v>
      </c>
      <c r="X13" s="729">
        <v>4</v>
      </c>
      <c r="Y13" s="729">
        <v>2</v>
      </c>
      <c r="Z13" s="730">
        <v>7430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0.03</v>
      </c>
      <c r="I14" s="731">
        <v>0</v>
      </c>
      <c r="J14" s="731">
        <v>8.66</v>
      </c>
      <c r="K14" s="731">
        <v>2.7</v>
      </c>
      <c r="L14" s="731">
        <v>19.62</v>
      </c>
      <c r="M14" s="731">
        <v>50.55</v>
      </c>
      <c r="N14" s="731">
        <v>264.8</v>
      </c>
      <c r="O14" s="731">
        <v>121.83</v>
      </c>
      <c r="P14" s="731">
        <v>3.78</v>
      </c>
      <c r="Q14" s="731">
        <v>1.63</v>
      </c>
      <c r="R14" s="731">
        <v>0.16</v>
      </c>
      <c r="S14" s="731">
        <v>0</v>
      </c>
      <c r="T14" s="731">
        <v>4.62</v>
      </c>
      <c r="U14" s="731">
        <v>5.84</v>
      </c>
      <c r="V14" s="731">
        <v>1.52</v>
      </c>
      <c r="W14" s="731">
        <v>0</v>
      </c>
      <c r="X14" s="731">
        <v>0.63</v>
      </c>
      <c r="Y14" s="731">
        <v>0</v>
      </c>
      <c r="Z14" s="723">
        <v>486.37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2</v>
      </c>
      <c r="I15" s="726">
        <v>0</v>
      </c>
      <c r="J15" s="726">
        <v>970</v>
      </c>
      <c r="K15" s="726">
        <v>437</v>
      </c>
      <c r="L15" s="726">
        <v>2986</v>
      </c>
      <c r="M15" s="726">
        <v>6835</v>
      </c>
      <c r="N15" s="726">
        <v>55092</v>
      </c>
      <c r="O15" s="726">
        <v>26152</v>
      </c>
      <c r="P15" s="726">
        <v>772</v>
      </c>
      <c r="Q15" s="726">
        <v>305</v>
      </c>
      <c r="R15" s="726">
        <v>44</v>
      </c>
      <c r="S15" s="726">
        <v>0</v>
      </c>
      <c r="T15" s="726">
        <v>979</v>
      </c>
      <c r="U15" s="726">
        <v>1191</v>
      </c>
      <c r="V15" s="726">
        <v>310</v>
      </c>
      <c r="W15" s="726">
        <v>0</v>
      </c>
      <c r="X15" s="726">
        <v>129</v>
      </c>
      <c r="Y15" s="726">
        <v>0</v>
      </c>
      <c r="Z15" s="727">
        <v>96204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52</v>
      </c>
      <c r="K16" s="729">
        <v>18</v>
      </c>
      <c r="L16" s="729">
        <v>100</v>
      </c>
      <c r="M16" s="729">
        <v>196</v>
      </c>
      <c r="N16" s="729">
        <v>915</v>
      </c>
      <c r="O16" s="729">
        <v>347</v>
      </c>
      <c r="P16" s="729">
        <v>9</v>
      </c>
      <c r="Q16" s="729">
        <v>3</v>
      </c>
      <c r="R16" s="729">
        <v>0</v>
      </c>
      <c r="S16" s="729">
        <v>0</v>
      </c>
      <c r="T16" s="729">
        <v>6</v>
      </c>
      <c r="U16" s="729">
        <v>7</v>
      </c>
      <c r="V16" s="729">
        <v>2</v>
      </c>
      <c r="W16" s="729">
        <v>0</v>
      </c>
      <c r="X16" s="729">
        <v>1</v>
      </c>
      <c r="Y16" s="729">
        <v>0</v>
      </c>
      <c r="Z16" s="732">
        <v>1656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1.17</v>
      </c>
      <c r="F17" s="731">
        <f t="shared" ref="F17:Z19" si="0">F5+F8+F11+F14</f>
        <v>15.879999999999999</v>
      </c>
      <c r="G17" s="731">
        <f t="shared" si="0"/>
        <v>154.30999999999997</v>
      </c>
      <c r="H17" s="731">
        <f t="shared" si="0"/>
        <v>426.71999999999997</v>
      </c>
      <c r="I17" s="731">
        <f t="shared" si="0"/>
        <v>771.11999999999989</v>
      </c>
      <c r="J17" s="731">
        <f t="shared" si="0"/>
        <v>947.28</v>
      </c>
      <c r="K17" s="731">
        <f t="shared" si="0"/>
        <v>1443.82</v>
      </c>
      <c r="L17" s="731">
        <f t="shared" si="0"/>
        <v>1546.7099999999998</v>
      </c>
      <c r="M17" s="731">
        <f t="shared" si="0"/>
        <v>2539.33</v>
      </c>
      <c r="N17" s="731">
        <f t="shared" si="0"/>
        <v>5000.34</v>
      </c>
      <c r="O17" s="731">
        <f t="shared" si="0"/>
        <v>4650.3899999999994</v>
      </c>
      <c r="P17" s="731">
        <f t="shared" si="0"/>
        <v>3548.64</v>
      </c>
      <c r="Q17" s="731">
        <f t="shared" si="0"/>
        <v>2185.4</v>
      </c>
      <c r="R17" s="731">
        <f t="shared" si="0"/>
        <v>1107.9000000000001</v>
      </c>
      <c r="S17" s="731">
        <f t="shared" si="0"/>
        <v>858.05</v>
      </c>
      <c r="T17" s="731">
        <f t="shared" si="0"/>
        <v>929.59999999999991</v>
      </c>
      <c r="U17" s="731">
        <f t="shared" si="0"/>
        <v>803.5</v>
      </c>
      <c r="V17" s="731">
        <f t="shared" si="0"/>
        <v>582.35</v>
      </c>
      <c r="W17" s="731">
        <f t="shared" si="0"/>
        <v>273.35999999999996</v>
      </c>
      <c r="X17" s="731">
        <f t="shared" si="0"/>
        <v>237.84999999999997</v>
      </c>
      <c r="Y17" s="731">
        <f t="shared" si="0"/>
        <v>150.85999999999999</v>
      </c>
      <c r="Z17" s="723">
        <f t="shared" si="0"/>
        <v>28174.579999999998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21</v>
      </c>
      <c r="F18" s="726">
        <f t="shared" si="0"/>
        <v>803</v>
      </c>
      <c r="G18" s="726">
        <f t="shared" si="0"/>
        <v>11729</v>
      </c>
      <c r="H18" s="726">
        <f t="shared" si="0"/>
        <v>47669</v>
      </c>
      <c r="I18" s="726">
        <f t="shared" si="0"/>
        <v>119413</v>
      </c>
      <c r="J18" s="726">
        <f t="shared" si="0"/>
        <v>186630</v>
      </c>
      <c r="K18" s="726">
        <f t="shared" si="0"/>
        <v>367937</v>
      </c>
      <c r="L18" s="726">
        <f t="shared" si="0"/>
        <v>503534</v>
      </c>
      <c r="M18" s="726">
        <f t="shared" si="0"/>
        <v>948894</v>
      </c>
      <c r="N18" s="726">
        <f t="shared" si="0"/>
        <v>2094758</v>
      </c>
      <c r="O18" s="726">
        <f t="shared" si="0"/>
        <v>2113060</v>
      </c>
      <c r="P18" s="726">
        <f t="shared" si="0"/>
        <v>1728810</v>
      </c>
      <c r="Q18" s="726">
        <f t="shared" si="0"/>
        <v>1080601</v>
      </c>
      <c r="R18" s="726">
        <f t="shared" si="0"/>
        <v>634689</v>
      </c>
      <c r="S18" s="726">
        <f t="shared" si="0"/>
        <v>513568</v>
      </c>
      <c r="T18" s="726">
        <f t="shared" si="0"/>
        <v>568464</v>
      </c>
      <c r="U18" s="726">
        <f t="shared" si="0"/>
        <v>503225</v>
      </c>
      <c r="V18" s="726">
        <f t="shared" si="0"/>
        <v>374760</v>
      </c>
      <c r="W18" s="726">
        <f t="shared" si="0"/>
        <v>180498</v>
      </c>
      <c r="X18" s="726">
        <f t="shared" si="0"/>
        <v>166280</v>
      </c>
      <c r="Y18" s="726">
        <f t="shared" si="0"/>
        <v>90075</v>
      </c>
      <c r="Z18" s="727">
        <f t="shared" si="0"/>
        <v>12235418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8</v>
      </c>
      <c r="F19" s="733">
        <f t="shared" si="0"/>
        <v>152</v>
      </c>
      <c r="G19" s="733">
        <f t="shared" si="0"/>
        <v>1324</v>
      </c>
      <c r="H19" s="733">
        <f t="shared" si="0"/>
        <v>3779</v>
      </c>
      <c r="I19" s="733">
        <f t="shared" si="0"/>
        <v>6404</v>
      </c>
      <c r="J19" s="733">
        <f t="shared" si="0"/>
        <v>7252</v>
      </c>
      <c r="K19" s="733">
        <f t="shared" si="0"/>
        <v>10966</v>
      </c>
      <c r="L19" s="733">
        <f t="shared" si="0"/>
        <v>11543</v>
      </c>
      <c r="M19" s="733">
        <f t="shared" si="0"/>
        <v>17494</v>
      </c>
      <c r="N19" s="733">
        <f t="shared" si="0"/>
        <v>30988</v>
      </c>
      <c r="O19" s="733">
        <f t="shared" si="0"/>
        <v>25129</v>
      </c>
      <c r="P19" s="733">
        <f t="shared" si="0"/>
        <v>16940</v>
      </c>
      <c r="Q19" s="733">
        <f t="shared" si="0"/>
        <v>8655</v>
      </c>
      <c r="R19" s="733">
        <f t="shared" si="0"/>
        <v>4255</v>
      </c>
      <c r="S19" s="733">
        <f t="shared" si="0"/>
        <v>2901</v>
      </c>
      <c r="T19" s="733">
        <f t="shared" si="0"/>
        <v>2662</v>
      </c>
      <c r="U19" s="733">
        <f t="shared" si="0"/>
        <v>1997</v>
      </c>
      <c r="V19" s="733">
        <f t="shared" si="0"/>
        <v>1322</v>
      </c>
      <c r="W19" s="733">
        <f t="shared" si="0"/>
        <v>535</v>
      </c>
      <c r="X19" s="733">
        <f t="shared" si="0"/>
        <v>411</v>
      </c>
      <c r="Y19" s="733">
        <f t="shared" si="0"/>
        <v>225</v>
      </c>
      <c r="Z19" s="734">
        <f t="shared" si="0"/>
        <v>154942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0.22</v>
      </c>
      <c r="H20" s="731">
        <v>14.76</v>
      </c>
      <c r="I20" s="731">
        <v>47.38</v>
      </c>
      <c r="J20" s="731">
        <v>82.66</v>
      </c>
      <c r="K20" s="731">
        <v>32.630000000000003</v>
      </c>
      <c r="L20" s="731">
        <v>21.13</v>
      </c>
      <c r="M20" s="731">
        <v>3.08</v>
      </c>
      <c r="N20" s="731">
        <v>37.159999999999997</v>
      </c>
      <c r="O20" s="731">
        <v>57.59</v>
      </c>
      <c r="P20" s="731">
        <v>17.62</v>
      </c>
      <c r="Q20" s="731">
        <v>1.8</v>
      </c>
      <c r="R20" s="731">
        <v>0.1</v>
      </c>
      <c r="S20" s="731">
        <v>0.44</v>
      </c>
      <c r="T20" s="731">
        <v>0</v>
      </c>
      <c r="U20" s="731">
        <v>0</v>
      </c>
      <c r="V20" s="731">
        <v>0.14000000000000001</v>
      </c>
      <c r="W20" s="731">
        <v>0</v>
      </c>
      <c r="X20" s="731">
        <v>0</v>
      </c>
      <c r="Y20" s="731">
        <v>0</v>
      </c>
      <c r="Z20" s="723">
        <v>316.70999999999998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</v>
      </c>
      <c r="H21" s="726">
        <v>491</v>
      </c>
      <c r="I21" s="726">
        <v>2390</v>
      </c>
      <c r="J21" s="726">
        <v>4826</v>
      </c>
      <c r="K21" s="726">
        <v>2178</v>
      </c>
      <c r="L21" s="726">
        <v>1780</v>
      </c>
      <c r="M21" s="726">
        <v>330</v>
      </c>
      <c r="N21" s="726">
        <v>2828</v>
      </c>
      <c r="O21" s="726">
        <v>4493</v>
      </c>
      <c r="P21" s="726">
        <v>1251</v>
      </c>
      <c r="Q21" s="726">
        <v>171</v>
      </c>
      <c r="R21" s="726">
        <v>7</v>
      </c>
      <c r="S21" s="726">
        <v>63</v>
      </c>
      <c r="T21" s="726">
        <v>0</v>
      </c>
      <c r="U21" s="726">
        <v>0</v>
      </c>
      <c r="V21" s="726">
        <v>15</v>
      </c>
      <c r="W21" s="726">
        <v>0</v>
      </c>
      <c r="X21" s="726">
        <v>0</v>
      </c>
      <c r="Y21" s="726">
        <v>0</v>
      </c>
      <c r="Z21" s="727">
        <v>20828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</v>
      </c>
      <c r="H22" s="729">
        <v>41</v>
      </c>
      <c r="I22" s="729">
        <v>135</v>
      </c>
      <c r="J22" s="729">
        <v>196</v>
      </c>
      <c r="K22" s="729">
        <v>66</v>
      </c>
      <c r="L22" s="729">
        <v>34</v>
      </c>
      <c r="M22" s="729">
        <v>5</v>
      </c>
      <c r="N22" s="729">
        <v>51</v>
      </c>
      <c r="O22" s="729">
        <v>74</v>
      </c>
      <c r="P22" s="729">
        <v>21</v>
      </c>
      <c r="Q22" s="729">
        <v>3</v>
      </c>
      <c r="R22" s="729">
        <v>0</v>
      </c>
      <c r="S22" s="729">
        <v>1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628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23.14</v>
      </c>
      <c r="F23" s="731">
        <v>6.8</v>
      </c>
      <c r="G23" s="731">
        <v>5.46</v>
      </c>
      <c r="H23" s="731">
        <v>40.47</v>
      </c>
      <c r="I23" s="731">
        <v>5.4</v>
      </c>
      <c r="J23" s="731">
        <v>5.46</v>
      </c>
      <c r="K23" s="731">
        <v>4.16</v>
      </c>
      <c r="L23" s="731">
        <v>0.52</v>
      </c>
      <c r="M23" s="731">
        <v>4.4800000000000004</v>
      </c>
      <c r="N23" s="731">
        <v>3.41</v>
      </c>
      <c r="O23" s="731">
        <v>1.8</v>
      </c>
      <c r="P23" s="731">
        <v>4.12</v>
      </c>
      <c r="Q23" s="731">
        <v>0.52</v>
      </c>
      <c r="R23" s="731">
        <v>0</v>
      </c>
      <c r="S23" s="731">
        <v>0</v>
      </c>
      <c r="T23" s="731">
        <v>0.44</v>
      </c>
      <c r="U23" s="731">
        <v>0</v>
      </c>
      <c r="V23" s="731">
        <v>1.02</v>
      </c>
      <c r="W23" s="731">
        <v>0</v>
      </c>
      <c r="X23" s="731">
        <v>0</v>
      </c>
      <c r="Y23" s="731">
        <v>0</v>
      </c>
      <c r="Z23" s="723">
        <v>107.2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55</v>
      </c>
      <c r="G24" s="726">
        <v>114</v>
      </c>
      <c r="H24" s="726">
        <v>1094</v>
      </c>
      <c r="I24" s="726">
        <v>209</v>
      </c>
      <c r="J24" s="726">
        <v>326</v>
      </c>
      <c r="K24" s="726">
        <v>279</v>
      </c>
      <c r="L24" s="726">
        <v>33</v>
      </c>
      <c r="M24" s="726">
        <v>317</v>
      </c>
      <c r="N24" s="726">
        <v>289</v>
      </c>
      <c r="O24" s="726">
        <v>183</v>
      </c>
      <c r="P24" s="726">
        <v>292</v>
      </c>
      <c r="Q24" s="726">
        <v>56</v>
      </c>
      <c r="R24" s="726">
        <v>0</v>
      </c>
      <c r="S24" s="726">
        <v>0</v>
      </c>
      <c r="T24" s="726">
        <v>48</v>
      </c>
      <c r="U24" s="726">
        <v>0</v>
      </c>
      <c r="V24" s="726">
        <v>72</v>
      </c>
      <c r="W24" s="726">
        <v>0</v>
      </c>
      <c r="X24" s="726">
        <v>0</v>
      </c>
      <c r="Y24" s="726">
        <v>0</v>
      </c>
      <c r="Z24" s="727">
        <v>3367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10</v>
      </c>
      <c r="G25" s="729">
        <v>15</v>
      </c>
      <c r="H25" s="729">
        <v>97</v>
      </c>
      <c r="I25" s="729">
        <v>11</v>
      </c>
      <c r="J25" s="729">
        <v>14</v>
      </c>
      <c r="K25" s="729">
        <v>7</v>
      </c>
      <c r="L25" s="729">
        <v>1</v>
      </c>
      <c r="M25" s="729">
        <v>3</v>
      </c>
      <c r="N25" s="729">
        <v>5</v>
      </c>
      <c r="O25" s="729">
        <v>3</v>
      </c>
      <c r="P25" s="729">
        <v>6</v>
      </c>
      <c r="Q25" s="729">
        <v>1</v>
      </c>
      <c r="R25" s="729">
        <v>0</v>
      </c>
      <c r="S25" s="729">
        <v>0</v>
      </c>
      <c r="T25" s="729">
        <v>1</v>
      </c>
      <c r="U25" s="729">
        <v>0</v>
      </c>
      <c r="V25" s="729">
        <v>1</v>
      </c>
      <c r="W25" s="729">
        <v>0</v>
      </c>
      <c r="X25" s="729">
        <v>0</v>
      </c>
      <c r="Y25" s="729">
        <v>0</v>
      </c>
      <c r="Z25" s="732">
        <v>175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23.14</v>
      </c>
      <c r="F26" s="731">
        <f t="shared" ref="F26:Z28" si="1">F20+F23</f>
        <v>6.8</v>
      </c>
      <c r="G26" s="731">
        <f t="shared" si="1"/>
        <v>5.68</v>
      </c>
      <c r="H26" s="731">
        <f t="shared" si="1"/>
        <v>55.23</v>
      </c>
      <c r="I26" s="731">
        <f t="shared" si="1"/>
        <v>52.78</v>
      </c>
      <c r="J26" s="731">
        <f t="shared" si="1"/>
        <v>88.11999999999999</v>
      </c>
      <c r="K26" s="731">
        <f t="shared" si="1"/>
        <v>36.790000000000006</v>
      </c>
      <c r="L26" s="731">
        <f t="shared" si="1"/>
        <v>21.65</v>
      </c>
      <c r="M26" s="731">
        <f t="shared" si="1"/>
        <v>7.5600000000000005</v>
      </c>
      <c r="N26" s="731">
        <f t="shared" si="1"/>
        <v>40.569999999999993</v>
      </c>
      <c r="O26" s="731">
        <f t="shared" si="1"/>
        <v>59.39</v>
      </c>
      <c r="P26" s="731">
        <f t="shared" si="1"/>
        <v>21.740000000000002</v>
      </c>
      <c r="Q26" s="731">
        <f t="shared" si="1"/>
        <v>2.3200000000000003</v>
      </c>
      <c r="R26" s="731">
        <f t="shared" si="1"/>
        <v>0.1</v>
      </c>
      <c r="S26" s="731">
        <f t="shared" si="1"/>
        <v>0.44</v>
      </c>
      <c r="T26" s="731">
        <f t="shared" si="1"/>
        <v>0.44</v>
      </c>
      <c r="U26" s="731">
        <f t="shared" si="1"/>
        <v>0</v>
      </c>
      <c r="V26" s="731">
        <f t="shared" si="1"/>
        <v>1.1600000000000001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423.90999999999997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55</v>
      </c>
      <c r="G27" s="726">
        <f t="shared" si="1"/>
        <v>119</v>
      </c>
      <c r="H27" s="726">
        <f t="shared" si="1"/>
        <v>1585</v>
      </c>
      <c r="I27" s="726">
        <f t="shared" si="1"/>
        <v>2599</v>
      </c>
      <c r="J27" s="726">
        <f t="shared" si="1"/>
        <v>5152</v>
      </c>
      <c r="K27" s="726">
        <f t="shared" si="1"/>
        <v>2457</v>
      </c>
      <c r="L27" s="726">
        <f t="shared" si="1"/>
        <v>1813</v>
      </c>
      <c r="M27" s="726">
        <f t="shared" si="1"/>
        <v>647</v>
      </c>
      <c r="N27" s="726">
        <f t="shared" si="1"/>
        <v>3117</v>
      </c>
      <c r="O27" s="726">
        <f t="shared" si="1"/>
        <v>4676</v>
      </c>
      <c r="P27" s="726">
        <f t="shared" si="1"/>
        <v>1543</v>
      </c>
      <c r="Q27" s="726">
        <f t="shared" si="1"/>
        <v>227</v>
      </c>
      <c r="R27" s="726">
        <f t="shared" si="1"/>
        <v>7</v>
      </c>
      <c r="S27" s="726">
        <f t="shared" si="1"/>
        <v>63</v>
      </c>
      <c r="T27" s="726">
        <f t="shared" si="1"/>
        <v>48</v>
      </c>
      <c r="U27" s="726">
        <f t="shared" si="1"/>
        <v>0</v>
      </c>
      <c r="V27" s="726">
        <f t="shared" si="1"/>
        <v>87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24195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10</v>
      </c>
      <c r="G28" s="733">
        <f t="shared" si="1"/>
        <v>16</v>
      </c>
      <c r="H28" s="733">
        <f t="shared" si="1"/>
        <v>138</v>
      </c>
      <c r="I28" s="733">
        <f t="shared" si="1"/>
        <v>146</v>
      </c>
      <c r="J28" s="733">
        <f t="shared" si="1"/>
        <v>210</v>
      </c>
      <c r="K28" s="733">
        <f t="shared" si="1"/>
        <v>73</v>
      </c>
      <c r="L28" s="733">
        <f t="shared" si="1"/>
        <v>35</v>
      </c>
      <c r="M28" s="733">
        <f t="shared" si="1"/>
        <v>8</v>
      </c>
      <c r="N28" s="733">
        <f t="shared" si="1"/>
        <v>56</v>
      </c>
      <c r="O28" s="733">
        <f t="shared" si="1"/>
        <v>77</v>
      </c>
      <c r="P28" s="733">
        <f t="shared" si="1"/>
        <v>27</v>
      </c>
      <c r="Q28" s="733">
        <f t="shared" si="1"/>
        <v>4</v>
      </c>
      <c r="R28" s="733">
        <f t="shared" si="1"/>
        <v>0</v>
      </c>
      <c r="S28" s="733">
        <f t="shared" si="1"/>
        <v>1</v>
      </c>
      <c r="T28" s="733">
        <f t="shared" si="1"/>
        <v>1</v>
      </c>
      <c r="U28" s="733">
        <f t="shared" si="1"/>
        <v>0</v>
      </c>
      <c r="V28" s="733">
        <f t="shared" si="1"/>
        <v>1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803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24.310000000000002</v>
      </c>
      <c r="F29" s="731">
        <f t="shared" ref="F29:Z31" si="2">F5+F8+F11+F14+F20+F23</f>
        <v>22.68</v>
      </c>
      <c r="G29" s="731">
        <f t="shared" si="2"/>
        <v>159.98999999999998</v>
      </c>
      <c r="H29" s="731">
        <f t="shared" si="2"/>
        <v>481.94999999999993</v>
      </c>
      <c r="I29" s="731">
        <f t="shared" si="2"/>
        <v>823.89999999999986</v>
      </c>
      <c r="J29" s="731">
        <f t="shared" si="2"/>
        <v>1035.4000000000001</v>
      </c>
      <c r="K29" s="731">
        <f t="shared" si="2"/>
        <v>1480.6100000000001</v>
      </c>
      <c r="L29" s="731">
        <f t="shared" si="2"/>
        <v>1568.36</v>
      </c>
      <c r="M29" s="731">
        <f t="shared" si="2"/>
        <v>2546.89</v>
      </c>
      <c r="N29" s="731">
        <f t="shared" si="2"/>
        <v>5040.91</v>
      </c>
      <c r="O29" s="731">
        <f t="shared" si="2"/>
        <v>4709.78</v>
      </c>
      <c r="P29" s="731">
        <f t="shared" si="2"/>
        <v>3570.3799999999997</v>
      </c>
      <c r="Q29" s="731">
        <f t="shared" si="2"/>
        <v>2187.7200000000003</v>
      </c>
      <c r="R29" s="731">
        <f t="shared" si="2"/>
        <v>1108</v>
      </c>
      <c r="S29" s="731">
        <f t="shared" si="2"/>
        <v>858.49</v>
      </c>
      <c r="T29" s="731">
        <f t="shared" si="2"/>
        <v>930.04</v>
      </c>
      <c r="U29" s="731">
        <f t="shared" si="2"/>
        <v>803.5</v>
      </c>
      <c r="V29" s="731">
        <f t="shared" si="2"/>
        <v>583.51</v>
      </c>
      <c r="W29" s="731">
        <f t="shared" si="2"/>
        <v>273.35999999999996</v>
      </c>
      <c r="X29" s="731">
        <f t="shared" si="2"/>
        <v>237.84999999999997</v>
      </c>
      <c r="Y29" s="731">
        <f t="shared" si="2"/>
        <v>150.85999999999999</v>
      </c>
      <c r="Z29" s="723">
        <f t="shared" si="2"/>
        <v>28598.489999999998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21</v>
      </c>
      <c r="F30" s="726">
        <f t="shared" si="2"/>
        <v>858</v>
      </c>
      <c r="G30" s="726">
        <f t="shared" si="2"/>
        <v>11848</v>
      </c>
      <c r="H30" s="726">
        <f t="shared" si="2"/>
        <v>49254</v>
      </c>
      <c r="I30" s="726">
        <f t="shared" si="2"/>
        <v>122012</v>
      </c>
      <c r="J30" s="726">
        <f t="shared" si="2"/>
        <v>191782</v>
      </c>
      <c r="K30" s="726">
        <f t="shared" si="2"/>
        <v>370394</v>
      </c>
      <c r="L30" s="726">
        <f t="shared" si="2"/>
        <v>505347</v>
      </c>
      <c r="M30" s="726">
        <f t="shared" si="2"/>
        <v>949541</v>
      </c>
      <c r="N30" s="726">
        <f t="shared" si="2"/>
        <v>2097875</v>
      </c>
      <c r="O30" s="726">
        <f t="shared" si="2"/>
        <v>2117736</v>
      </c>
      <c r="P30" s="726">
        <f t="shared" si="2"/>
        <v>1730353</v>
      </c>
      <c r="Q30" s="726">
        <f t="shared" si="2"/>
        <v>1080828</v>
      </c>
      <c r="R30" s="726">
        <f t="shared" si="2"/>
        <v>634696</v>
      </c>
      <c r="S30" s="726">
        <f t="shared" si="2"/>
        <v>513631</v>
      </c>
      <c r="T30" s="726">
        <f t="shared" si="2"/>
        <v>568512</v>
      </c>
      <c r="U30" s="726">
        <f t="shared" si="2"/>
        <v>503225</v>
      </c>
      <c r="V30" s="726">
        <f t="shared" si="2"/>
        <v>374847</v>
      </c>
      <c r="W30" s="726">
        <f t="shared" si="2"/>
        <v>180498</v>
      </c>
      <c r="X30" s="726">
        <f t="shared" si="2"/>
        <v>166280</v>
      </c>
      <c r="Y30" s="726">
        <f t="shared" si="2"/>
        <v>90075</v>
      </c>
      <c r="Z30" s="727">
        <f t="shared" si="2"/>
        <v>12259613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8</v>
      </c>
      <c r="F31" s="733">
        <f t="shared" si="2"/>
        <v>162</v>
      </c>
      <c r="G31" s="733">
        <f t="shared" si="2"/>
        <v>1340</v>
      </c>
      <c r="H31" s="733">
        <f t="shared" si="2"/>
        <v>3917</v>
      </c>
      <c r="I31" s="733">
        <f t="shared" si="2"/>
        <v>6550</v>
      </c>
      <c r="J31" s="733">
        <f t="shared" si="2"/>
        <v>7462</v>
      </c>
      <c r="K31" s="733">
        <f t="shared" si="2"/>
        <v>11039</v>
      </c>
      <c r="L31" s="733">
        <f t="shared" si="2"/>
        <v>11578</v>
      </c>
      <c r="M31" s="733">
        <f t="shared" si="2"/>
        <v>17502</v>
      </c>
      <c r="N31" s="733">
        <f t="shared" si="2"/>
        <v>31044</v>
      </c>
      <c r="O31" s="733">
        <f t="shared" si="2"/>
        <v>25206</v>
      </c>
      <c r="P31" s="733">
        <f t="shared" si="2"/>
        <v>16967</v>
      </c>
      <c r="Q31" s="733">
        <f t="shared" si="2"/>
        <v>8659</v>
      </c>
      <c r="R31" s="733">
        <f t="shared" si="2"/>
        <v>4255</v>
      </c>
      <c r="S31" s="733">
        <f t="shared" si="2"/>
        <v>2902</v>
      </c>
      <c r="T31" s="733">
        <f t="shared" si="2"/>
        <v>2663</v>
      </c>
      <c r="U31" s="733">
        <f t="shared" si="2"/>
        <v>1997</v>
      </c>
      <c r="V31" s="733">
        <f t="shared" si="2"/>
        <v>1323</v>
      </c>
      <c r="W31" s="733">
        <f t="shared" si="2"/>
        <v>535</v>
      </c>
      <c r="X31" s="733">
        <f t="shared" si="2"/>
        <v>411</v>
      </c>
      <c r="Y31" s="733">
        <f t="shared" si="2"/>
        <v>225</v>
      </c>
      <c r="Z31" s="734">
        <f t="shared" si="2"/>
        <v>155745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0.1</v>
      </c>
      <c r="I32" s="731">
        <v>2.33</v>
      </c>
      <c r="J32" s="731">
        <v>2.2999999999999998</v>
      </c>
      <c r="K32" s="731">
        <v>11.22</v>
      </c>
      <c r="L32" s="731">
        <v>34.17</v>
      </c>
      <c r="M32" s="731">
        <v>118.91</v>
      </c>
      <c r="N32" s="731">
        <v>246.99</v>
      </c>
      <c r="O32" s="731">
        <v>264.5</v>
      </c>
      <c r="P32" s="731">
        <v>251.21</v>
      </c>
      <c r="Q32" s="731">
        <v>429.6</v>
      </c>
      <c r="R32" s="731">
        <v>705.45</v>
      </c>
      <c r="S32" s="731">
        <v>479.09</v>
      </c>
      <c r="T32" s="731">
        <v>437.82</v>
      </c>
      <c r="U32" s="731">
        <v>257.64999999999998</v>
      </c>
      <c r="V32" s="731">
        <v>218.64</v>
      </c>
      <c r="W32" s="731">
        <v>108.11</v>
      </c>
      <c r="X32" s="731">
        <v>90.76</v>
      </c>
      <c r="Y32" s="731">
        <v>97.6</v>
      </c>
      <c r="Z32" s="723">
        <v>3756.45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3</v>
      </c>
      <c r="I33" s="726">
        <v>186</v>
      </c>
      <c r="J33" s="726">
        <v>166</v>
      </c>
      <c r="K33" s="726">
        <v>1219</v>
      </c>
      <c r="L33" s="726">
        <v>4948</v>
      </c>
      <c r="M33" s="726">
        <v>18535</v>
      </c>
      <c r="N33" s="726">
        <v>45563</v>
      </c>
      <c r="O33" s="726">
        <v>53505</v>
      </c>
      <c r="P33" s="726">
        <v>56105</v>
      </c>
      <c r="Q33" s="726">
        <v>99612</v>
      </c>
      <c r="R33" s="726">
        <v>165800</v>
      </c>
      <c r="S33" s="726">
        <v>116912</v>
      </c>
      <c r="T33" s="726">
        <v>109330</v>
      </c>
      <c r="U33" s="726">
        <v>65500</v>
      </c>
      <c r="V33" s="726">
        <v>56836</v>
      </c>
      <c r="W33" s="726">
        <v>25439</v>
      </c>
      <c r="X33" s="726">
        <v>23495</v>
      </c>
      <c r="Y33" s="726">
        <v>24843</v>
      </c>
      <c r="Z33" s="727">
        <v>867997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11</v>
      </c>
      <c r="J34" s="729">
        <v>10</v>
      </c>
      <c r="K34" s="729">
        <v>60</v>
      </c>
      <c r="L34" s="729">
        <v>178</v>
      </c>
      <c r="M34" s="729">
        <v>462</v>
      </c>
      <c r="N34" s="729">
        <v>823</v>
      </c>
      <c r="O34" s="729">
        <v>730</v>
      </c>
      <c r="P34" s="729">
        <v>553</v>
      </c>
      <c r="Q34" s="729">
        <v>771</v>
      </c>
      <c r="R34" s="729">
        <v>890</v>
      </c>
      <c r="S34" s="729">
        <v>503</v>
      </c>
      <c r="T34" s="729">
        <v>453</v>
      </c>
      <c r="U34" s="729">
        <v>254</v>
      </c>
      <c r="V34" s="729">
        <v>253</v>
      </c>
      <c r="W34" s="729">
        <v>103</v>
      </c>
      <c r="X34" s="729">
        <v>108</v>
      </c>
      <c r="Y34" s="729">
        <v>107</v>
      </c>
      <c r="Z34" s="730">
        <v>6269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0.13</v>
      </c>
      <c r="P35" s="731">
        <v>0</v>
      </c>
      <c r="Q35" s="731">
        <v>0</v>
      </c>
      <c r="R35" s="731">
        <v>0</v>
      </c>
      <c r="S35" s="731">
        <v>0</v>
      </c>
      <c r="T35" s="731">
        <v>4.97</v>
      </c>
      <c r="U35" s="731">
        <v>1.81</v>
      </c>
      <c r="V35" s="731">
        <v>2.29</v>
      </c>
      <c r="W35" s="731">
        <v>15.65</v>
      </c>
      <c r="X35" s="731">
        <v>6.09</v>
      </c>
      <c r="Y35" s="731">
        <v>9.0399999999999991</v>
      </c>
      <c r="Z35" s="723">
        <v>39.979999999999997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39</v>
      </c>
      <c r="P36" s="726">
        <v>0</v>
      </c>
      <c r="Q36" s="726">
        <v>0</v>
      </c>
      <c r="R36" s="726">
        <v>0</v>
      </c>
      <c r="S36" s="726">
        <v>0</v>
      </c>
      <c r="T36" s="726">
        <v>1205</v>
      </c>
      <c r="U36" s="726">
        <v>509</v>
      </c>
      <c r="V36" s="726">
        <v>703</v>
      </c>
      <c r="W36" s="726">
        <v>3900</v>
      </c>
      <c r="X36" s="726">
        <v>1737</v>
      </c>
      <c r="Y36" s="726">
        <v>2794</v>
      </c>
      <c r="Z36" s="727">
        <v>10887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7</v>
      </c>
      <c r="U37" s="729">
        <v>3</v>
      </c>
      <c r="V37" s="729">
        <v>3</v>
      </c>
      <c r="W37" s="729">
        <v>20</v>
      </c>
      <c r="X37" s="729">
        <v>9</v>
      </c>
      <c r="Y37" s="729">
        <v>13</v>
      </c>
      <c r="Z37" s="730">
        <v>55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0.1</v>
      </c>
      <c r="I38" s="731">
        <f t="shared" si="3"/>
        <v>2.33</v>
      </c>
      <c r="J38" s="731">
        <f t="shared" si="3"/>
        <v>2.2999999999999998</v>
      </c>
      <c r="K38" s="731">
        <f t="shared" si="3"/>
        <v>11.22</v>
      </c>
      <c r="L38" s="731">
        <f t="shared" si="3"/>
        <v>34.17</v>
      </c>
      <c r="M38" s="731">
        <f t="shared" si="3"/>
        <v>118.91</v>
      </c>
      <c r="N38" s="731">
        <f t="shared" si="3"/>
        <v>246.99</v>
      </c>
      <c r="O38" s="731">
        <f t="shared" si="3"/>
        <v>264.63</v>
      </c>
      <c r="P38" s="731">
        <f t="shared" si="3"/>
        <v>251.21</v>
      </c>
      <c r="Q38" s="731">
        <f t="shared" si="3"/>
        <v>429.6</v>
      </c>
      <c r="R38" s="731">
        <f t="shared" si="3"/>
        <v>705.45</v>
      </c>
      <c r="S38" s="731">
        <f t="shared" si="3"/>
        <v>479.09</v>
      </c>
      <c r="T38" s="731">
        <f t="shared" si="3"/>
        <v>442.79</v>
      </c>
      <c r="U38" s="731">
        <f t="shared" si="3"/>
        <v>259.45999999999998</v>
      </c>
      <c r="V38" s="731">
        <f t="shared" si="3"/>
        <v>220.92999999999998</v>
      </c>
      <c r="W38" s="731">
        <f t="shared" si="3"/>
        <v>123.76</v>
      </c>
      <c r="X38" s="731">
        <f t="shared" si="3"/>
        <v>96.850000000000009</v>
      </c>
      <c r="Y38" s="731">
        <f t="shared" si="3"/>
        <v>106.63999999999999</v>
      </c>
      <c r="Z38" s="723">
        <f t="shared" si="3"/>
        <v>3796.43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3</v>
      </c>
      <c r="I39" s="726">
        <f t="shared" si="3"/>
        <v>186</v>
      </c>
      <c r="J39" s="726">
        <f t="shared" si="3"/>
        <v>166</v>
      </c>
      <c r="K39" s="726">
        <f t="shared" si="3"/>
        <v>1219</v>
      </c>
      <c r="L39" s="726">
        <f t="shared" si="3"/>
        <v>4948</v>
      </c>
      <c r="M39" s="726">
        <f t="shared" si="3"/>
        <v>18535</v>
      </c>
      <c r="N39" s="726">
        <f t="shared" si="3"/>
        <v>45563</v>
      </c>
      <c r="O39" s="726">
        <f t="shared" si="3"/>
        <v>53544</v>
      </c>
      <c r="P39" s="726">
        <f t="shared" si="3"/>
        <v>56105</v>
      </c>
      <c r="Q39" s="726">
        <f t="shared" si="3"/>
        <v>99612</v>
      </c>
      <c r="R39" s="726">
        <f t="shared" si="3"/>
        <v>165800</v>
      </c>
      <c r="S39" s="726">
        <f t="shared" si="3"/>
        <v>116912</v>
      </c>
      <c r="T39" s="726">
        <f t="shared" si="3"/>
        <v>110535</v>
      </c>
      <c r="U39" s="726">
        <f t="shared" si="3"/>
        <v>66009</v>
      </c>
      <c r="V39" s="726">
        <f t="shared" si="3"/>
        <v>57539</v>
      </c>
      <c r="W39" s="726">
        <f t="shared" si="3"/>
        <v>29339</v>
      </c>
      <c r="X39" s="726">
        <f t="shared" si="3"/>
        <v>25232</v>
      </c>
      <c r="Y39" s="726">
        <f t="shared" si="3"/>
        <v>27637</v>
      </c>
      <c r="Z39" s="727">
        <f t="shared" si="3"/>
        <v>878884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11</v>
      </c>
      <c r="J40" s="733">
        <f t="shared" si="3"/>
        <v>10</v>
      </c>
      <c r="K40" s="733">
        <f t="shared" si="3"/>
        <v>60</v>
      </c>
      <c r="L40" s="733">
        <f t="shared" si="3"/>
        <v>178</v>
      </c>
      <c r="M40" s="733">
        <f t="shared" si="3"/>
        <v>462</v>
      </c>
      <c r="N40" s="733">
        <f t="shared" si="3"/>
        <v>823</v>
      </c>
      <c r="O40" s="733">
        <f t="shared" si="3"/>
        <v>730</v>
      </c>
      <c r="P40" s="733">
        <f t="shared" si="3"/>
        <v>553</v>
      </c>
      <c r="Q40" s="733">
        <f t="shared" si="3"/>
        <v>771</v>
      </c>
      <c r="R40" s="733">
        <f t="shared" si="3"/>
        <v>890</v>
      </c>
      <c r="S40" s="733">
        <f t="shared" si="3"/>
        <v>503</v>
      </c>
      <c r="T40" s="733">
        <f t="shared" si="3"/>
        <v>460</v>
      </c>
      <c r="U40" s="733">
        <f t="shared" si="3"/>
        <v>257</v>
      </c>
      <c r="V40" s="733">
        <f t="shared" si="3"/>
        <v>256</v>
      </c>
      <c r="W40" s="733">
        <f t="shared" si="3"/>
        <v>123</v>
      </c>
      <c r="X40" s="733">
        <f t="shared" si="3"/>
        <v>117</v>
      </c>
      <c r="Y40" s="733">
        <f t="shared" si="3"/>
        <v>120</v>
      </c>
      <c r="Z40" s="734">
        <f t="shared" si="3"/>
        <v>6324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17.47</v>
      </c>
      <c r="J41" s="731">
        <v>2.58</v>
      </c>
      <c r="K41" s="731">
        <v>0.22</v>
      </c>
      <c r="L41" s="731">
        <v>6.02</v>
      </c>
      <c r="M41" s="731">
        <v>40.409999999999997</v>
      </c>
      <c r="N41" s="731">
        <v>51.71</v>
      </c>
      <c r="O41" s="731">
        <v>88.02</v>
      </c>
      <c r="P41" s="731">
        <v>121.99</v>
      </c>
      <c r="Q41" s="731">
        <v>31.66</v>
      </c>
      <c r="R41" s="731">
        <v>4.1100000000000003</v>
      </c>
      <c r="S41" s="731">
        <v>0.88</v>
      </c>
      <c r="T41" s="731">
        <v>0.19</v>
      </c>
      <c r="U41" s="731">
        <v>0</v>
      </c>
      <c r="V41" s="731">
        <v>0.26</v>
      </c>
      <c r="W41" s="731">
        <v>0</v>
      </c>
      <c r="X41" s="731">
        <v>0</v>
      </c>
      <c r="Y41" s="731">
        <v>0</v>
      </c>
      <c r="Z41" s="723">
        <v>365.52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1039</v>
      </c>
      <c r="J42" s="726">
        <v>160</v>
      </c>
      <c r="K42" s="726">
        <v>12</v>
      </c>
      <c r="L42" s="726">
        <v>547</v>
      </c>
      <c r="M42" s="726">
        <v>3915</v>
      </c>
      <c r="N42" s="726">
        <v>4315</v>
      </c>
      <c r="O42" s="726">
        <v>7365</v>
      </c>
      <c r="P42" s="726">
        <v>11542</v>
      </c>
      <c r="Q42" s="726">
        <v>3078</v>
      </c>
      <c r="R42" s="726">
        <v>411</v>
      </c>
      <c r="S42" s="726">
        <v>68</v>
      </c>
      <c r="T42" s="726">
        <v>13</v>
      </c>
      <c r="U42" s="726">
        <v>0</v>
      </c>
      <c r="V42" s="726">
        <v>37</v>
      </c>
      <c r="W42" s="726">
        <v>0</v>
      </c>
      <c r="X42" s="726">
        <v>0</v>
      </c>
      <c r="Y42" s="726">
        <v>0</v>
      </c>
      <c r="Z42" s="727">
        <v>32502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58</v>
      </c>
      <c r="J43" s="729">
        <v>7</v>
      </c>
      <c r="K43" s="729">
        <v>0</v>
      </c>
      <c r="L43" s="729">
        <v>11</v>
      </c>
      <c r="M43" s="729">
        <v>52</v>
      </c>
      <c r="N43" s="729">
        <v>62</v>
      </c>
      <c r="O43" s="729">
        <v>106</v>
      </c>
      <c r="P43" s="729">
        <v>139</v>
      </c>
      <c r="Q43" s="729">
        <v>40</v>
      </c>
      <c r="R43" s="729">
        <v>5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480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44.08</v>
      </c>
      <c r="G44" s="731">
        <v>89.28</v>
      </c>
      <c r="H44" s="731">
        <v>132.66</v>
      </c>
      <c r="I44" s="731">
        <v>731.24</v>
      </c>
      <c r="J44" s="731">
        <v>440.16</v>
      </c>
      <c r="K44" s="731">
        <v>1497.74</v>
      </c>
      <c r="L44" s="731">
        <v>1834.29</v>
      </c>
      <c r="M44" s="731">
        <v>2677.2</v>
      </c>
      <c r="N44" s="731">
        <v>3643.3</v>
      </c>
      <c r="O44" s="731">
        <v>4237.7299999999996</v>
      </c>
      <c r="P44" s="731">
        <v>4069.35</v>
      </c>
      <c r="Q44" s="731">
        <v>2391.7800000000002</v>
      </c>
      <c r="R44" s="731">
        <v>685.79</v>
      </c>
      <c r="S44" s="731">
        <v>270.33</v>
      </c>
      <c r="T44" s="731">
        <v>220.53</v>
      </c>
      <c r="U44" s="731">
        <v>144.16</v>
      </c>
      <c r="V44" s="731">
        <v>51.05</v>
      </c>
      <c r="W44" s="731">
        <v>34.340000000000003</v>
      </c>
      <c r="X44" s="731">
        <v>35.51</v>
      </c>
      <c r="Y44" s="731">
        <v>72.06</v>
      </c>
      <c r="Z44" s="723">
        <v>23302.58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409</v>
      </c>
      <c r="G45" s="726">
        <v>1511</v>
      </c>
      <c r="H45" s="726">
        <v>4402</v>
      </c>
      <c r="I45" s="726">
        <v>40619</v>
      </c>
      <c r="J45" s="726">
        <v>24727</v>
      </c>
      <c r="K45" s="726">
        <v>94484</v>
      </c>
      <c r="L45" s="726">
        <v>131254</v>
      </c>
      <c r="M45" s="726">
        <v>213083</v>
      </c>
      <c r="N45" s="726">
        <v>317480</v>
      </c>
      <c r="O45" s="726">
        <v>384291</v>
      </c>
      <c r="P45" s="726">
        <v>384737</v>
      </c>
      <c r="Q45" s="726">
        <v>230752</v>
      </c>
      <c r="R45" s="726">
        <v>68680</v>
      </c>
      <c r="S45" s="726">
        <v>26943</v>
      </c>
      <c r="T45" s="726">
        <v>21457</v>
      </c>
      <c r="U45" s="726">
        <v>14380</v>
      </c>
      <c r="V45" s="726">
        <v>4614</v>
      </c>
      <c r="W45" s="726">
        <v>3022</v>
      </c>
      <c r="X45" s="726">
        <v>3607</v>
      </c>
      <c r="Y45" s="726">
        <v>8137</v>
      </c>
      <c r="Z45" s="727">
        <v>1978589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68</v>
      </c>
      <c r="G46" s="729">
        <v>190</v>
      </c>
      <c r="H46" s="729">
        <v>403</v>
      </c>
      <c r="I46" s="729">
        <v>2295</v>
      </c>
      <c r="J46" s="729">
        <v>1045</v>
      </c>
      <c r="K46" s="729">
        <v>2901</v>
      </c>
      <c r="L46" s="729">
        <v>2390</v>
      </c>
      <c r="M46" s="729">
        <v>3085</v>
      </c>
      <c r="N46" s="729">
        <v>4475</v>
      </c>
      <c r="O46" s="729">
        <v>5354</v>
      </c>
      <c r="P46" s="729">
        <v>5247</v>
      </c>
      <c r="Q46" s="729">
        <v>3126</v>
      </c>
      <c r="R46" s="729">
        <v>901</v>
      </c>
      <c r="S46" s="729">
        <v>369</v>
      </c>
      <c r="T46" s="729">
        <v>298</v>
      </c>
      <c r="U46" s="729">
        <v>198</v>
      </c>
      <c r="V46" s="729">
        <v>67</v>
      </c>
      <c r="W46" s="729">
        <v>47</v>
      </c>
      <c r="X46" s="729">
        <v>52</v>
      </c>
      <c r="Y46" s="729">
        <v>110</v>
      </c>
      <c r="Z46" s="730">
        <v>32621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44.08</v>
      </c>
      <c r="G47" s="731">
        <f t="shared" si="4"/>
        <v>89.28</v>
      </c>
      <c r="H47" s="731">
        <f t="shared" si="4"/>
        <v>132.66</v>
      </c>
      <c r="I47" s="731">
        <f t="shared" si="4"/>
        <v>748.71</v>
      </c>
      <c r="J47" s="731">
        <f t="shared" si="4"/>
        <v>442.74</v>
      </c>
      <c r="K47" s="731">
        <f t="shared" si="4"/>
        <v>1497.96</v>
      </c>
      <c r="L47" s="731">
        <f t="shared" si="4"/>
        <v>1840.31</v>
      </c>
      <c r="M47" s="731">
        <f t="shared" si="4"/>
        <v>2717.6099999999997</v>
      </c>
      <c r="N47" s="731">
        <f t="shared" si="4"/>
        <v>3695.01</v>
      </c>
      <c r="O47" s="731">
        <f t="shared" si="4"/>
        <v>4325.75</v>
      </c>
      <c r="P47" s="731">
        <f t="shared" si="4"/>
        <v>4191.34</v>
      </c>
      <c r="Q47" s="731">
        <f t="shared" si="4"/>
        <v>2423.44</v>
      </c>
      <c r="R47" s="731">
        <f t="shared" si="4"/>
        <v>689.9</v>
      </c>
      <c r="S47" s="731">
        <f t="shared" si="4"/>
        <v>271.20999999999998</v>
      </c>
      <c r="T47" s="731">
        <f t="shared" si="4"/>
        <v>220.72</v>
      </c>
      <c r="U47" s="731">
        <f t="shared" si="4"/>
        <v>144.16</v>
      </c>
      <c r="V47" s="731">
        <f t="shared" si="4"/>
        <v>51.309999999999995</v>
      </c>
      <c r="W47" s="731">
        <f t="shared" si="4"/>
        <v>34.340000000000003</v>
      </c>
      <c r="X47" s="731">
        <f t="shared" si="4"/>
        <v>35.51</v>
      </c>
      <c r="Y47" s="731">
        <f t="shared" si="4"/>
        <v>72.06</v>
      </c>
      <c r="Z47" s="723">
        <f t="shared" si="4"/>
        <v>23668.100000000002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409</v>
      </c>
      <c r="G48" s="726">
        <f t="shared" si="4"/>
        <v>1511</v>
      </c>
      <c r="H48" s="726">
        <f t="shared" si="4"/>
        <v>4402</v>
      </c>
      <c r="I48" s="726">
        <f t="shared" si="4"/>
        <v>41658</v>
      </c>
      <c r="J48" s="726">
        <f t="shared" si="4"/>
        <v>24887</v>
      </c>
      <c r="K48" s="726">
        <f t="shared" si="4"/>
        <v>94496</v>
      </c>
      <c r="L48" s="726">
        <f t="shared" si="4"/>
        <v>131801</v>
      </c>
      <c r="M48" s="726">
        <f t="shared" si="4"/>
        <v>216998</v>
      </c>
      <c r="N48" s="726">
        <f t="shared" si="4"/>
        <v>321795</v>
      </c>
      <c r="O48" s="726">
        <f t="shared" si="4"/>
        <v>391656</v>
      </c>
      <c r="P48" s="726">
        <f t="shared" si="4"/>
        <v>396279</v>
      </c>
      <c r="Q48" s="726">
        <f t="shared" si="4"/>
        <v>233830</v>
      </c>
      <c r="R48" s="726">
        <f t="shared" si="4"/>
        <v>69091</v>
      </c>
      <c r="S48" s="726">
        <f t="shared" si="4"/>
        <v>27011</v>
      </c>
      <c r="T48" s="726">
        <f t="shared" si="4"/>
        <v>21470</v>
      </c>
      <c r="U48" s="726">
        <f t="shared" si="4"/>
        <v>14380</v>
      </c>
      <c r="V48" s="726">
        <f t="shared" si="4"/>
        <v>4651</v>
      </c>
      <c r="W48" s="726">
        <f t="shared" si="4"/>
        <v>3022</v>
      </c>
      <c r="X48" s="726">
        <f t="shared" si="4"/>
        <v>3607</v>
      </c>
      <c r="Y48" s="726">
        <f t="shared" si="4"/>
        <v>8137</v>
      </c>
      <c r="Z48" s="727">
        <f t="shared" si="4"/>
        <v>2011091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68</v>
      </c>
      <c r="G49" s="733">
        <f t="shared" si="4"/>
        <v>190</v>
      </c>
      <c r="H49" s="733">
        <f t="shared" si="4"/>
        <v>403</v>
      </c>
      <c r="I49" s="733">
        <f t="shared" si="4"/>
        <v>2353</v>
      </c>
      <c r="J49" s="733">
        <f t="shared" si="4"/>
        <v>1052</v>
      </c>
      <c r="K49" s="733">
        <f t="shared" si="4"/>
        <v>2901</v>
      </c>
      <c r="L49" s="733">
        <f t="shared" si="4"/>
        <v>2401</v>
      </c>
      <c r="M49" s="733">
        <f t="shared" si="4"/>
        <v>3137</v>
      </c>
      <c r="N49" s="733">
        <f t="shared" si="4"/>
        <v>4537</v>
      </c>
      <c r="O49" s="733">
        <f t="shared" si="4"/>
        <v>5460</v>
      </c>
      <c r="P49" s="733">
        <f t="shared" si="4"/>
        <v>5386</v>
      </c>
      <c r="Q49" s="733">
        <f t="shared" si="4"/>
        <v>3166</v>
      </c>
      <c r="R49" s="733">
        <f t="shared" si="4"/>
        <v>906</v>
      </c>
      <c r="S49" s="733">
        <f t="shared" si="4"/>
        <v>369</v>
      </c>
      <c r="T49" s="733">
        <f t="shared" si="4"/>
        <v>298</v>
      </c>
      <c r="U49" s="733">
        <f t="shared" si="4"/>
        <v>198</v>
      </c>
      <c r="V49" s="733">
        <f t="shared" si="4"/>
        <v>67</v>
      </c>
      <c r="W49" s="733">
        <f t="shared" si="4"/>
        <v>47</v>
      </c>
      <c r="X49" s="733">
        <f t="shared" si="4"/>
        <v>52</v>
      </c>
      <c r="Y49" s="733">
        <f t="shared" si="4"/>
        <v>110</v>
      </c>
      <c r="Z49" s="734">
        <f t="shared" si="4"/>
        <v>33101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44.08</v>
      </c>
      <c r="G50" s="731">
        <f t="shared" si="5"/>
        <v>89.28</v>
      </c>
      <c r="H50" s="731">
        <f t="shared" si="5"/>
        <v>132.76</v>
      </c>
      <c r="I50" s="731">
        <f t="shared" si="5"/>
        <v>751.04</v>
      </c>
      <c r="J50" s="731">
        <f t="shared" si="5"/>
        <v>445.04</v>
      </c>
      <c r="K50" s="731">
        <f t="shared" si="5"/>
        <v>1509.18</v>
      </c>
      <c r="L50" s="731">
        <f t="shared" si="5"/>
        <v>1874.48</v>
      </c>
      <c r="M50" s="731">
        <f t="shared" si="5"/>
        <v>2836.52</v>
      </c>
      <c r="N50" s="731">
        <f t="shared" si="5"/>
        <v>3942</v>
      </c>
      <c r="O50" s="731">
        <f t="shared" si="5"/>
        <v>4590.3799999999992</v>
      </c>
      <c r="P50" s="731">
        <f t="shared" si="5"/>
        <v>4442.55</v>
      </c>
      <c r="Q50" s="731">
        <f t="shared" si="5"/>
        <v>2853.0400000000004</v>
      </c>
      <c r="R50" s="731">
        <f t="shared" si="5"/>
        <v>1395.35</v>
      </c>
      <c r="S50" s="731">
        <f t="shared" si="5"/>
        <v>750.3</v>
      </c>
      <c r="T50" s="731">
        <f t="shared" si="5"/>
        <v>663.51</v>
      </c>
      <c r="U50" s="731">
        <f t="shared" si="5"/>
        <v>403.62</v>
      </c>
      <c r="V50" s="731">
        <f t="shared" si="5"/>
        <v>272.23999999999995</v>
      </c>
      <c r="W50" s="731">
        <f t="shared" si="5"/>
        <v>158.10000000000002</v>
      </c>
      <c r="X50" s="731">
        <f t="shared" si="5"/>
        <v>132.36000000000001</v>
      </c>
      <c r="Y50" s="731">
        <f t="shared" si="5"/>
        <v>178.7</v>
      </c>
      <c r="Z50" s="723">
        <f t="shared" si="5"/>
        <v>27464.530000000002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409</v>
      </c>
      <c r="G51" s="726">
        <f t="shared" si="5"/>
        <v>1511</v>
      </c>
      <c r="H51" s="726">
        <f t="shared" si="5"/>
        <v>4405</v>
      </c>
      <c r="I51" s="726">
        <f t="shared" si="5"/>
        <v>41844</v>
      </c>
      <c r="J51" s="726">
        <f t="shared" si="5"/>
        <v>25053</v>
      </c>
      <c r="K51" s="726">
        <f t="shared" si="5"/>
        <v>95715</v>
      </c>
      <c r="L51" s="726">
        <f t="shared" si="5"/>
        <v>136749</v>
      </c>
      <c r="M51" s="726">
        <f t="shared" si="5"/>
        <v>235533</v>
      </c>
      <c r="N51" s="726">
        <f t="shared" si="5"/>
        <v>367358</v>
      </c>
      <c r="O51" s="726">
        <f t="shared" si="5"/>
        <v>445200</v>
      </c>
      <c r="P51" s="726">
        <f t="shared" si="5"/>
        <v>452384</v>
      </c>
      <c r="Q51" s="726">
        <f t="shared" si="5"/>
        <v>333442</v>
      </c>
      <c r="R51" s="726">
        <f t="shared" si="5"/>
        <v>234891</v>
      </c>
      <c r="S51" s="726">
        <f t="shared" si="5"/>
        <v>143923</v>
      </c>
      <c r="T51" s="726">
        <f t="shared" si="5"/>
        <v>132005</v>
      </c>
      <c r="U51" s="726">
        <f t="shared" si="5"/>
        <v>80389</v>
      </c>
      <c r="V51" s="726">
        <f t="shared" si="5"/>
        <v>62190</v>
      </c>
      <c r="W51" s="726">
        <f t="shared" si="5"/>
        <v>32361</v>
      </c>
      <c r="X51" s="726">
        <f t="shared" si="5"/>
        <v>28839</v>
      </c>
      <c r="Y51" s="726">
        <f t="shared" si="5"/>
        <v>35774</v>
      </c>
      <c r="Z51" s="727">
        <f t="shared" si="5"/>
        <v>2889975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68</v>
      </c>
      <c r="G52" s="733">
        <f t="shared" si="5"/>
        <v>190</v>
      </c>
      <c r="H52" s="733">
        <f t="shared" si="5"/>
        <v>403</v>
      </c>
      <c r="I52" s="733">
        <f t="shared" si="5"/>
        <v>2364</v>
      </c>
      <c r="J52" s="733">
        <f t="shared" si="5"/>
        <v>1062</v>
      </c>
      <c r="K52" s="733">
        <f t="shared" si="5"/>
        <v>2961</v>
      </c>
      <c r="L52" s="733">
        <f t="shared" si="5"/>
        <v>2579</v>
      </c>
      <c r="M52" s="733">
        <f t="shared" si="5"/>
        <v>3599</v>
      </c>
      <c r="N52" s="733">
        <f t="shared" si="5"/>
        <v>5360</v>
      </c>
      <c r="O52" s="733">
        <f t="shared" si="5"/>
        <v>6190</v>
      </c>
      <c r="P52" s="733">
        <f t="shared" si="5"/>
        <v>5939</v>
      </c>
      <c r="Q52" s="733">
        <f t="shared" si="5"/>
        <v>3937</v>
      </c>
      <c r="R52" s="733">
        <f t="shared" si="5"/>
        <v>1796</v>
      </c>
      <c r="S52" s="733">
        <f t="shared" si="5"/>
        <v>872</v>
      </c>
      <c r="T52" s="733">
        <f t="shared" si="5"/>
        <v>758</v>
      </c>
      <c r="U52" s="733">
        <f t="shared" si="5"/>
        <v>455</v>
      </c>
      <c r="V52" s="733">
        <f t="shared" si="5"/>
        <v>323</v>
      </c>
      <c r="W52" s="733">
        <f t="shared" si="5"/>
        <v>170</v>
      </c>
      <c r="X52" s="733">
        <f t="shared" si="5"/>
        <v>169</v>
      </c>
      <c r="Y52" s="733">
        <f t="shared" si="5"/>
        <v>230</v>
      </c>
      <c r="Z52" s="734">
        <f t="shared" si="5"/>
        <v>39425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24.310000000000002</v>
      </c>
      <c r="F53" s="731">
        <f t="shared" ref="F53:Z55" si="6">F5+F8+F11+F14+F20+F23+F32+F35+F41+F44</f>
        <v>66.759999999999991</v>
      </c>
      <c r="G53" s="731">
        <f t="shared" si="6"/>
        <v>249.26999999999998</v>
      </c>
      <c r="H53" s="731">
        <f t="shared" si="6"/>
        <v>614.70999999999992</v>
      </c>
      <c r="I53" s="731">
        <f t="shared" si="6"/>
        <v>1574.94</v>
      </c>
      <c r="J53" s="731">
        <f t="shared" si="6"/>
        <v>1480.44</v>
      </c>
      <c r="K53" s="731">
        <f t="shared" si="6"/>
        <v>2989.79</v>
      </c>
      <c r="L53" s="731">
        <f t="shared" si="6"/>
        <v>3442.84</v>
      </c>
      <c r="M53" s="731">
        <f t="shared" si="6"/>
        <v>5383.41</v>
      </c>
      <c r="N53" s="731">
        <f t="shared" si="6"/>
        <v>8982.91</v>
      </c>
      <c r="O53" s="731">
        <f t="shared" si="6"/>
        <v>9300.16</v>
      </c>
      <c r="P53" s="731">
        <f t="shared" si="6"/>
        <v>8012.9299999999994</v>
      </c>
      <c r="Q53" s="731">
        <f t="shared" si="6"/>
        <v>5040.76</v>
      </c>
      <c r="R53" s="731">
        <f t="shared" si="6"/>
        <v>2503.35</v>
      </c>
      <c r="S53" s="731">
        <f t="shared" si="6"/>
        <v>1608.79</v>
      </c>
      <c r="T53" s="731">
        <f t="shared" si="6"/>
        <v>1593.55</v>
      </c>
      <c r="U53" s="731">
        <f t="shared" si="6"/>
        <v>1207.1200000000001</v>
      </c>
      <c r="V53" s="731">
        <f t="shared" si="6"/>
        <v>855.74999999999989</v>
      </c>
      <c r="W53" s="731">
        <f t="shared" si="6"/>
        <v>431.45999999999992</v>
      </c>
      <c r="X53" s="731">
        <f t="shared" si="6"/>
        <v>370.20999999999992</v>
      </c>
      <c r="Y53" s="731">
        <f t="shared" si="6"/>
        <v>329.56</v>
      </c>
      <c r="Z53" s="723">
        <f t="shared" si="6"/>
        <v>56063.020000000004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21</v>
      </c>
      <c r="F54" s="726">
        <f t="shared" si="6"/>
        <v>1267</v>
      </c>
      <c r="G54" s="726">
        <f t="shared" si="6"/>
        <v>13359</v>
      </c>
      <c r="H54" s="726">
        <f t="shared" si="6"/>
        <v>53659</v>
      </c>
      <c r="I54" s="726">
        <f t="shared" si="6"/>
        <v>163856</v>
      </c>
      <c r="J54" s="726">
        <f t="shared" si="6"/>
        <v>216835</v>
      </c>
      <c r="K54" s="726">
        <f t="shared" si="6"/>
        <v>466109</v>
      </c>
      <c r="L54" s="726">
        <f t="shared" si="6"/>
        <v>642096</v>
      </c>
      <c r="M54" s="726">
        <f t="shared" si="6"/>
        <v>1185074</v>
      </c>
      <c r="N54" s="726">
        <f t="shared" si="6"/>
        <v>2465233</v>
      </c>
      <c r="O54" s="726">
        <f t="shared" si="6"/>
        <v>2562936</v>
      </c>
      <c r="P54" s="726">
        <f t="shared" si="6"/>
        <v>2182737</v>
      </c>
      <c r="Q54" s="726">
        <f t="shared" si="6"/>
        <v>1414270</v>
      </c>
      <c r="R54" s="726">
        <f t="shared" si="6"/>
        <v>869587</v>
      </c>
      <c r="S54" s="726">
        <f t="shared" si="6"/>
        <v>657554</v>
      </c>
      <c r="T54" s="726">
        <f t="shared" si="6"/>
        <v>700517</v>
      </c>
      <c r="U54" s="726">
        <f t="shared" si="6"/>
        <v>583614</v>
      </c>
      <c r="V54" s="726">
        <f t="shared" si="6"/>
        <v>437037</v>
      </c>
      <c r="W54" s="726">
        <f t="shared" si="6"/>
        <v>212859</v>
      </c>
      <c r="X54" s="726">
        <f t="shared" si="6"/>
        <v>195119</v>
      </c>
      <c r="Y54" s="726">
        <f t="shared" si="6"/>
        <v>125849</v>
      </c>
      <c r="Z54" s="727">
        <f t="shared" si="6"/>
        <v>15149588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8</v>
      </c>
      <c r="F55" s="736">
        <f t="shared" si="6"/>
        <v>230</v>
      </c>
      <c r="G55" s="736">
        <f t="shared" si="6"/>
        <v>1530</v>
      </c>
      <c r="H55" s="736">
        <f t="shared" si="6"/>
        <v>4320</v>
      </c>
      <c r="I55" s="736">
        <f t="shared" si="6"/>
        <v>8914</v>
      </c>
      <c r="J55" s="736">
        <f t="shared" si="6"/>
        <v>8524</v>
      </c>
      <c r="K55" s="736">
        <f t="shared" si="6"/>
        <v>14000</v>
      </c>
      <c r="L55" s="736">
        <f t="shared" si="6"/>
        <v>14157</v>
      </c>
      <c r="M55" s="736">
        <f t="shared" si="6"/>
        <v>21101</v>
      </c>
      <c r="N55" s="736">
        <f t="shared" si="6"/>
        <v>36404</v>
      </c>
      <c r="O55" s="736">
        <f t="shared" si="6"/>
        <v>31396</v>
      </c>
      <c r="P55" s="736">
        <f t="shared" si="6"/>
        <v>22906</v>
      </c>
      <c r="Q55" s="736">
        <f t="shared" si="6"/>
        <v>12596</v>
      </c>
      <c r="R55" s="736">
        <f t="shared" si="6"/>
        <v>6051</v>
      </c>
      <c r="S55" s="736">
        <f t="shared" si="6"/>
        <v>3774</v>
      </c>
      <c r="T55" s="736">
        <f t="shared" si="6"/>
        <v>3421</v>
      </c>
      <c r="U55" s="736">
        <f t="shared" si="6"/>
        <v>2452</v>
      </c>
      <c r="V55" s="736">
        <f t="shared" si="6"/>
        <v>1646</v>
      </c>
      <c r="W55" s="736">
        <f t="shared" si="6"/>
        <v>705</v>
      </c>
      <c r="X55" s="736">
        <f t="shared" si="6"/>
        <v>580</v>
      </c>
      <c r="Y55" s="736">
        <f t="shared" si="6"/>
        <v>455</v>
      </c>
      <c r="Z55" s="737">
        <f t="shared" si="6"/>
        <v>195170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770.32</v>
      </c>
      <c r="H59" s="901"/>
      <c r="I59" s="901">
        <v>77032</v>
      </c>
      <c r="J59" s="901"/>
      <c r="K59" s="901">
        <v>26.37</v>
      </c>
      <c r="L59" s="901"/>
      <c r="M59" s="901">
        <v>134.84</v>
      </c>
      <c r="N59" s="901"/>
      <c r="O59" s="901">
        <v>25.78</v>
      </c>
      <c r="P59" s="901"/>
      <c r="Q59" s="901">
        <v>562.95000000000005</v>
      </c>
      <c r="R59" s="901"/>
      <c r="S59" s="906">
        <f>M59+O59+Q59</f>
        <v>723.57</v>
      </c>
      <c r="T59" s="907"/>
      <c r="U59" s="901">
        <f>Z53+G59+K59+S59</f>
        <v>57583.280000000006</v>
      </c>
      <c r="V59" s="901"/>
      <c r="W59" s="901">
        <f>Z54</f>
        <v>15149588</v>
      </c>
      <c r="X59" s="901"/>
      <c r="Y59" s="901">
        <f>Z55</f>
        <v>195170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topLeftCell="C23" workbookViewId="0">
      <selection activeCell="K14" sqref="K14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376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18.809999999999999</v>
      </c>
      <c r="G5" s="722">
        <v>36.270000000000003</v>
      </c>
      <c r="H5" s="722">
        <v>21.1</v>
      </c>
      <c r="I5" s="722">
        <v>104.42</v>
      </c>
      <c r="J5" s="722">
        <v>159.07</v>
      </c>
      <c r="K5" s="722">
        <v>570.20000000000005</v>
      </c>
      <c r="L5" s="722">
        <v>1157.53</v>
      </c>
      <c r="M5" s="722">
        <v>1655.12</v>
      </c>
      <c r="N5" s="722">
        <v>3082.92</v>
      </c>
      <c r="O5" s="722">
        <v>4179.5600000000004</v>
      </c>
      <c r="P5" s="722">
        <v>3868.4</v>
      </c>
      <c r="Q5" s="722">
        <v>2395.08</v>
      </c>
      <c r="R5" s="722">
        <v>1258.5999999999999</v>
      </c>
      <c r="S5" s="722">
        <v>609.54</v>
      </c>
      <c r="T5" s="722">
        <v>375.49</v>
      </c>
      <c r="U5" s="722">
        <v>237.2</v>
      </c>
      <c r="V5" s="722">
        <v>200.39</v>
      </c>
      <c r="W5" s="722">
        <v>106.23</v>
      </c>
      <c r="X5" s="722">
        <v>67.2</v>
      </c>
      <c r="Y5" s="722">
        <v>62.89</v>
      </c>
      <c r="Z5" s="723">
        <v>20166.02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1173</v>
      </c>
      <c r="G6" s="726">
        <v>5350</v>
      </c>
      <c r="H6" s="726">
        <v>4146</v>
      </c>
      <c r="I6" s="726">
        <v>22846</v>
      </c>
      <c r="J6" s="726">
        <v>44865</v>
      </c>
      <c r="K6" s="726">
        <v>200901</v>
      </c>
      <c r="L6" s="726">
        <v>453132</v>
      </c>
      <c r="M6" s="726">
        <v>767099</v>
      </c>
      <c r="N6" s="726">
        <v>1499668</v>
      </c>
      <c r="O6" s="726">
        <v>2166630</v>
      </c>
      <c r="P6" s="726">
        <v>2143629</v>
      </c>
      <c r="Q6" s="726">
        <v>1381333</v>
      </c>
      <c r="R6" s="726">
        <v>759772</v>
      </c>
      <c r="S6" s="726">
        <v>376173</v>
      </c>
      <c r="T6" s="726">
        <v>238470</v>
      </c>
      <c r="U6" s="726">
        <v>152814</v>
      </c>
      <c r="V6" s="726">
        <v>128740</v>
      </c>
      <c r="W6" s="726">
        <v>70099</v>
      </c>
      <c r="X6" s="726">
        <v>44064</v>
      </c>
      <c r="Y6" s="726">
        <v>39471</v>
      </c>
      <c r="Z6" s="727">
        <v>10500375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303</v>
      </c>
      <c r="G7" s="729">
        <v>607</v>
      </c>
      <c r="H7" s="729">
        <v>298</v>
      </c>
      <c r="I7" s="729">
        <v>1189</v>
      </c>
      <c r="J7" s="729">
        <v>1662</v>
      </c>
      <c r="K7" s="729">
        <v>5791</v>
      </c>
      <c r="L7" s="729">
        <v>10455</v>
      </c>
      <c r="M7" s="729">
        <v>13499</v>
      </c>
      <c r="N7" s="729">
        <v>21928</v>
      </c>
      <c r="O7" s="729">
        <v>26183</v>
      </c>
      <c r="P7" s="729">
        <v>21196</v>
      </c>
      <c r="Q7" s="729">
        <v>11131</v>
      </c>
      <c r="R7" s="729">
        <v>5119</v>
      </c>
      <c r="S7" s="729">
        <v>2135</v>
      </c>
      <c r="T7" s="729">
        <v>1112</v>
      </c>
      <c r="U7" s="729">
        <v>610</v>
      </c>
      <c r="V7" s="729">
        <v>469</v>
      </c>
      <c r="W7" s="729">
        <v>199</v>
      </c>
      <c r="X7" s="729">
        <v>114</v>
      </c>
      <c r="Y7" s="729">
        <v>109</v>
      </c>
      <c r="Z7" s="730">
        <v>124109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4.8600000000000003</v>
      </c>
      <c r="G8" s="731">
        <v>64.209999999999994</v>
      </c>
      <c r="H8" s="731">
        <v>252.08</v>
      </c>
      <c r="I8" s="731">
        <v>602.76</v>
      </c>
      <c r="J8" s="731">
        <v>620.91</v>
      </c>
      <c r="K8" s="731">
        <v>939.28</v>
      </c>
      <c r="L8" s="731">
        <v>855.1</v>
      </c>
      <c r="M8" s="731">
        <v>512.33000000000004</v>
      </c>
      <c r="N8" s="731">
        <v>460.29</v>
      </c>
      <c r="O8" s="731">
        <v>441.21</v>
      </c>
      <c r="P8" s="731">
        <v>503.22</v>
      </c>
      <c r="Q8" s="731">
        <v>373.4</v>
      </c>
      <c r="R8" s="731">
        <v>122.66</v>
      </c>
      <c r="S8" s="731">
        <v>99.1</v>
      </c>
      <c r="T8" s="731">
        <v>98.66</v>
      </c>
      <c r="U8" s="731">
        <v>93.98</v>
      </c>
      <c r="V8" s="731">
        <v>60.67</v>
      </c>
      <c r="W8" s="731">
        <v>22.27</v>
      </c>
      <c r="X8" s="731">
        <v>17.78</v>
      </c>
      <c r="Y8" s="731">
        <v>17.52</v>
      </c>
      <c r="Z8" s="723">
        <v>6162.29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166</v>
      </c>
      <c r="G9" s="726">
        <v>4350</v>
      </c>
      <c r="H9" s="726">
        <v>24153</v>
      </c>
      <c r="I9" s="726">
        <v>79041</v>
      </c>
      <c r="J9" s="726">
        <v>102736</v>
      </c>
      <c r="K9" s="726">
        <v>178252</v>
      </c>
      <c r="L9" s="726">
        <v>188399</v>
      </c>
      <c r="M9" s="726">
        <v>132039</v>
      </c>
      <c r="N9" s="726">
        <v>129566</v>
      </c>
      <c r="O9" s="726">
        <v>127132</v>
      </c>
      <c r="P9" s="726">
        <v>155593</v>
      </c>
      <c r="Q9" s="726">
        <v>119318</v>
      </c>
      <c r="R9" s="726">
        <v>44640</v>
      </c>
      <c r="S9" s="726">
        <v>35106</v>
      </c>
      <c r="T9" s="726">
        <v>36557</v>
      </c>
      <c r="U9" s="726">
        <v>34977</v>
      </c>
      <c r="V9" s="726">
        <v>23654</v>
      </c>
      <c r="W9" s="726">
        <v>8131</v>
      </c>
      <c r="X9" s="726">
        <v>6524</v>
      </c>
      <c r="Y9" s="726">
        <v>7046</v>
      </c>
      <c r="Z9" s="727">
        <v>1437380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38</v>
      </c>
      <c r="G10" s="729">
        <v>540</v>
      </c>
      <c r="H10" s="729">
        <v>1889</v>
      </c>
      <c r="I10" s="729">
        <v>4293</v>
      </c>
      <c r="J10" s="729">
        <v>3965</v>
      </c>
      <c r="K10" s="729">
        <v>5537</v>
      </c>
      <c r="L10" s="729">
        <v>4436</v>
      </c>
      <c r="M10" s="729">
        <v>2443</v>
      </c>
      <c r="N10" s="729">
        <v>1916</v>
      </c>
      <c r="O10" s="729">
        <v>1554</v>
      </c>
      <c r="P10" s="729">
        <v>1566</v>
      </c>
      <c r="Q10" s="729">
        <v>1016</v>
      </c>
      <c r="R10" s="729">
        <v>296</v>
      </c>
      <c r="S10" s="729">
        <v>202</v>
      </c>
      <c r="T10" s="729">
        <v>165</v>
      </c>
      <c r="U10" s="729">
        <v>137</v>
      </c>
      <c r="V10" s="729">
        <v>77</v>
      </c>
      <c r="W10" s="729">
        <v>21</v>
      </c>
      <c r="X10" s="729">
        <v>17</v>
      </c>
      <c r="Y10" s="729">
        <v>21</v>
      </c>
      <c r="Z10" s="730">
        <v>30129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0.28000000000000003</v>
      </c>
      <c r="H11" s="731">
        <v>0</v>
      </c>
      <c r="I11" s="731">
        <v>0.86</v>
      </c>
      <c r="J11" s="731">
        <v>5.5</v>
      </c>
      <c r="K11" s="731">
        <v>3.92</v>
      </c>
      <c r="L11" s="731">
        <v>11.45</v>
      </c>
      <c r="M11" s="731">
        <v>59.43</v>
      </c>
      <c r="N11" s="731">
        <v>289.75</v>
      </c>
      <c r="O11" s="731">
        <v>488.47</v>
      </c>
      <c r="P11" s="731">
        <v>578.27</v>
      </c>
      <c r="Q11" s="731">
        <v>793.93</v>
      </c>
      <c r="R11" s="731">
        <v>136.11000000000001</v>
      </c>
      <c r="S11" s="731">
        <v>22.36</v>
      </c>
      <c r="T11" s="731">
        <v>14.65</v>
      </c>
      <c r="U11" s="731">
        <v>16.579999999999998</v>
      </c>
      <c r="V11" s="731">
        <v>6.41</v>
      </c>
      <c r="W11" s="731">
        <v>11.01</v>
      </c>
      <c r="X11" s="731">
        <v>4.8499999999999996</v>
      </c>
      <c r="Y11" s="731">
        <v>13.97</v>
      </c>
      <c r="Z11" s="723">
        <v>2457.8000000000002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12</v>
      </c>
      <c r="H12" s="726">
        <v>0</v>
      </c>
      <c r="I12" s="726">
        <v>85</v>
      </c>
      <c r="J12" s="726">
        <v>656</v>
      </c>
      <c r="K12" s="726">
        <v>640</v>
      </c>
      <c r="L12" s="726">
        <v>2048</v>
      </c>
      <c r="M12" s="726">
        <v>11604</v>
      </c>
      <c r="N12" s="726">
        <v>61034</v>
      </c>
      <c r="O12" s="726">
        <v>108852</v>
      </c>
      <c r="P12" s="726">
        <v>135309</v>
      </c>
      <c r="Q12" s="726">
        <v>189487</v>
      </c>
      <c r="R12" s="726">
        <v>32091</v>
      </c>
      <c r="S12" s="726">
        <v>5394</v>
      </c>
      <c r="T12" s="726">
        <v>3292</v>
      </c>
      <c r="U12" s="726">
        <v>3850</v>
      </c>
      <c r="V12" s="726">
        <v>1510</v>
      </c>
      <c r="W12" s="726">
        <v>2585</v>
      </c>
      <c r="X12" s="726">
        <v>1184</v>
      </c>
      <c r="Y12" s="726">
        <v>3120</v>
      </c>
      <c r="Z12" s="727">
        <v>562753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2</v>
      </c>
      <c r="H13" s="729">
        <v>0</v>
      </c>
      <c r="I13" s="729">
        <v>5</v>
      </c>
      <c r="J13" s="729">
        <v>36</v>
      </c>
      <c r="K13" s="729">
        <v>23</v>
      </c>
      <c r="L13" s="729">
        <v>51</v>
      </c>
      <c r="M13" s="729">
        <v>228</v>
      </c>
      <c r="N13" s="729">
        <v>888</v>
      </c>
      <c r="O13" s="729">
        <v>972</v>
      </c>
      <c r="P13" s="729">
        <v>832</v>
      </c>
      <c r="Q13" s="729">
        <v>858</v>
      </c>
      <c r="R13" s="729">
        <v>148</v>
      </c>
      <c r="S13" s="729">
        <v>25</v>
      </c>
      <c r="T13" s="729">
        <v>14</v>
      </c>
      <c r="U13" s="729">
        <v>21</v>
      </c>
      <c r="V13" s="729">
        <v>5</v>
      </c>
      <c r="W13" s="729">
        <v>14</v>
      </c>
      <c r="X13" s="729">
        <v>5</v>
      </c>
      <c r="Y13" s="729">
        <v>14</v>
      </c>
      <c r="Z13" s="730">
        <v>4141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0.04</v>
      </c>
      <c r="J14" s="731">
        <v>0</v>
      </c>
      <c r="K14" s="731">
        <v>0</v>
      </c>
      <c r="L14" s="731">
        <v>0.42</v>
      </c>
      <c r="M14" s="731">
        <v>0</v>
      </c>
      <c r="N14" s="731">
        <v>12.77</v>
      </c>
      <c r="O14" s="731">
        <v>36.72</v>
      </c>
      <c r="P14" s="731">
        <v>3.31</v>
      </c>
      <c r="Q14" s="731">
        <v>0.43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53.69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3</v>
      </c>
      <c r="J15" s="726">
        <v>0</v>
      </c>
      <c r="K15" s="726">
        <v>0</v>
      </c>
      <c r="L15" s="726">
        <v>78</v>
      </c>
      <c r="M15" s="726">
        <v>0</v>
      </c>
      <c r="N15" s="726">
        <v>2858</v>
      </c>
      <c r="O15" s="726">
        <v>8261</v>
      </c>
      <c r="P15" s="726">
        <v>896</v>
      </c>
      <c r="Q15" s="726">
        <v>108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12204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2</v>
      </c>
      <c r="M16" s="729">
        <v>0</v>
      </c>
      <c r="N16" s="729">
        <v>41</v>
      </c>
      <c r="O16" s="729">
        <v>79</v>
      </c>
      <c r="P16" s="729">
        <v>7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129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23.669999999999998</v>
      </c>
      <c r="G17" s="731">
        <f t="shared" si="0"/>
        <v>100.75999999999999</v>
      </c>
      <c r="H17" s="731">
        <f t="shared" si="0"/>
        <v>273.18</v>
      </c>
      <c r="I17" s="731">
        <f t="shared" si="0"/>
        <v>708.07999999999993</v>
      </c>
      <c r="J17" s="731">
        <f t="shared" si="0"/>
        <v>785.48</v>
      </c>
      <c r="K17" s="731">
        <f t="shared" si="0"/>
        <v>1513.4</v>
      </c>
      <c r="L17" s="731">
        <f t="shared" si="0"/>
        <v>2024.5000000000002</v>
      </c>
      <c r="M17" s="731">
        <f t="shared" si="0"/>
        <v>2226.8799999999997</v>
      </c>
      <c r="N17" s="731">
        <f t="shared" si="0"/>
        <v>3845.73</v>
      </c>
      <c r="O17" s="731">
        <f t="shared" si="0"/>
        <v>5145.9600000000009</v>
      </c>
      <c r="P17" s="731">
        <f t="shared" si="0"/>
        <v>4953.2</v>
      </c>
      <c r="Q17" s="731">
        <f t="shared" si="0"/>
        <v>3562.8399999999997</v>
      </c>
      <c r="R17" s="731">
        <f t="shared" si="0"/>
        <v>1517.37</v>
      </c>
      <c r="S17" s="731">
        <f t="shared" si="0"/>
        <v>731</v>
      </c>
      <c r="T17" s="731">
        <f t="shared" si="0"/>
        <v>488.79999999999995</v>
      </c>
      <c r="U17" s="731">
        <f t="shared" si="0"/>
        <v>347.76</v>
      </c>
      <c r="V17" s="731">
        <f t="shared" si="0"/>
        <v>267.47000000000003</v>
      </c>
      <c r="W17" s="731">
        <f t="shared" si="0"/>
        <v>139.51</v>
      </c>
      <c r="X17" s="731">
        <f t="shared" si="0"/>
        <v>89.83</v>
      </c>
      <c r="Y17" s="731">
        <f t="shared" si="0"/>
        <v>94.38</v>
      </c>
      <c r="Z17" s="723">
        <f t="shared" si="0"/>
        <v>28839.8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1339</v>
      </c>
      <c r="G18" s="726">
        <f t="shared" si="0"/>
        <v>9712</v>
      </c>
      <c r="H18" s="726">
        <f t="shared" si="0"/>
        <v>28299</v>
      </c>
      <c r="I18" s="726">
        <f t="shared" si="0"/>
        <v>101975</v>
      </c>
      <c r="J18" s="726">
        <f t="shared" si="0"/>
        <v>148257</v>
      </c>
      <c r="K18" s="726">
        <f t="shared" si="0"/>
        <v>379793</v>
      </c>
      <c r="L18" s="726">
        <f t="shared" si="0"/>
        <v>643657</v>
      </c>
      <c r="M18" s="726">
        <f t="shared" si="0"/>
        <v>910742</v>
      </c>
      <c r="N18" s="726">
        <f t="shared" si="0"/>
        <v>1693126</v>
      </c>
      <c r="O18" s="726">
        <f t="shared" si="0"/>
        <v>2410875</v>
      </c>
      <c r="P18" s="726">
        <f t="shared" si="0"/>
        <v>2435427</v>
      </c>
      <c r="Q18" s="726">
        <f t="shared" si="0"/>
        <v>1690246</v>
      </c>
      <c r="R18" s="726">
        <f t="shared" si="0"/>
        <v>836503</v>
      </c>
      <c r="S18" s="726">
        <f t="shared" si="0"/>
        <v>416673</v>
      </c>
      <c r="T18" s="726">
        <f t="shared" si="0"/>
        <v>278319</v>
      </c>
      <c r="U18" s="726">
        <f t="shared" si="0"/>
        <v>191641</v>
      </c>
      <c r="V18" s="726">
        <f t="shared" si="0"/>
        <v>153904</v>
      </c>
      <c r="W18" s="726">
        <f t="shared" si="0"/>
        <v>80815</v>
      </c>
      <c r="X18" s="726">
        <f t="shared" si="0"/>
        <v>51772</v>
      </c>
      <c r="Y18" s="726">
        <f t="shared" si="0"/>
        <v>49637</v>
      </c>
      <c r="Z18" s="727">
        <f t="shared" si="0"/>
        <v>12512712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341</v>
      </c>
      <c r="G19" s="733">
        <f t="shared" si="0"/>
        <v>1149</v>
      </c>
      <c r="H19" s="733">
        <f t="shared" si="0"/>
        <v>2187</v>
      </c>
      <c r="I19" s="733">
        <f t="shared" si="0"/>
        <v>5487</v>
      </c>
      <c r="J19" s="733">
        <f t="shared" si="0"/>
        <v>5663</v>
      </c>
      <c r="K19" s="733">
        <f t="shared" si="0"/>
        <v>11351</v>
      </c>
      <c r="L19" s="733">
        <f t="shared" si="0"/>
        <v>14944</v>
      </c>
      <c r="M19" s="733">
        <f t="shared" si="0"/>
        <v>16170</v>
      </c>
      <c r="N19" s="733">
        <f t="shared" si="0"/>
        <v>24773</v>
      </c>
      <c r="O19" s="733">
        <f t="shared" si="0"/>
        <v>28788</v>
      </c>
      <c r="P19" s="733">
        <f t="shared" si="0"/>
        <v>23601</v>
      </c>
      <c r="Q19" s="733">
        <f t="shared" si="0"/>
        <v>13005</v>
      </c>
      <c r="R19" s="733">
        <f t="shared" si="0"/>
        <v>5563</v>
      </c>
      <c r="S19" s="733">
        <f t="shared" si="0"/>
        <v>2362</v>
      </c>
      <c r="T19" s="733">
        <f t="shared" si="0"/>
        <v>1291</v>
      </c>
      <c r="U19" s="733">
        <f t="shared" si="0"/>
        <v>768</v>
      </c>
      <c r="V19" s="733">
        <f t="shared" si="0"/>
        <v>551</v>
      </c>
      <c r="W19" s="733">
        <f t="shared" si="0"/>
        <v>234</v>
      </c>
      <c r="X19" s="733">
        <f t="shared" si="0"/>
        <v>136</v>
      </c>
      <c r="Y19" s="733">
        <f t="shared" si="0"/>
        <v>144</v>
      </c>
      <c r="Z19" s="734">
        <f t="shared" si="0"/>
        <v>158508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1.46</v>
      </c>
      <c r="H20" s="731">
        <v>0.25</v>
      </c>
      <c r="I20" s="731">
        <v>19.98</v>
      </c>
      <c r="J20" s="731">
        <v>68.34</v>
      </c>
      <c r="K20" s="731">
        <v>39.82</v>
      </c>
      <c r="L20" s="731">
        <v>7.06</v>
      </c>
      <c r="M20" s="731">
        <v>4.18</v>
      </c>
      <c r="N20" s="731">
        <v>67.73</v>
      </c>
      <c r="O20" s="731">
        <v>89.25</v>
      </c>
      <c r="P20" s="731">
        <v>95.96</v>
      </c>
      <c r="Q20" s="731">
        <v>87</v>
      </c>
      <c r="R20" s="731">
        <v>47.68</v>
      </c>
      <c r="S20" s="731">
        <v>14.03</v>
      </c>
      <c r="T20" s="731">
        <v>10.16</v>
      </c>
      <c r="U20" s="731">
        <v>2.44</v>
      </c>
      <c r="V20" s="731">
        <v>0.3</v>
      </c>
      <c r="W20" s="731">
        <v>0.22</v>
      </c>
      <c r="X20" s="731">
        <v>3.14</v>
      </c>
      <c r="Y20" s="731">
        <v>0.34</v>
      </c>
      <c r="Z20" s="723">
        <v>559.34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20</v>
      </c>
      <c r="H21" s="726">
        <v>11</v>
      </c>
      <c r="I21" s="726">
        <v>1036</v>
      </c>
      <c r="J21" s="726">
        <v>5329</v>
      </c>
      <c r="K21" s="726">
        <v>3160</v>
      </c>
      <c r="L21" s="726">
        <v>721</v>
      </c>
      <c r="M21" s="726">
        <v>486</v>
      </c>
      <c r="N21" s="726">
        <v>8094</v>
      </c>
      <c r="O21" s="726">
        <v>10446</v>
      </c>
      <c r="P21" s="726">
        <v>11758</v>
      </c>
      <c r="Q21" s="726">
        <v>10648</v>
      </c>
      <c r="R21" s="726">
        <v>5952</v>
      </c>
      <c r="S21" s="726">
        <v>1670</v>
      </c>
      <c r="T21" s="726">
        <v>1368</v>
      </c>
      <c r="U21" s="726">
        <v>331</v>
      </c>
      <c r="V21" s="726">
        <v>40</v>
      </c>
      <c r="W21" s="726">
        <v>30</v>
      </c>
      <c r="X21" s="726">
        <v>427</v>
      </c>
      <c r="Y21" s="726">
        <v>40</v>
      </c>
      <c r="Z21" s="727">
        <v>61567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3</v>
      </c>
      <c r="H22" s="729">
        <v>0</v>
      </c>
      <c r="I22" s="729">
        <v>70</v>
      </c>
      <c r="J22" s="729">
        <v>270</v>
      </c>
      <c r="K22" s="729">
        <v>113</v>
      </c>
      <c r="L22" s="729">
        <v>19</v>
      </c>
      <c r="M22" s="729">
        <v>10</v>
      </c>
      <c r="N22" s="729">
        <v>99</v>
      </c>
      <c r="O22" s="729">
        <v>113</v>
      </c>
      <c r="P22" s="729">
        <v>134</v>
      </c>
      <c r="Q22" s="729">
        <v>113</v>
      </c>
      <c r="R22" s="729">
        <v>66</v>
      </c>
      <c r="S22" s="729">
        <v>16</v>
      </c>
      <c r="T22" s="729">
        <v>15</v>
      </c>
      <c r="U22" s="729">
        <v>3</v>
      </c>
      <c r="V22" s="729">
        <v>0</v>
      </c>
      <c r="W22" s="729">
        <v>0</v>
      </c>
      <c r="X22" s="729">
        <v>6</v>
      </c>
      <c r="Y22" s="729">
        <v>0</v>
      </c>
      <c r="Z22" s="730">
        <v>1050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1.37</v>
      </c>
      <c r="H23" s="731">
        <v>17.170000000000002</v>
      </c>
      <c r="I23" s="731">
        <v>12.72</v>
      </c>
      <c r="J23" s="731">
        <v>7.73</v>
      </c>
      <c r="K23" s="731">
        <v>3.4</v>
      </c>
      <c r="L23" s="731">
        <v>5.66</v>
      </c>
      <c r="M23" s="731">
        <v>3.24</v>
      </c>
      <c r="N23" s="731">
        <v>1.41</v>
      </c>
      <c r="O23" s="731">
        <v>3.98</v>
      </c>
      <c r="P23" s="731">
        <v>2.1800000000000002</v>
      </c>
      <c r="Q23" s="731">
        <v>0.24</v>
      </c>
      <c r="R23" s="731">
        <v>0</v>
      </c>
      <c r="S23" s="731">
        <v>0.16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59.26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33</v>
      </c>
      <c r="H24" s="726">
        <v>580</v>
      </c>
      <c r="I24" s="726">
        <v>847</v>
      </c>
      <c r="J24" s="726">
        <v>560</v>
      </c>
      <c r="K24" s="726">
        <v>437</v>
      </c>
      <c r="L24" s="726">
        <v>542</v>
      </c>
      <c r="M24" s="726">
        <v>535</v>
      </c>
      <c r="N24" s="726">
        <v>191</v>
      </c>
      <c r="O24" s="726">
        <v>542</v>
      </c>
      <c r="P24" s="726">
        <v>360</v>
      </c>
      <c r="Q24" s="726">
        <v>33</v>
      </c>
      <c r="R24" s="726">
        <v>0</v>
      </c>
      <c r="S24" s="726">
        <v>22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4682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3</v>
      </c>
      <c r="H25" s="729">
        <v>46</v>
      </c>
      <c r="I25" s="729">
        <v>57</v>
      </c>
      <c r="J25" s="729">
        <v>28</v>
      </c>
      <c r="K25" s="729">
        <v>14</v>
      </c>
      <c r="L25" s="729">
        <v>15</v>
      </c>
      <c r="M25" s="729">
        <v>9</v>
      </c>
      <c r="N25" s="729">
        <v>2</v>
      </c>
      <c r="O25" s="729">
        <v>6</v>
      </c>
      <c r="P25" s="729">
        <v>4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184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2.83</v>
      </c>
      <c r="H26" s="731">
        <f t="shared" si="1"/>
        <v>17.420000000000002</v>
      </c>
      <c r="I26" s="731">
        <f t="shared" si="1"/>
        <v>32.700000000000003</v>
      </c>
      <c r="J26" s="731">
        <f t="shared" si="1"/>
        <v>76.070000000000007</v>
      </c>
      <c r="K26" s="731">
        <f t="shared" si="1"/>
        <v>43.22</v>
      </c>
      <c r="L26" s="731">
        <f t="shared" si="1"/>
        <v>12.719999999999999</v>
      </c>
      <c r="M26" s="731">
        <f t="shared" si="1"/>
        <v>7.42</v>
      </c>
      <c r="N26" s="731">
        <f t="shared" si="1"/>
        <v>69.14</v>
      </c>
      <c r="O26" s="731">
        <f t="shared" si="1"/>
        <v>93.23</v>
      </c>
      <c r="P26" s="731">
        <f t="shared" si="1"/>
        <v>98.14</v>
      </c>
      <c r="Q26" s="731">
        <f t="shared" si="1"/>
        <v>87.24</v>
      </c>
      <c r="R26" s="731">
        <f t="shared" si="1"/>
        <v>47.68</v>
      </c>
      <c r="S26" s="731">
        <f t="shared" si="1"/>
        <v>14.19</v>
      </c>
      <c r="T26" s="731">
        <f t="shared" si="1"/>
        <v>10.16</v>
      </c>
      <c r="U26" s="731">
        <f t="shared" si="1"/>
        <v>2.44</v>
      </c>
      <c r="V26" s="731">
        <f t="shared" si="1"/>
        <v>0.3</v>
      </c>
      <c r="W26" s="731">
        <f t="shared" si="1"/>
        <v>0.22</v>
      </c>
      <c r="X26" s="731">
        <f t="shared" si="1"/>
        <v>3.14</v>
      </c>
      <c r="Y26" s="731">
        <f t="shared" si="1"/>
        <v>0.34</v>
      </c>
      <c r="Z26" s="723">
        <f t="shared" si="1"/>
        <v>618.6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53</v>
      </c>
      <c r="H27" s="726">
        <f t="shared" si="1"/>
        <v>591</v>
      </c>
      <c r="I27" s="726">
        <f t="shared" si="1"/>
        <v>1883</v>
      </c>
      <c r="J27" s="726">
        <f t="shared" si="1"/>
        <v>5889</v>
      </c>
      <c r="K27" s="726">
        <f t="shared" si="1"/>
        <v>3597</v>
      </c>
      <c r="L27" s="726">
        <f t="shared" si="1"/>
        <v>1263</v>
      </c>
      <c r="M27" s="726">
        <f t="shared" si="1"/>
        <v>1021</v>
      </c>
      <c r="N27" s="726">
        <f t="shared" si="1"/>
        <v>8285</v>
      </c>
      <c r="O27" s="726">
        <f t="shared" si="1"/>
        <v>10988</v>
      </c>
      <c r="P27" s="726">
        <f t="shared" si="1"/>
        <v>12118</v>
      </c>
      <c r="Q27" s="726">
        <f t="shared" si="1"/>
        <v>10681</v>
      </c>
      <c r="R27" s="726">
        <f t="shared" si="1"/>
        <v>5952</v>
      </c>
      <c r="S27" s="726">
        <f t="shared" si="1"/>
        <v>1692</v>
      </c>
      <c r="T27" s="726">
        <f t="shared" si="1"/>
        <v>1368</v>
      </c>
      <c r="U27" s="726">
        <f t="shared" si="1"/>
        <v>331</v>
      </c>
      <c r="V27" s="726">
        <f t="shared" si="1"/>
        <v>40</v>
      </c>
      <c r="W27" s="726">
        <f t="shared" si="1"/>
        <v>30</v>
      </c>
      <c r="X27" s="726">
        <f t="shared" si="1"/>
        <v>427</v>
      </c>
      <c r="Y27" s="726">
        <f t="shared" si="1"/>
        <v>40</v>
      </c>
      <c r="Z27" s="727">
        <f t="shared" si="1"/>
        <v>66249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6</v>
      </c>
      <c r="H28" s="733">
        <f t="shared" si="1"/>
        <v>46</v>
      </c>
      <c r="I28" s="733">
        <f t="shared" si="1"/>
        <v>127</v>
      </c>
      <c r="J28" s="733">
        <f t="shared" si="1"/>
        <v>298</v>
      </c>
      <c r="K28" s="733">
        <f t="shared" si="1"/>
        <v>127</v>
      </c>
      <c r="L28" s="733">
        <f t="shared" si="1"/>
        <v>34</v>
      </c>
      <c r="M28" s="733">
        <f t="shared" si="1"/>
        <v>19</v>
      </c>
      <c r="N28" s="733">
        <f t="shared" si="1"/>
        <v>101</v>
      </c>
      <c r="O28" s="733">
        <f t="shared" si="1"/>
        <v>119</v>
      </c>
      <c r="P28" s="733">
        <f t="shared" si="1"/>
        <v>138</v>
      </c>
      <c r="Q28" s="733">
        <f t="shared" si="1"/>
        <v>113</v>
      </c>
      <c r="R28" s="733">
        <f t="shared" si="1"/>
        <v>66</v>
      </c>
      <c r="S28" s="733">
        <f t="shared" si="1"/>
        <v>16</v>
      </c>
      <c r="T28" s="733">
        <f t="shared" si="1"/>
        <v>15</v>
      </c>
      <c r="U28" s="733">
        <f t="shared" si="1"/>
        <v>3</v>
      </c>
      <c r="V28" s="733">
        <f t="shared" si="1"/>
        <v>0</v>
      </c>
      <c r="W28" s="733">
        <f t="shared" si="1"/>
        <v>0</v>
      </c>
      <c r="X28" s="733">
        <f t="shared" si="1"/>
        <v>6</v>
      </c>
      <c r="Y28" s="733">
        <f t="shared" si="1"/>
        <v>0</v>
      </c>
      <c r="Z28" s="734">
        <f t="shared" si="1"/>
        <v>1234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23.669999999999998</v>
      </c>
      <c r="G29" s="731">
        <f t="shared" si="2"/>
        <v>103.58999999999999</v>
      </c>
      <c r="H29" s="731">
        <f t="shared" si="2"/>
        <v>290.60000000000002</v>
      </c>
      <c r="I29" s="731">
        <f t="shared" si="2"/>
        <v>740.78</v>
      </c>
      <c r="J29" s="731">
        <f t="shared" si="2"/>
        <v>861.55000000000007</v>
      </c>
      <c r="K29" s="731">
        <f t="shared" si="2"/>
        <v>1556.6200000000001</v>
      </c>
      <c r="L29" s="731">
        <f t="shared" si="2"/>
        <v>2037.2200000000003</v>
      </c>
      <c r="M29" s="731">
        <f t="shared" si="2"/>
        <v>2234.2999999999993</v>
      </c>
      <c r="N29" s="731">
        <f t="shared" si="2"/>
        <v>3914.87</v>
      </c>
      <c r="O29" s="731">
        <f t="shared" si="2"/>
        <v>5239.1900000000005</v>
      </c>
      <c r="P29" s="731">
        <f t="shared" si="2"/>
        <v>5051.34</v>
      </c>
      <c r="Q29" s="731">
        <f t="shared" si="2"/>
        <v>3650.0799999999995</v>
      </c>
      <c r="R29" s="731">
        <f t="shared" si="2"/>
        <v>1565.05</v>
      </c>
      <c r="S29" s="731">
        <f t="shared" si="2"/>
        <v>745.18999999999994</v>
      </c>
      <c r="T29" s="731">
        <f t="shared" si="2"/>
        <v>498.96</v>
      </c>
      <c r="U29" s="731">
        <f t="shared" si="2"/>
        <v>350.2</v>
      </c>
      <c r="V29" s="731">
        <f t="shared" si="2"/>
        <v>267.77000000000004</v>
      </c>
      <c r="W29" s="731">
        <f t="shared" si="2"/>
        <v>139.72999999999999</v>
      </c>
      <c r="X29" s="731">
        <f t="shared" si="2"/>
        <v>92.97</v>
      </c>
      <c r="Y29" s="731">
        <f t="shared" si="2"/>
        <v>94.72</v>
      </c>
      <c r="Z29" s="723">
        <f t="shared" si="2"/>
        <v>29458.399999999998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1339</v>
      </c>
      <c r="G30" s="726">
        <f t="shared" si="2"/>
        <v>9765</v>
      </c>
      <c r="H30" s="726">
        <f t="shared" si="2"/>
        <v>28890</v>
      </c>
      <c r="I30" s="726">
        <f t="shared" si="2"/>
        <v>103858</v>
      </c>
      <c r="J30" s="726">
        <f t="shared" si="2"/>
        <v>154146</v>
      </c>
      <c r="K30" s="726">
        <f t="shared" si="2"/>
        <v>383390</v>
      </c>
      <c r="L30" s="726">
        <f t="shared" si="2"/>
        <v>644920</v>
      </c>
      <c r="M30" s="726">
        <f t="shared" si="2"/>
        <v>911763</v>
      </c>
      <c r="N30" s="726">
        <f t="shared" si="2"/>
        <v>1701411</v>
      </c>
      <c r="O30" s="726">
        <f t="shared" si="2"/>
        <v>2421863</v>
      </c>
      <c r="P30" s="726">
        <f t="shared" si="2"/>
        <v>2447545</v>
      </c>
      <c r="Q30" s="726">
        <f t="shared" si="2"/>
        <v>1700927</v>
      </c>
      <c r="R30" s="726">
        <f t="shared" si="2"/>
        <v>842455</v>
      </c>
      <c r="S30" s="726">
        <f t="shared" si="2"/>
        <v>418365</v>
      </c>
      <c r="T30" s="726">
        <f t="shared" si="2"/>
        <v>279687</v>
      </c>
      <c r="U30" s="726">
        <f t="shared" si="2"/>
        <v>191972</v>
      </c>
      <c r="V30" s="726">
        <f t="shared" si="2"/>
        <v>153944</v>
      </c>
      <c r="W30" s="726">
        <f t="shared" si="2"/>
        <v>80845</v>
      </c>
      <c r="X30" s="726">
        <f t="shared" si="2"/>
        <v>52199</v>
      </c>
      <c r="Y30" s="726">
        <f t="shared" si="2"/>
        <v>49677</v>
      </c>
      <c r="Z30" s="727">
        <f t="shared" si="2"/>
        <v>12578961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341</v>
      </c>
      <c r="G31" s="733">
        <f t="shared" si="2"/>
        <v>1155</v>
      </c>
      <c r="H31" s="733">
        <f t="shared" si="2"/>
        <v>2233</v>
      </c>
      <c r="I31" s="733">
        <f t="shared" si="2"/>
        <v>5614</v>
      </c>
      <c r="J31" s="733">
        <f t="shared" si="2"/>
        <v>5961</v>
      </c>
      <c r="K31" s="733">
        <f t="shared" si="2"/>
        <v>11478</v>
      </c>
      <c r="L31" s="733">
        <f t="shared" si="2"/>
        <v>14978</v>
      </c>
      <c r="M31" s="733">
        <f t="shared" si="2"/>
        <v>16189</v>
      </c>
      <c r="N31" s="733">
        <f t="shared" si="2"/>
        <v>24874</v>
      </c>
      <c r="O31" s="733">
        <f t="shared" si="2"/>
        <v>28907</v>
      </c>
      <c r="P31" s="733">
        <f t="shared" si="2"/>
        <v>23739</v>
      </c>
      <c r="Q31" s="733">
        <f t="shared" si="2"/>
        <v>13118</v>
      </c>
      <c r="R31" s="733">
        <f t="shared" si="2"/>
        <v>5629</v>
      </c>
      <c r="S31" s="733">
        <f t="shared" si="2"/>
        <v>2378</v>
      </c>
      <c r="T31" s="733">
        <f t="shared" si="2"/>
        <v>1306</v>
      </c>
      <c r="U31" s="733">
        <f t="shared" si="2"/>
        <v>771</v>
      </c>
      <c r="V31" s="733">
        <f t="shared" si="2"/>
        <v>551</v>
      </c>
      <c r="W31" s="733">
        <f t="shared" si="2"/>
        <v>234</v>
      </c>
      <c r="X31" s="733">
        <f t="shared" si="2"/>
        <v>142</v>
      </c>
      <c r="Y31" s="733">
        <f t="shared" si="2"/>
        <v>144</v>
      </c>
      <c r="Z31" s="734">
        <f t="shared" si="2"/>
        <v>159742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0.03</v>
      </c>
      <c r="G32" s="731">
        <v>9.98</v>
      </c>
      <c r="H32" s="731">
        <v>0.11</v>
      </c>
      <c r="I32" s="731">
        <v>5.57</v>
      </c>
      <c r="J32" s="731">
        <v>0.72</v>
      </c>
      <c r="K32" s="731">
        <v>5.35</v>
      </c>
      <c r="L32" s="731">
        <v>2.73</v>
      </c>
      <c r="M32" s="731">
        <v>15.63</v>
      </c>
      <c r="N32" s="731">
        <v>14.12</v>
      </c>
      <c r="O32" s="731">
        <v>41.25</v>
      </c>
      <c r="P32" s="731">
        <v>102.62</v>
      </c>
      <c r="Q32" s="731">
        <v>119.15</v>
      </c>
      <c r="R32" s="731">
        <v>606.30999999999995</v>
      </c>
      <c r="S32" s="731">
        <v>377.17</v>
      </c>
      <c r="T32" s="731">
        <v>473.6</v>
      </c>
      <c r="U32" s="731">
        <v>349.24</v>
      </c>
      <c r="V32" s="731">
        <v>368.31</v>
      </c>
      <c r="W32" s="731">
        <v>209.92</v>
      </c>
      <c r="X32" s="731">
        <v>186.6</v>
      </c>
      <c r="Y32" s="731">
        <v>204.04</v>
      </c>
      <c r="Z32" s="723">
        <v>3092.45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290</v>
      </c>
      <c r="H33" s="726">
        <v>6</v>
      </c>
      <c r="I33" s="726">
        <v>574</v>
      </c>
      <c r="J33" s="726">
        <v>93</v>
      </c>
      <c r="K33" s="726">
        <v>841</v>
      </c>
      <c r="L33" s="726">
        <v>504</v>
      </c>
      <c r="M33" s="726">
        <v>3081</v>
      </c>
      <c r="N33" s="726">
        <v>3073</v>
      </c>
      <c r="O33" s="726">
        <v>9810</v>
      </c>
      <c r="P33" s="726">
        <v>25316</v>
      </c>
      <c r="Q33" s="726">
        <v>29405</v>
      </c>
      <c r="R33" s="726">
        <v>147193</v>
      </c>
      <c r="S33" s="726">
        <v>90530</v>
      </c>
      <c r="T33" s="726">
        <v>112944</v>
      </c>
      <c r="U33" s="726">
        <v>80173</v>
      </c>
      <c r="V33" s="726">
        <v>85301</v>
      </c>
      <c r="W33" s="726">
        <v>48138</v>
      </c>
      <c r="X33" s="726">
        <v>44020</v>
      </c>
      <c r="Y33" s="726">
        <v>47613</v>
      </c>
      <c r="Z33" s="727">
        <v>728905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35</v>
      </c>
      <c r="H34" s="729">
        <v>0</v>
      </c>
      <c r="I34" s="729">
        <v>36</v>
      </c>
      <c r="J34" s="729">
        <v>5</v>
      </c>
      <c r="K34" s="729">
        <v>31</v>
      </c>
      <c r="L34" s="729">
        <v>12</v>
      </c>
      <c r="M34" s="729">
        <v>64</v>
      </c>
      <c r="N34" s="729">
        <v>46</v>
      </c>
      <c r="O34" s="729">
        <v>82</v>
      </c>
      <c r="P34" s="729">
        <v>147</v>
      </c>
      <c r="Q34" s="729">
        <v>143</v>
      </c>
      <c r="R34" s="729">
        <v>703</v>
      </c>
      <c r="S34" s="729">
        <v>417</v>
      </c>
      <c r="T34" s="729">
        <v>549</v>
      </c>
      <c r="U34" s="729">
        <v>392</v>
      </c>
      <c r="V34" s="729">
        <v>421</v>
      </c>
      <c r="W34" s="729">
        <v>206</v>
      </c>
      <c r="X34" s="729">
        <v>215</v>
      </c>
      <c r="Y34" s="729">
        <v>224</v>
      </c>
      <c r="Z34" s="730">
        <v>3728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0.1</v>
      </c>
      <c r="L35" s="731">
        <v>0</v>
      </c>
      <c r="M35" s="731">
        <v>0</v>
      </c>
      <c r="N35" s="731">
        <v>0.86</v>
      </c>
      <c r="O35" s="731">
        <v>0.5</v>
      </c>
      <c r="P35" s="731">
        <v>0.11</v>
      </c>
      <c r="Q35" s="731">
        <v>0.17</v>
      </c>
      <c r="R35" s="731">
        <v>1.48</v>
      </c>
      <c r="S35" s="731">
        <v>0</v>
      </c>
      <c r="T35" s="731">
        <v>0</v>
      </c>
      <c r="U35" s="731">
        <v>0</v>
      </c>
      <c r="V35" s="731">
        <v>6.61</v>
      </c>
      <c r="W35" s="731">
        <v>0</v>
      </c>
      <c r="X35" s="731">
        <v>7.8</v>
      </c>
      <c r="Y35" s="731">
        <v>75.41</v>
      </c>
      <c r="Z35" s="723">
        <v>93.04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17</v>
      </c>
      <c r="L36" s="726">
        <v>0</v>
      </c>
      <c r="M36" s="726">
        <v>0</v>
      </c>
      <c r="N36" s="726">
        <v>192</v>
      </c>
      <c r="O36" s="726">
        <v>117</v>
      </c>
      <c r="P36" s="726">
        <v>27</v>
      </c>
      <c r="Q36" s="726">
        <v>43</v>
      </c>
      <c r="R36" s="726">
        <v>374</v>
      </c>
      <c r="S36" s="726">
        <v>0</v>
      </c>
      <c r="T36" s="726">
        <v>0</v>
      </c>
      <c r="U36" s="726">
        <v>0</v>
      </c>
      <c r="V36" s="726">
        <v>1672</v>
      </c>
      <c r="W36" s="726">
        <v>0</v>
      </c>
      <c r="X36" s="726">
        <v>1973</v>
      </c>
      <c r="Y36" s="726">
        <v>19079</v>
      </c>
      <c r="Z36" s="727">
        <v>23494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0</v>
      </c>
      <c r="N37" s="729">
        <v>3</v>
      </c>
      <c r="O37" s="729">
        <v>1</v>
      </c>
      <c r="P37" s="729">
        <v>0</v>
      </c>
      <c r="Q37" s="729">
        <v>0</v>
      </c>
      <c r="R37" s="729">
        <v>2</v>
      </c>
      <c r="S37" s="729">
        <v>0</v>
      </c>
      <c r="T37" s="729">
        <v>0</v>
      </c>
      <c r="U37" s="729">
        <v>0</v>
      </c>
      <c r="V37" s="729">
        <v>10</v>
      </c>
      <c r="W37" s="729">
        <v>0</v>
      </c>
      <c r="X37" s="729">
        <v>12</v>
      </c>
      <c r="Y37" s="729">
        <v>113</v>
      </c>
      <c r="Z37" s="730">
        <v>142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0.03</v>
      </c>
      <c r="G38" s="731">
        <f t="shared" si="3"/>
        <v>9.98</v>
      </c>
      <c r="H38" s="731">
        <f t="shared" si="3"/>
        <v>0.11</v>
      </c>
      <c r="I38" s="731">
        <f t="shared" si="3"/>
        <v>5.57</v>
      </c>
      <c r="J38" s="731">
        <f t="shared" si="3"/>
        <v>0.72</v>
      </c>
      <c r="K38" s="731">
        <f t="shared" si="3"/>
        <v>5.4499999999999993</v>
      </c>
      <c r="L38" s="731">
        <f t="shared" si="3"/>
        <v>2.73</v>
      </c>
      <c r="M38" s="731">
        <f t="shared" si="3"/>
        <v>15.63</v>
      </c>
      <c r="N38" s="731">
        <f t="shared" si="3"/>
        <v>14.979999999999999</v>
      </c>
      <c r="O38" s="731">
        <f t="shared" si="3"/>
        <v>41.75</v>
      </c>
      <c r="P38" s="731">
        <f t="shared" si="3"/>
        <v>102.73</v>
      </c>
      <c r="Q38" s="731">
        <f t="shared" si="3"/>
        <v>119.32000000000001</v>
      </c>
      <c r="R38" s="731">
        <f t="shared" si="3"/>
        <v>607.79</v>
      </c>
      <c r="S38" s="731">
        <f t="shared" si="3"/>
        <v>377.17</v>
      </c>
      <c r="T38" s="731">
        <f t="shared" si="3"/>
        <v>473.6</v>
      </c>
      <c r="U38" s="731">
        <f t="shared" si="3"/>
        <v>349.24</v>
      </c>
      <c r="V38" s="731">
        <f t="shared" si="3"/>
        <v>374.92</v>
      </c>
      <c r="W38" s="731">
        <f t="shared" si="3"/>
        <v>209.92</v>
      </c>
      <c r="X38" s="731">
        <f t="shared" si="3"/>
        <v>194.4</v>
      </c>
      <c r="Y38" s="731">
        <f t="shared" si="3"/>
        <v>279.45</v>
      </c>
      <c r="Z38" s="723">
        <f t="shared" si="3"/>
        <v>3185.49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290</v>
      </c>
      <c r="H39" s="726">
        <f t="shared" si="3"/>
        <v>6</v>
      </c>
      <c r="I39" s="726">
        <f t="shared" si="3"/>
        <v>574</v>
      </c>
      <c r="J39" s="726">
        <f t="shared" si="3"/>
        <v>93</v>
      </c>
      <c r="K39" s="726">
        <f t="shared" si="3"/>
        <v>858</v>
      </c>
      <c r="L39" s="726">
        <f t="shared" si="3"/>
        <v>504</v>
      </c>
      <c r="M39" s="726">
        <f t="shared" si="3"/>
        <v>3081</v>
      </c>
      <c r="N39" s="726">
        <f t="shared" si="3"/>
        <v>3265</v>
      </c>
      <c r="O39" s="726">
        <f t="shared" si="3"/>
        <v>9927</v>
      </c>
      <c r="P39" s="726">
        <f t="shared" si="3"/>
        <v>25343</v>
      </c>
      <c r="Q39" s="726">
        <f t="shared" si="3"/>
        <v>29448</v>
      </c>
      <c r="R39" s="726">
        <f t="shared" si="3"/>
        <v>147567</v>
      </c>
      <c r="S39" s="726">
        <f t="shared" si="3"/>
        <v>90530</v>
      </c>
      <c r="T39" s="726">
        <f t="shared" si="3"/>
        <v>112944</v>
      </c>
      <c r="U39" s="726">
        <f t="shared" si="3"/>
        <v>80173</v>
      </c>
      <c r="V39" s="726">
        <f t="shared" si="3"/>
        <v>86973</v>
      </c>
      <c r="W39" s="726">
        <f t="shared" si="3"/>
        <v>48138</v>
      </c>
      <c r="X39" s="726">
        <f t="shared" si="3"/>
        <v>45993</v>
      </c>
      <c r="Y39" s="726">
        <f t="shared" si="3"/>
        <v>66692</v>
      </c>
      <c r="Z39" s="727">
        <f t="shared" si="3"/>
        <v>752399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35</v>
      </c>
      <c r="H40" s="733">
        <f t="shared" si="3"/>
        <v>0</v>
      </c>
      <c r="I40" s="733">
        <f t="shared" si="3"/>
        <v>36</v>
      </c>
      <c r="J40" s="733">
        <f t="shared" si="3"/>
        <v>5</v>
      </c>
      <c r="K40" s="733">
        <f t="shared" si="3"/>
        <v>32</v>
      </c>
      <c r="L40" s="733">
        <f t="shared" si="3"/>
        <v>12</v>
      </c>
      <c r="M40" s="733">
        <f t="shared" si="3"/>
        <v>64</v>
      </c>
      <c r="N40" s="733">
        <f t="shared" si="3"/>
        <v>49</v>
      </c>
      <c r="O40" s="733">
        <f t="shared" si="3"/>
        <v>83</v>
      </c>
      <c r="P40" s="733">
        <f t="shared" si="3"/>
        <v>147</v>
      </c>
      <c r="Q40" s="733">
        <f t="shared" si="3"/>
        <v>143</v>
      </c>
      <c r="R40" s="733">
        <f t="shared" si="3"/>
        <v>705</v>
      </c>
      <c r="S40" s="733">
        <f t="shared" si="3"/>
        <v>417</v>
      </c>
      <c r="T40" s="733">
        <f t="shared" si="3"/>
        <v>549</v>
      </c>
      <c r="U40" s="733">
        <f t="shared" si="3"/>
        <v>392</v>
      </c>
      <c r="V40" s="733">
        <f t="shared" si="3"/>
        <v>431</v>
      </c>
      <c r="W40" s="733">
        <f t="shared" si="3"/>
        <v>206</v>
      </c>
      <c r="X40" s="733">
        <f t="shared" si="3"/>
        <v>227</v>
      </c>
      <c r="Y40" s="733">
        <f t="shared" si="3"/>
        <v>337</v>
      </c>
      <c r="Z40" s="734">
        <f t="shared" si="3"/>
        <v>3870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0.25</v>
      </c>
      <c r="K41" s="731">
        <v>0.14000000000000001</v>
      </c>
      <c r="L41" s="731">
        <v>0</v>
      </c>
      <c r="M41" s="731">
        <v>0</v>
      </c>
      <c r="N41" s="731">
        <v>0</v>
      </c>
      <c r="O41" s="731">
        <v>0</v>
      </c>
      <c r="P41" s="731">
        <v>0.59</v>
      </c>
      <c r="Q41" s="731">
        <v>2.79</v>
      </c>
      <c r="R41" s="731">
        <v>0.18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3.95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21</v>
      </c>
      <c r="K42" s="726">
        <v>12</v>
      </c>
      <c r="L42" s="726">
        <v>0</v>
      </c>
      <c r="M42" s="726">
        <v>0</v>
      </c>
      <c r="N42" s="726">
        <v>0</v>
      </c>
      <c r="O42" s="726">
        <v>0</v>
      </c>
      <c r="P42" s="726">
        <v>80</v>
      </c>
      <c r="Q42" s="726">
        <v>379</v>
      </c>
      <c r="R42" s="726">
        <v>24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516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1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1</v>
      </c>
      <c r="Q43" s="729">
        <v>4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6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323</v>
      </c>
      <c r="D44" s="721" t="s">
        <v>27</v>
      </c>
      <c r="E44" s="731">
        <v>0</v>
      </c>
      <c r="F44" s="731">
        <v>48.03</v>
      </c>
      <c r="G44" s="731">
        <v>228.19</v>
      </c>
      <c r="H44" s="731">
        <v>86.05</v>
      </c>
      <c r="I44" s="731">
        <v>770.02</v>
      </c>
      <c r="J44" s="731">
        <v>227.2</v>
      </c>
      <c r="K44" s="731">
        <v>260.89</v>
      </c>
      <c r="L44" s="731">
        <v>182.12</v>
      </c>
      <c r="M44" s="731">
        <v>541.37</v>
      </c>
      <c r="N44" s="731">
        <v>2638.31</v>
      </c>
      <c r="O44" s="731">
        <v>3151.16</v>
      </c>
      <c r="P44" s="731">
        <v>3912.5</v>
      </c>
      <c r="Q44" s="731">
        <v>2565.2600000000002</v>
      </c>
      <c r="R44" s="731">
        <v>1324.2</v>
      </c>
      <c r="S44" s="731">
        <v>421.28</v>
      </c>
      <c r="T44" s="731">
        <v>264.77</v>
      </c>
      <c r="U44" s="731">
        <v>146.94</v>
      </c>
      <c r="V44" s="731">
        <v>135.96</v>
      </c>
      <c r="W44" s="731">
        <v>68.2</v>
      </c>
      <c r="X44" s="731">
        <v>45.09</v>
      </c>
      <c r="Y44" s="731">
        <v>562.16</v>
      </c>
      <c r="Z44" s="723">
        <v>17579.7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824</v>
      </c>
      <c r="G45" s="726">
        <v>5603</v>
      </c>
      <c r="H45" s="726">
        <v>2948</v>
      </c>
      <c r="I45" s="726">
        <v>45685</v>
      </c>
      <c r="J45" s="726">
        <v>16598</v>
      </c>
      <c r="K45" s="726">
        <v>23843</v>
      </c>
      <c r="L45" s="726">
        <v>20335</v>
      </c>
      <c r="M45" s="726">
        <v>67542</v>
      </c>
      <c r="N45" s="726">
        <v>345302</v>
      </c>
      <c r="O45" s="726">
        <v>413570</v>
      </c>
      <c r="P45" s="726">
        <v>496122</v>
      </c>
      <c r="Q45" s="726">
        <v>322807</v>
      </c>
      <c r="R45" s="726">
        <v>177081</v>
      </c>
      <c r="S45" s="726">
        <v>56416</v>
      </c>
      <c r="T45" s="726">
        <v>36569</v>
      </c>
      <c r="U45" s="726">
        <v>20148</v>
      </c>
      <c r="V45" s="726">
        <v>20600</v>
      </c>
      <c r="W45" s="726">
        <v>9056</v>
      </c>
      <c r="X45" s="726">
        <v>6790</v>
      </c>
      <c r="Y45" s="726">
        <v>83689</v>
      </c>
      <c r="Z45" s="727">
        <v>2171528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151</v>
      </c>
      <c r="G46" s="729">
        <v>633</v>
      </c>
      <c r="H46" s="729">
        <v>252</v>
      </c>
      <c r="I46" s="729">
        <v>3217</v>
      </c>
      <c r="J46" s="729">
        <v>871</v>
      </c>
      <c r="K46" s="729">
        <v>841</v>
      </c>
      <c r="L46" s="729">
        <v>500</v>
      </c>
      <c r="M46" s="729">
        <v>1055</v>
      </c>
      <c r="N46" s="729">
        <v>4316</v>
      </c>
      <c r="O46" s="729">
        <v>5308</v>
      </c>
      <c r="P46" s="729">
        <v>6460</v>
      </c>
      <c r="Q46" s="729">
        <v>4231</v>
      </c>
      <c r="R46" s="729">
        <v>2329</v>
      </c>
      <c r="S46" s="729">
        <v>737</v>
      </c>
      <c r="T46" s="729">
        <v>474</v>
      </c>
      <c r="U46" s="729">
        <v>265</v>
      </c>
      <c r="V46" s="729">
        <v>273</v>
      </c>
      <c r="W46" s="729">
        <v>118</v>
      </c>
      <c r="X46" s="729">
        <v>92</v>
      </c>
      <c r="Y46" s="729">
        <v>1134</v>
      </c>
      <c r="Z46" s="730">
        <v>33257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48.03</v>
      </c>
      <c r="G47" s="731">
        <f t="shared" si="4"/>
        <v>228.19</v>
      </c>
      <c r="H47" s="731">
        <f t="shared" si="4"/>
        <v>86.05</v>
      </c>
      <c r="I47" s="731">
        <f t="shared" si="4"/>
        <v>770.02</v>
      </c>
      <c r="J47" s="731">
        <f t="shared" si="4"/>
        <v>227.45</v>
      </c>
      <c r="K47" s="731">
        <f t="shared" si="4"/>
        <v>261.02999999999997</v>
      </c>
      <c r="L47" s="731">
        <f t="shared" si="4"/>
        <v>182.12</v>
      </c>
      <c r="M47" s="731">
        <f t="shared" si="4"/>
        <v>541.37</v>
      </c>
      <c r="N47" s="731">
        <f t="shared" si="4"/>
        <v>2638.31</v>
      </c>
      <c r="O47" s="731">
        <f t="shared" si="4"/>
        <v>3151.16</v>
      </c>
      <c r="P47" s="731">
        <f t="shared" si="4"/>
        <v>3913.09</v>
      </c>
      <c r="Q47" s="731">
        <f t="shared" si="4"/>
        <v>2568.0500000000002</v>
      </c>
      <c r="R47" s="731">
        <f t="shared" si="4"/>
        <v>1324.38</v>
      </c>
      <c r="S47" s="731">
        <f t="shared" si="4"/>
        <v>421.28</v>
      </c>
      <c r="T47" s="731">
        <f t="shared" si="4"/>
        <v>264.77</v>
      </c>
      <c r="U47" s="731">
        <f t="shared" si="4"/>
        <v>146.94</v>
      </c>
      <c r="V47" s="731">
        <f t="shared" si="4"/>
        <v>135.96</v>
      </c>
      <c r="W47" s="731">
        <f t="shared" si="4"/>
        <v>68.2</v>
      </c>
      <c r="X47" s="731">
        <f t="shared" si="4"/>
        <v>45.09</v>
      </c>
      <c r="Y47" s="731">
        <f t="shared" si="4"/>
        <v>562.16</v>
      </c>
      <c r="Z47" s="723">
        <f t="shared" si="4"/>
        <v>17583.650000000001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824</v>
      </c>
      <c r="G48" s="726">
        <f t="shared" si="4"/>
        <v>5603</v>
      </c>
      <c r="H48" s="726">
        <f t="shared" si="4"/>
        <v>2948</v>
      </c>
      <c r="I48" s="726">
        <f t="shared" si="4"/>
        <v>45685</v>
      </c>
      <c r="J48" s="726">
        <f t="shared" si="4"/>
        <v>16619</v>
      </c>
      <c r="K48" s="726">
        <f t="shared" si="4"/>
        <v>23855</v>
      </c>
      <c r="L48" s="726">
        <f t="shared" si="4"/>
        <v>20335</v>
      </c>
      <c r="M48" s="726">
        <f t="shared" si="4"/>
        <v>67542</v>
      </c>
      <c r="N48" s="726">
        <f t="shared" si="4"/>
        <v>345302</v>
      </c>
      <c r="O48" s="726">
        <f t="shared" si="4"/>
        <v>413570</v>
      </c>
      <c r="P48" s="726">
        <f t="shared" si="4"/>
        <v>496202</v>
      </c>
      <c r="Q48" s="726">
        <f t="shared" si="4"/>
        <v>323186</v>
      </c>
      <c r="R48" s="726">
        <f t="shared" si="4"/>
        <v>177105</v>
      </c>
      <c r="S48" s="726">
        <f t="shared" si="4"/>
        <v>56416</v>
      </c>
      <c r="T48" s="726">
        <f t="shared" si="4"/>
        <v>36569</v>
      </c>
      <c r="U48" s="726">
        <f t="shared" si="4"/>
        <v>20148</v>
      </c>
      <c r="V48" s="726">
        <f t="shared" si="4"/>
        <v>20600</v>
      </c>
      <c r="W48" s="726">
        <f t="shared" si="4"/>
        <v>9056</v>
      </c>
      <c r="X48" s="726">
        <f t="shared" si="4"/>
        <v>6790</v>
      </c>
      <c r="Y48" s="726">
        <f t="shared" si="4"/>
        <v>83689</v>
      </c>
      <c r="Z48" s="727">
        <f t="shared" si="4"/>
        <v>2172044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151</v>
      </c>
      <c r="G49" s="733">
        <f t="shared" si="4"/>
        <v>633</v>
      </c>
      <c r="H49" s="733">
        <f t="shared" si="4"/>
        <v>252</v>
      </c>
      <c r="I49" s="733">
        <f t="shared" si="4"/>
        <v>3217</v>
      </c>
      <c r="J49" s="733">
        <f t="shared" si="4"/>
        <v>872</v>
      </c>
      <c r="K49" s="733">
        <f t="shared" si="4"/>
        <v>841</v>
      </c>
      <c r="L49" s="733">
        <f t="shared" si="4"/>
        <v>500</v>
      </c>
      <c r="M49" s="733">
        <f t="shared" si="4"/>
        <v>1055</v>
      </c>
      <c r="N49" s="733">
        <f t="shared" si="4"/>
        <v>4316</v>
      </c>
      <c r="O49" s="733">
        <f t="shared" si="4"/>
        <v>5308</v>
      </c>
      <c r="P49" s="733">
        <f t="shared" si="4"/>
        <v>6461</v>
      </c>
      <c r="Q49" s="733">
        <f t="shared" si="4"/>
        <v>4235</v>
      </c>
      <c r="R49" s="733">
        <f t="shared" si="4"/>
        <v>2329</v>
      </c>
      <c r="S49" s="733">
        <f t="shared" si="4"/>
        <v>737</v>
      </c>
      <c r="T49" s="733">
        <f t="shared" si="4"/>
        <v>474</v>
      </c>
      <c r="U49" s="733">
        <f t="shared" si="4"/>
        <v>265</v>
      </c>
      <c r="V49" s="733">
        <f t="shared" si="4"/>
        <v>273</v>
      </c>
      <c r="W49" s="733">
        <f t="shared" si="4"/>
        <v>118</v>
      </c>
      <c r="X49" s="733">
        <f t="shared" si="4"/>
        <v>92</v>
      </c>
      <c r="Y49" s="733">
        <f t="shared" si="4"/>
        <v>1134</v>
      </c>
      <c r="Z49" s="734">
        <f t="shared" si="4"/>
        <v>33263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48.06</v>
      </c>
      <c r="G50" s="731">
        <f t="shared" si="5"/>
        <v>238.17</v>
      </c>
      <c r="H50" s="731">
        <f t="shared" si="5"/>
        <v>86.16</v>
      </c>
      <c r="I50" s="731">
        <f t="shared" si="5"/>
        <v>775.59</v>
      </c>
      <c r="J50" s="731">
        <f t="shared" si="5"/>
        <v>228.17</v>
      </c>
      <c r="K50" s="731">
        <f t="shared" si="5"/>
        <v>266.47999999999996</v>
      </c>
      <c r="L50" s="731">
        <f t="shared" si="5"/>
        <v>184.85</v>
      </c>
      <c r="M50" s="731">
        <f t="shared" si="5"/>
        <v>557</v>
      </c>
      <c r="N50" s="731">
        <f t="shared" si="5"/>
        <v>2653.29</v>
      </c>
      <c r="O50" s="731">
        <f t="shared" si="5"/>
        <v>3192.91</v>
      </c>
      <c r="P50" s="731">
        <f t="shared" si="5"/>
        <v>4015.82</v>
      </c>
      <c r="Q50" s="731">
        <f t="shared" si="5"/>
        <v>2687.3700000000003</v>
      </c>
      <c r="R50" s="731">
        <f t="shared" si="5"/>
        <v>1932.17</v>
      </c>
      <c r="S50" s="731">
        <f t="shared" si="5"/>
        <v>798.45</v>
      </c>
      <c r="T50" s="731">
        <f t="shared" si="5"/>
        <v>738.37</v>
      </c>
      <c r="U50" s="731">
        <f t="shared" si="5"/>
        <v>496.18</v>
      </c>
      <c r="V50" s="731">
        <f t="shared" si="5"/>
        <v>510.88</v>
      </c>
      <c r="W50" s="731">
        <f t="shared" si="5"/>
        <v>278.12</v>
      </c>
      <c r="X50" s="731">
        <f t="shared" si="5"/>
        <v>239.49</v>
      </c>
      <c r="Y50" s="731">
        <f t="shared" si="5"/>
        <v>841.6099999999999</v>
      </c>
      <c r="Z50" s="723">
        <f t="shared" si="5"/>
        <v>20769.14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824</v>
      </c>
      <c r="G51" s="726">
        <f t="shared" si="5"/>
        <v>5893</v>
      </c>
      <c r="H51" s="726">
        <f t="shared" si="5"/>
        <v>2954</v>
      </c>
      <c r="I51" s="726">
        <f t="shared" si="5"/>
        <v>46259</v>
      </c>
      <c r="J51" s="726">
        <f t="shared" si="5"/>
        <v>16712</v>
      </c>
      <c r="K51" s="726">
        <f t="shared" si="5"/>
        <v>24713</v>
      </c>
      <c r="L51" s="726">
        <f t="shared" si="5"/>
        <v>20839</v>
      </c>
      <c r="M51" s="726">
        <f t="shared" si="5"/>
        <v>70623</v>
      </c>
      <c r="N51" s="726">
        <f t="shared" si="5"/>
        <v>348567</v>
      </c>
      <c r="O51" s="726">
        <f t="shared" si="5"/>
        <v>423497</v>
      </c>
      <c r="P51" s="726">
        <f t="shared" si="5"/>
        <v>521545</v>
      </c>
      <c r="Q51" s="726">
        <f t="shared" si="5"/>
        <v>352634</v>
      </c>
      <c r="R51" s="726">
        <f t="shared" si="5"/>
        <v>324672</v>
      </c>
      <c r="S51" s="726">
        <f t="shared" si="5"/>
        <v>146946</v>
      </c>
      <c r="T51" s="726">
        <f t="shared" si="5"/>
        <v>149513</v>
      </c>
      <c r="U51" s="726">
        <f t="shared" si="5"/>
        <v>100321</v>
      </c>
      <c r="V51" s="726">
        <f t="shared" si="5"/>
        <v>107573</v>
      </c>
      <c r="W51" s="726">
        <f t="shared" si="5"/>
        <v>57194</v>
      </c>
      <c r="X51" s="726">
        <f t="shared" si="5"/>
        <v>52783</v>
      </c>
      <c r="Y51" s="726">
        <f t="shared" si="5"/>
        <v>150381</v>
      </c>
      <c r="Z51" s="727">
        <f t="shared" si="5"/>
        <v>2924443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151</v>
      </c>
      <c r="G52" s="733">
        <f t="shared" si="5"/>
        <v>668</v>
      </c>
      <c r="H52" s="733">
        <f t="shared" si="5"/>
        <v>252</v>
      </c>
      <c r="I52" s="733">
        <f t="shared" si="5"/>
        <v>3253</v>
      </c>
      <c r="J52" s="733">
        <f t="shared" si="5"/>
        <v>877</v>
      </c>
      <c r="K52" s="733">
        <f t="shared" si="5"/>
        <v>873</v>
      </c>
      <c r="L52" s="733">
        <f t="shared" si="5"/>
        <v>512</v>
      </c>
      <c r="M52" s="733">
        <f t="shared" si="5"/>
        <v>1119</v>
      </c>
      <c r="N52" s="733">
        <f t="shared" si="5"/>
        <v>4365</v>
      </c>
      <c r="O52" s="733">
        <f t="shared" si="5"/>
        <v>5391</v>
      </c>
      <c r="P52" s="733">
        <f t="shared" si="5"/>
        <v>6608</v>
      </c>
      <c r="Q52" s="733">
        <f t="shared" si="5"/>
        <v>4378</v>
      </c>
      <c r="R52" s="733">
        <f t="shared" si="5"/>
        <v>3034</v>
      </c>
      <c r="S52" s="733">
        <f t="shared" si="5"/>
        <v>1154</v>
      </c>
      <c r="T52" s="733">
        <f t="shared" si="5"/>
        <v>1023</v>
      </c>
      <c r="U52" s="733">
        <f t="shared" si="5"/>
        <v>657</v>
      </c>
      <c r="V52" s="733">
        <f t="shared" si="5"/>
        <v>704</v>
      </c>
      <c r="W52" s="733">
        <f t="shared" si="5"/>
        <v>324</v>
      </c>
      <c r="X52" s="733">
        <f t="shared" si="5"/>
        <v>319</v>
      </c>
      <c r="Y52" s="733">
        <f t="shared" si="5"/>
        <v>1471</v>
      </c>
      <c r="Z52" s="734">
        <f t="shared" si="5"/>
        <v>37133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71.73</v>
      </c>
      <c r="G53" s="731">
        <f t="shared" si="6"/>
        <v>341.76</v>
      </c>
      <c r="H53" s="731">
        <f t="shared" si="6"/>
        <v>376.76000000000005</v>
      </c>
      <c r="I53" s="731">
        <f t="shared" si="6"/>
        <v>1516.37</v>
      </c>
      <c r="J53" s="731">
        <f t="shared" si="6"/>
        <v>1089.72</v>
      </c>
      <c r="K53" s="731">
        <f t="shared" si="6"/>
        <v>1823.1</v>
      </c>
      <c r="L53" s="731">
        <f t="shared" si="6"/>
        <v>2222.0700000000002</v>
      </c>
      <c r="M53" s="731">
        <f t="shared" si="6"/>
        <v>2791.2999999999993</v>
      </c>
      <c r="N53" s="731">
        <f t="shared" si="6"/>
        <v>6568.16</v>
      </c>
      <c r="O53" s="731">
        <f t="shared" si="6"/>
        <v>8432.1</v>
      </c>
      <c r="P53" s="731">
        <f t="shared" si="6"/>
        <v>9067.16</v>
      </c>
      <c r="Q53" s="731">
        <f t="shared" si="6"/>
        <v>6337.45</v>
      </c>
      <c r="R53" s="731">
        <f t="shared" si="6"/>
        <v>3497.2199999999993</v>
      </c>
      <c r="S53" s="731">
        <f t="shared" si="6"/>
        <v>1543.6399999999999</v>
      </c>
      <c r="T53" s="731">
        <f t="shared" si="6"/>
        <v>1237.33</v>
      </c>
      <c r="U53" s="731">
        <f t="shared" si="6"/>
        <v>846.38000000000011</v>
      </c>
      <c r="V53" s="731">
        <f t="shared" si="6"/>
        <v>778.65000000000009</v>
      </c>
      <c r="W53" s="731">
        <f t="shared" si="6"/>
        <v>417.84999999999997</v>
      </c>
      <c r="X53" s="731">
        <f t="shared" si="6"/>
        <v>332.46000000000004</v>
      </c>
      <c r="Y53" s="731">
        <f t="shared" si="6"/>
        <v>936.32999999999993</v>
      </c>
      <c r="Z53" s="723">
        <f t="shared" si="6"/>
        <v>50227.54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2163</v>
      </c>
      <c r="G54" s="726">
        <f t="shared" si="6"/>
        <v>15658</v>
      </c>
      <c r="H54" s="726">
        <f t="shared" si="6"/>
        <v>31844</v>
      </c>
      <c r="I54" s="726">
        <f t="shared" si="6"/>
        <v>150117</v>
      </c>
      <c r="J54" s="726">
        <f t="shared" si="6"/>
        <v>170858</v>
      </c>
      <c r="K54" s="726">
        <f t="shared" si="6"/>
        <v>408103</v>
      </c>
      <c r="L54" s="726">
        <f t="shared" si="6"/>
        <v>665759</v>
      </c>
      <c r="M54" s="726">
        <f t="shared" si="6"/>
        <v>982386</v>
      </c>
      <c r="N54" s="726">
        <f t="shared" si="6"/>
        <v>2049978</v>
      </c>
      <c r="O54" s="726">
        <f t="shared" si="6"/>
        <v>2845360</v>
      </c>
      <c r="P54" s="726">
        <f t="shared" si="6"/>
        <v>2969090</v>
      </c>
      <c r="Q54" s="726">
        <f t="shared" si="6"/>
        <v>2053561</v>
      </c>
      <c r="R54" s="726">
        <f t="shared" si="6"/>
        <v>1167127</v>
      </c>
      <c r="S54" s="726">
        <f t="shared" si="6"/>
        <v>565311</v>
      </c>
      <c r="T54" s="726">
        <f t="shared" si="6"/>
        <v>429200</v>
      </c>
      <c r="U54" s="726">
        <f t="shared" si="6"/>
        <v>292293</v>
      </c>
      <c r="V54" s="726">
        <f t="shared" si="6"/>
        <v>261517</v>
      </c>
      <c r="W54" s="726">
        <f t="shared" si="6"/>
        <v>138039</v>
      </c>
      <c r="X54" s="726">
        <f t="shared" si="6"/>
        <v>104982</v>
      </c>
      <c r="Y54" s="726">
        <f t="shared" si="6"/>
        <v>200058</v>
      </c>
      <c r="Z54" s="727">
        <f t="shared" si="6"/>
        <v>15503404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492</v>
      </c>
      <c r="G55" s="736">
        <f t="shared" si="6"/>
        <v>1823</v>
      </c>
      <c r="H55" s="736">
        <f t="shared" si="6"/>
        <v>2485</v>
      </c>
      <c r="I55" s="736">
        <f t="shared" si="6"/>
        <v>8867</v>
      </c>
      <c r="J55" s="736">
        <f t="shared" si="6"/>
        <v>6838</v>
      </c>
      <c r="K55" s="736">
        <f t="shared" si="6"/>
        <v>12351</v>
      </c>
      <c r="L55" s="736">
        <f t="shared" si="6"/>
        <v>15490</v>
      </c>
      <c r="M55" s="736">
        <f t="shared" si="6"/>
        <v>17308</v>
      </c>
      <c r="N55" s="736">
        <f t="shared" si="6"/>
        <v>29239</v>
      </c>
      <c r="O55" s="736">
        <f t="shared" si="6"/>
        <v>34298</v>
      </c>
      <c r="P55" s="736">
        <f t="shared" si="6"/>
        <v>30347</v>
      </c>
      <c r="Q55" s="736">
        <f t="shared" si="6"/>
        <v>17496</v>
      </c>
      <c r="R55" s="736">
        <f t="shared" si="6"/>
        <v>8663</v>
      </c>
      <c r="S55" s="736">
        <f t="shared" si="6"/>
        <v>3532</v>
      </c>
      <c r="T55" s="736">
        <f t="shared" si="6"/>
        <v>2329</v>
      </c>
      <c r="U55" s="736">
        <f t="shared" si="6"/>
        <v>1428</v>
      </c>
      <c r="V55" s="736">
        <f t="shared" si="6"/>
        <v>1255</v>
      </c>
      <c r="W55" s="736">
        <f t="shared" si="6"/>
        <v>558</v>
      </c>
      <c r="X55" s="736">
        <f t="shared" si="6"/>
        <v>461</v>
      </c>
      <c r="Y55" s="736">
        <f t="shared" si="6"/>
        <v>1615</v>
      </c>
      <c r="Z55" s="737">
        <f t="shared" si="6"/>
        <v>196875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810.96</v>
      </c>
      <c r="H59" s="901"/>
      <c r="I59" s="901">
        <v>81096</v>
      </c>
      <c r="J59" s="901"/>
      <c r="K59" s="901">
        <v>68.790000000000006</v>
      </c>
      <c r="L59" s="901"/>
      <c r="M59" s="901">
        <v>74.95</v>
      </c>
      <c r="N59" s="901"/>
      <c r="O59" s="901">
        <v>46.07</v>
      </c>
      <c r="P59" s="901"/>
      <c r="Q59" s="901">
        <v>162.87</v>
      </c>
      <c r="R59" s="901"/>
      <c r="S59" s="906">
        <f>M59+O59+Q59</f>
        <v>283.89</v>
      </c>
      <c r="T59" s="907"/>
      <c r="U59" s="901">
        <f>Z53+G59+K59+S59</f>
        <v>51391.18</v>
      </c>
      <c r="V59" s="901"/>
      <c r="W59" s="901">
        <f>Z54</f>
        <v>15503404</v>
      </c>
      <c r="X59" s="901"/>
      <c r="Y59" s="901">
        <f>Z55</f>
        <v>196875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topLeftCell="C1"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377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18.170000000000002</v>
      </c>
      <c r="G5" s="722">
        <v>72.36</v>
      </c>
      <c r="H5" s="722">
        <v>50.13</v>
      </c>
      <c r="I5" s="722">
        <v>134.88</v>
      </c>
      <c r="J5" s="722">
        <v>189.99</v>
      </c>
      <c r="K5" s="722">
        <v>723.24</v>
      </c>
      <c r="L5" s="722">
        <v>1561.35</v>
      </c>
      <c r="M5" s="722">
        <v>2042.01</v>
      </c>
      <c r="N5" s="722">
        <v>5595.4</v>
      </c>
      <c r="O5" s="722">
        <v>4621.91</v>
      </c>
      <c r="P5" s="722">
        <v>3975.24</v>
      </c>
      <c r="Q5" s="722">
        <v>2495.7199999999998</v>
      </c>
      <c r="R5" s="722">
        <v>928.71</v>
      </c>
      <c r="S5" s="722">
        <v>527.53</v>
      </c>
      <c r="T5" s="722">
        <v>306.69</v>
      </c>
      <c r="U5" s="722">
        <v>259.06</v>
      </c>
      <c r="V5" s="722">
        <v>241.99</v>
      </c>
      <c r="W5" s="722">
        <v>117.09</v>
      </c>
      <c r="X5" s="722">
        <v>79.66</v>
      </c>
      <c r="Y5" s="722">
        <v>98.88</v>
      </c>
      <c r="Z5" s="723">
        <v>24040.01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867</v>
      </c>
      <c r="G6" s="726">
        <v>9659</v>
      </c>
      <c r="H6" s="726">
        <v>9737</v>
      </c>
      <c r="I6" s="726">
        <v>34515</v>
      </c>
      <c r="J6" s="726">
        <v>57232</v>
      </c>
      <c r="K6" s="726">
        <v>275851</v>
      </c>
      <c r="L6" s="726">
        <v>655479</v>
      </c>
      <c r="M6" s="726">
        <v>946647</v>
      </c>
      <c r="N6" s="726">
        <v>2841085</v>
      </c>
      <c r="O6" s="726">
        <v>2510952</v>
      </c>
      <c r="P6" s="726">
        <v>2210158</v>
      </c>
      <c r="Q6" s="726">
        <v>1471101</v>
      </c>
      <c r="R6" s="726">
        <v>560296</v>
      </c>
      <c r="S6" s="726">
        <v>329943</v>
      </c>
      <c r="T6" s="726">
        <v>194948</v>
      </c>
      <c r="U6" s="726">
        <v>181222</v>
      </c>
      <c r="V6" s="726">
        <v>157759</v>
      </c>
      <c r="W6" s="726">
        <v>77238</v>
      </c>
      <c r="X6" s="726">
        <v>55630</v>
      </c>
      <c r="Y6" s="726">
        <v>68508</v>
      </c>
      <c r="Z6" s="727">
        <v>12648827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224</v>
      </c>
      <c r="G7" s="729">
        <v>1186</v>
      </c>
      <c r="H7" s="729">
        <v>704</v>
      </c>
      <c r="I7" s="729">
        <v>1727</v>
      </c>
      <c r="J7" s="729">
        <v>2133</v>
      </c>
      <c r="K7" s="729">
        <v>7668</v>
      </c>
      <c r="L7" s="729">
        <v>14811</v>
      </c>
      <c r="M7" s="729">
        <v>16765</v>
      </c>
      <c r="N7" s="729">
        <v>41430</v>
      </c>
      <c r="O7" s="729">
        <v>29860</v>
      </c>
      <c r="P7" s="729">
        <v>21780</v>
      </c>
      <c r="Q7" s="729">
        <v>11823</v>
      </c>
      <c r="R7" s="729">
        <v>3778</v>
      </c>
      <c r="S7" s="729">
        <v>1840</v>
      </c>
      <c r="T7" s="729">
        <v>878</v>
      </c>
      <c r="U7" s="729">
        <v>733</v>
      </c>
      <c r="V7" s="729">
        <v>536</v>
      </c>
      <c r="W7" s="729">
        <v>210</v>
      </c>
      <c r="X7" s="729">
        <v>118</v>
      </c>
      <c r="Y7" s="729">
        <v>154</v>
      </c>
      <c r="Z7" s="730">
        <v>158358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9.59</v>
      </c>
      <c r="G8" s="731">
        <v>91.47</v>
      </c>
      <c r="H8" s="731">
        <v>200.38</v>
      </c>
      <c r="I8" s="731">
        <v>636.34</v>
      </c>
      <c r="J8" s="731">
        <v>794.1</v>
      </c>
      <c r="K8" s="731">
        <v>1167.2</v>
      </c>
      <c r="L8" s="731">
        <v>1636.13</v>
      </c>
      <c r="M8" s="731">
        <v>1343.13</v>
      </c>
      <c r="N8" s="731">
        <v>1483.93</v>
      </c>
      <c r="O8" s="731">
        <v>1057.29</v>
      </c>
      <c r="P8" s="731">
        <v>934.07</v>
      </c>
      <c r="Q8" s="731">
        <v>587.41</v>
      </c>
      <c r="R8" s="731">
        <v>222.44</v>
      </c>
      <c r="S8" s="731">
        <v>141.53</v>
      </c>
      <c r="T8" s="731">
        <v>125.65</v>
      </c>
      <c r="U8" s="731">
        <v>108.64</v>
      </c>
      <c r="V8" s="731">
        <v>129.4</v>
      </c>
      <c r="W8" s="731">
        <v>58.89</v>
      </c>
      <c r="X8" s="731">
        <v>24.71</v>
      </c>
      <c r="Y8" s="731">
        <v>33.200000000000003</v>
      </c>
      <c r="Z8" s="723">
        <v>10785.5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456</v>
      </c>
      <c r="G9" s="726">
        <v>7099</v>
      </c>
      <c r="H9" s="726">
        <v>25021</v>
      </c>
      <c r="I9" s="726">
        <v>98884</v>
      </c>
      <c r="J9" s="726">
        <v>145304</v>
      </c>
      <c r="K9" s="726">
        <v>262481</v>
      </c>
      <c r="L9" s="726">
        <v>422492</v>
      </c>
      <c r="M9" s="726">
        <v>396275</v>
      </c>
      <c r="N9" s="726">
        <v>475857</v>
      </c>
      <c r="O9" s="726">
        <v>366033</v>
      </c>
      <c r="P9" s="726">
        <v>313778</v>
      </c>
      <c r="Q9" s="726">
        <v>215042</v>
      </c>
      <c r="R9" s="726">
        <v>81642</v>
      </c>
      <c r="S9" s="726">
        <v>54705</v>
      </c>
      <c r="T9" s="726">
        <v>50320</v>
      </c>
      <c r="U9" s="726">
        <v>45854</v>
      </c>
      <c r="V9" s="726">
        <v>53139</v>
      </c>
      <c r="W9" s="726">
        <v>24648</v>
      </c>
      <c r="X9" s="726">
        <v>10161</v>
      </c>
      <c r="Y9" s="726">
        <v>14230</v>
      </c>
      <c r="Z9" s="727">
        <v>3063421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101</v>
      </c>
      <c r="G10" s="729">
        <v>846</v>
      </c>
      <c r="H10" s="729">
        <v>1762</v>
      </c>
      <c r="I10" s="729">
        <v>5113</v>
      </c>
      <c r="J10" s="729">
        <v>5523</v>
      </c>
      <c r="K10" s="729">
        <v>7463</v>
      </c>
      <c r="L10" s="729">
        <v>9563</v>
      </c>
      <c r="M10" s="729">
        <v>7035</v>
      </c>
      <c r="N10" s="729">
        <v>6882</v>
      </c>
      <c r="O10" s="729">
        <v>4272</v>
      </c>
      <c r="P10" s="729">
        <v>3168</v>
      </c>
      <c r="Q10" s="729">
        <v>1759</v>
      </c>
      <c r="R10" s="729">
        <v>542</v>
      </c>
      <c r="S10" s="729">
        <v>296</v>
      </c>
      <c r="T10" s="729">
        <v>226</v>
      </c>
      <c r="U10" s="729">
        <v>174</v>
      </c>
      <c r="V10" s="729">
        <v>171</v>
      </c>
      <c r="W10" s="729">
        <v>62</v>
      </c>
      <c r="X10" s="729">
        <v>26</v>
      </c>
      <c r="Y10" s="729">
        <v>34</v>
      </c>
      <c r="Z10" s="730">
        <v>55018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0.73</v>
      </c>
      <c r="I11" s="731">
        <v>0.63</v>
      </c>
      <c r="J11" s="731">
        <v>0.4</v>
      </c>
      <c r="K11" s="731">
        <v>3.35</v>
      </c>
      <c r="L11" s="731">
        <v>6.68</v>
      </c>
      <c r="M11" s="731">
        <v>96.43</v>
      </c>
      <c r="N11" s="731">
        <v>565.85</v>
      </c>
      <c r="O11" s="731">
        <v>766.56</v>
      </c>
      <c r="P11" s="731">
        <v>614.38</v>
      </c>
      <c r="Q11" s="731">
        <v>400</v>
      </c>
      <c r="R11" s="731">
        <v>11</v>
      </c>
      <c r="S11" s="731">
        <v>8.42</v>
      </c>
      <c r="T11" s="731">
        <v>4.88</v>
      </c>
      <c r="U11" s="731">
        <v>1.76</v>
      </c>
      <c r="V11" s="731">
        <v>1.95</v>
      </c>
      <c r="W11" s="731">
        <v>2.09</v>
      </c>
      <c r="X11" s="731">
        <v>0.89</v>
      </c>
      <c r="Y11" s="731">
        <v>5.94</v>
      </c>
      <c r="Z11" s="723">
        <v>2491.94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47</v>
      </c>
      <c r="I12" s="726">
        <v>53</v>
      </c>
      <c r="J12" s="726">
        <v>49</v>
      </c>
      <c r="K12" s="726">
        <v>503</v>
      </c>
      <c r="L12" s="726">
        <v>1014</v>
      </c>
      <c r="M12" s="726">
        <v>17323</v>
      </c>
      <c r="N12" s="726">
        <v>111558</v>
      </c>
      <c r="O12" s="726">
        <v>163225</v>
      </c>
      <c r="P12" s="726">
        <v>137976</v>
      </c>
      <c r="Q12" s="726">
        <v>91235</v>
      </c>
      <c r="R12" s="726">
        <v>2660</v>
      </c>
      <c r="S12" s="726">
        <v>2097</v>
      </c>
      <c r="T12" s="726">
        <v>1149</v>
      </c>
      <c r="U12" s="726">
        <v>398</v>
      </c>
      <c r="V12" s="726">
        <v>455</v>
      </c>
      <c r="W12" s="726">
        <v>520</v>
      </c>
      <c r="X12" s="726">
        <v>221</v>
      </c>
      <c r="Y12" s="726">
        <v>1480</v>
      </c>
      <c r="Z12" s="727">
        <v>531963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4</v>
      </c>
      <c r="I13" s="729">
        <v>4</v>
      </c>
      <c r="J13" s="729">
        <v>2</v>
      </c>
      <c r="K13" s="729">
        <v>21</v>
      </c>
      <c r="L13" s="729">
        <v>32</v>
      </c>
      <c r="M13" s="729">
        <v>346</v>
      </c>
      <c r="N13" s="729">
        <v>1733</v>
      </c>
      <c r="O13" s="729">
        <v>1855</v>
      </c>
      <c r="P13" s="729">
        <v>1045</v>
      </c>
      <c r="Q13" s="729">
        <v>414</v>
      </c>
      <c r="R13" s="729">
        <v>16</v>
      </c>
      <c r="S13" s="729">
        <v>12</v>
      </c>
      <c r="T13" s="729">
        <v>6</v>
      </c>
      <c r="U13" s="729">
        <v>1</v>
      </c>
      <c r="V13" s="729">
        <v>1</v>
      </c>
      <c r="W13" s="729">
        <v>2</v>
      </c>
      <c r="X13" s="729">
        <v>1</v>
      </c>
      <c r="Y13" s="729">
        <v>8</v>
      </c>
      <c r="Z13" s="730">
        <v>5503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17.97</v>
      </c>
      <c r="G14" s="731">
        <v>12.98</v>
      </c>
      <c r="H14" s="731">
        <v>0</v>
      </c>
      <c r="I14" s="731">
        <v>0</v>
      </c>
      <c r="J14" s="731">
        <v>2.13</v>
      </c>
      <c r="K14" s="731">
        <v>1.52</v>
      </c>
      <c r="L14" s="731">
        <v>0.54</v>
      </c>
      <c r="M14" s="731">
        <v>12.17</v>
      </c>
      <c r="N14" s="731">
        <v>4.57</v>
      </c>
      <c r="O14" s="731">
        <v>59.3</v>
      </c>
      <c r="P14" s="731">
        <v>14.07</v>
      </c>
      <c r="Q14" s="731">
        <v>13.84</v>
      </c>
      <c r="R14" s="731">
        <v>3.3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142.38999999999999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460</v>
      </c>
      <c r="H15" s="726">
        <v>0</v>
      </c>
      <c r="I15" s="726">
        <v>0</v>
      </c>
      <c r="J15" s="726">
        <v>273</v>
      </c>
      <c r="K15" s="726">
        <v>239</v>
      </c>
      <c r="L15" s="726">
        <v>98</v>
      </c>
      <c r="M15" s="726">
        <v>2554</v>
      </c>
      <c r="N15" s="726">
        <v>1148</v>
      </c>
      <c r="O15" s="726">
        <v>14221</v>
      </c>
      <c r="P15" s="726">
        <v>3592</v>
      </c>
      <c r="Q15" s="726">
        <v>3914</v>
      </c>
      <c r="R15" s="726">
        <v>987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27486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45</v>
      </c>
      <c r="H16" s="729">
        <v>0</v>
      </c>
      <c r="I16" s="729">
        <v>0</v>
      </c>
      <c r="J16" s="729">
        <v>14</v>
      </c>
      <c r="K16" s="729">
        <v>10</v>
      </c>
      <c r="L16" s="729">
        <v>3</v>
      </c>
      <c r="M16" s="729">
        <v>53</v>
      </c>
      <c r="N16" s="729">
        <v>19</v>
      </c>
      <c r="O16" s="729">
        <v>174</v>
      </c>
      <c r="P16" s="729">
        <v>27</v>
      </c>
      <c r="Q16" s="729">
        <v>26</v>
      </c>
      <c r="R16" s="729">
        <v>7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378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45.730000000000004</v>
      </c>
      <c r="G17" s="731">
        <f t="shared" si="0"/>
        <v>176.80999999999997</v>
      </c>
      <c r="H17" s="731">
        <f t="shared" si="0"/>
        <v>251.23999999999998</v>
      </c>
      <c r="I17" s="731">
        <f t="shared" si="0"/>
        <v>771.85</v>
      </c>
      <c r="J17" s="731">
        <f t="shared" si="0"/>
        <v>986.62</v>
      </c>
      <c r="K17" s="731">
        <f t="shared" si="0"/>
        <v>1895.31</v>
      </c>
      <c r="L17" s="731">
        <f t="shared" si="0"/>
        <v>3204.7</v>
      </c>
      <c r="M17" s="731">
        <f t="shared" si="0"/>
        <v>3493.7400000000002</v>
      </c>
      <c r="N17" s="731">
        <f t="shared" si="0"/>
        <v>7649.75</v>
      </c>
      <c r="O17" s="731">
        <f t="shared" si="0"/>
        <v>6505.06</v>
      </c>
      <c r="P17" s="731">
        <f t="shared" si="0"/>
        <v>5537.7599999999993</v>
      </c>
      <c r="Q17" s="731">
        <f t="shared" si="0"/>
        <v>3496.97</v>
      </c>
      <c r="R17" s="731">
        <f t="shared" si="0"/>
        <v>1165.45</v>
      </c>
      <c r="S17" s="731">
        <f t="shared" si="0"/>
        <v>677.4799999999999</v>
      </c>
      <c r="T17" s="731">
        <f t="shared" si="0"/>
        <v>437.22</v>
      </c>
      <c r="U17" s="731">
        <f t="shared" si="0"/>
        <v>369.46</v>
      </c>
      <c r="V17" s="731">
        <f t="shared" si="0"/>
        <v>373.34</v>
      </c>
      <c r="W17" s="731">
        <f t="shared" si="0"/>
        <v>178.07000000000002</v>
      </c>
      <c r="X17" s="731">
        <f t="shared" si="0"/>
        <v>105.26</v>
      </c>
      <c r="Y17" s="731">
        <f t="shared" si="0"/>
        <v>138.01999999999998</v>
      </c>
      <c r="Z17" s="723">
        <f t="shared" si="0"/>
        <v>37459.839999999997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1323</v>
      </c>
      <c r="G18" s="726">
        <f t="shared" si="0"/>
        <v>17218</v>
      </c>
      <c r="H18" s="726">
        <f t="shared" si="0"/>
        <v>34805</v>
      </c>
      <c r="I18" s="726">
        <f t="shared" si="0"/>
        <v>133452</v>
      </c>
      <c r="J18" s="726">
        <f t="shared" si="0"/>
        <v>202858</v>
      </c>
      <c r="K18" s="726">
        <f t="shared" si="0"/>
        <v>539074</v>
      </c>
      <c r="L18" s="726">
        <f t="shared" si="0"/>
        <v>1079083</v>
      </c>
      <c r="M18" s="726">
        <f t="shared" si="0"/>
        <v>1362799</v>
      </c>
      <c r="N18" s="726">
        <f t="shared" si="0"/>
        <v>3429648</v>
      </c>
      <c r="O18" s="726">
        <f t="shared" si="0"/>
        <v>3054431</v>
      </c>
      <c r="P18" s="726">
        <f t="shared" si="0"/>
        <v>2665504</v>
      </c>
      <c r="Q18" s="726">
        <f t="shared" si="0"/>
        <v>1781292</v>
      </c>
      <c r="R18" s="726">
        <f t="shared" si="0"/>
        <v>645585</v>
      </c>
      <c r="S18" s="726">
        <f t="shared" si="0"/>
        <v>386745</v>
      </c>
      <c r="T18" s="726">
        <f t="shared" si="0"/>
        <v>246417</v>
      </c>
      <c r="U18" s="726">
        <f t="shared" si="0"/>
        <v>227474</v>
      </c>
      <c r="V18" s="726">
        <f t="shared" si="0"/>
        <v>211353</v>
      </c>
      <c r="W18" s="726">
        <f t="shared" si="0"/>
        <v>102406</v>
      </c>
      <c r="X18" s="726">
        <f t="shared" si="0"/>
        <v>66012</v>
      </c>
      <c r="Y18" s="726">
        <f t="shared" si="0"/>
        <v>84218</v>
      </c>
      <c r="Z18" s="727">
        <f t="shared" si="0"/>
        <v>16271697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325</v>
      </c>
      <c r="G19" s="733">
        <f t="shared" si="0"/>
        <v>2077</v>
      </c>
      <c r="H19" s="733">
        <f t="shared" si="0"/>
        <v>2470</v>
      </c>
      <c r="I19" s="733">
        <f t="shared" si="0"/>
        <v>6844</v>
      </c>
      <c r="J19" s="733">
        <f t="shared" si="0"/>
        <v>7672</v>
      </c>
      <c r="K19" s="733">
        <f t="shared" si="0"/>
        <v>15162</v>
      </c>
      <c r="L19" s="733">
        <f t="shared" si="0"/>
        <v>24409</v>
      </c>
      <c r="M19" s="733">
        <f t="shared" si="0"/>
        <v>24199</v>
      </c>
      <c r="N19" s="733">
        <f t="shared" si="0"/>
        <v>50064</v>
      </c>
      <c r="O19" s="733">
        <f t="shared" si="0"/>
        <v>36161</v>
      </c>
      <c r="P19" s="733">
        <f t="shared" si="0"/>
        <v>26020</v>
      </c>
      <c r="Q19" s="733">
        <f t="shared" si="0"/>
        <v>14022</v>
      </c>
      <c r="R19" s="733">
        <f t="shared" si="0"/>
        <v>4343</v>
      </c>
      <c r="S19" s="733">
        <f t="shared" si="0"/>
        <v>2148</v>
      </c>
      <c r="T19" s="733">
        <f t="shared" si="0"/>
        <v>1110</v>
      </c>
      <c r="U19" s="733">
        <f t="shared" si="0"/>
        <v>908</v>
      </c>
      <c r="V19" s="733">
        <f t="shared" si="0"/>
        <v>708</v>
      </c>
      <c r="W19" s="733">
        <f t="shared" si="0"/>
        <v>274</v>
      </c>
      <c r="X19" s="733">
        <f t="shared" si="0"/>
        <v>145</v>
      </c>
      <c r="Y19" s="733">
        <f t="shared" si="0"/>
        <v>196</v>
      </c>
      <c r="Z19" s="734">
        <f t="shared" si="0"/>
        <v>219257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2.0699999999999998</v>
      </c>
      <c r="G20" s="731">
        <v>1.1000000000000001</v>
      </c>
      <c r="H20" s="731">
        <v>5.74</v>
      </c>
      <c r="I20" s="731">
        <v>10.11</v>
      </c>
      <c r="J20" s="731">
        <v>22.45</v>
      </c>
      <c r="K20" s="731">
        <v>33.21</v>
      </c>
      <c r="L20" s="731">
        <v>42.1</v>
      </c>
      <c r="M20" s="731">
        <v>159.88999999999999</v>
      </c>
      <c r="N20" s="731">
        <v>278.68</v>
      </c>
      <c r="O20" s="731">
        <v>208.95</v>
      </c>
      <c r="P20" s="731">
        <v>492.55</v>
      </c>
      <c r="Q20" s="731">
        <v>327.13</v>
      </c>
      <c r="R20" s="731">
        <v>12.56</v>
      </c>
      <c r="S20" s="731">
        <v>1</v>
      </c>
      <c r="T20" s="731">
        <v>1.45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1598.99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48</v>
      </c>
      <c r="G21" s="726">
        <v>47</v>
      </c>
      <c r="H21" s="726">
        <v>351</v>
      </c>
      <c r="I21" s="726">
        <v>851</v>
      </c>
      <c r="J21" s="726">
        <v>1908</v>
      </c>
      <c r="K21" s="726">
        <v>3447</v>
      </c>
      <c r="L21" s="726">
        <v>4967</v>
      </c>
      <c r="M21" s="726">
        <v>17220</v>
      </c>
      <c r="N21" s="726">
        <v>32971</v>
      </c>
      <c r="O21" s="726">
        <v>24655</v>
      </c>
      <c r="P21" s="726">
        <v>59368</v>
      </c>
      <c r="Q21" s="726">
        <v>38475</v>
      </c>
      <c r="R21" s="726">
        <v>1530</v>
      </c>
      <c r="S21" s="726">
        <v>127</v>
      </c>
      <c r="T21" s="726">
        <v>189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186154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10</v>
      </c>
      <c r="G22" s="729">
        <v>5</v>
      </c>
      <c r="H22" s="729">
        <v>22</v>
      </c>
      <c r="I22" s="729">
        <v>34</v>
      </c>
      <c r="J22" s="729">
        <v>76</v>
      </c>
      <c r="K22" s="729">
        <v>64</v>
      </c>
      <c r="L22" s="729">
        <v>58</v>
      </c>
      <c r="M22" s="729">
        <v>98</v>
      </c>
      <c r="N22" s="729">
        <v>202</v>
      </c>
      <c r="O22" s="729">
        <v>164</v>
      </c>
      <c r="P22" s="729">
        <v>390</v>
      </c>
      <c r="Q22" s="729">
        <v>255</v>
      </c>
      <c r="R22" s="729">
        <v>11</v>
      </c>
      <c r="S22" s="729">
        <v>0</v>
      </c>
      <c r="T22" s="729">
        <v>2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1391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3.35</v>
      </c>
      <c r="G23" s="731">
        <v>5.2</v>
      </c>
      <c r="H23" s="731">
        <v>24.32</v>
      </c>
      <c r="I23" s="731">
        <v>11.19</v>
      </c>
      <c r="J23" s="731">
        <v>3.91</v>
      </c>
      <c r="K23" s="731">
        <v>1.7</v>
      </c>
      <c r="L23" s="731">
        <v>0</v>
      </c>
      <c r="M23" s="731">
        <v>1.72</v>
      </c>
      <c r="N23" s="731">
        <v>2.76</v>
      </c>
      <c r="O23" s="731">
        <v>0.3</v>
      </c>
      <c r="P23" s="731">
        <v>1.99</v>
      </c>
      <c r="Q23" s="731">
        <v>0</v>
      </c>
      <c r="R23" s="731">
        <v>1.1100000000000001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57.55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67</v>
      </c>
      <c r="G24" s="726">
        <v>123</v>
      </c>
      <c r="H24" s="726">
        <v>1266</v>
      </c>
      <c r="I24" s="726">
        <v>732</v>
      </c>
      <c r="J24" s="726">
        <v>318</v>
      </c>
      <c r="K24" s="726">
        <v>153</v>
      </c>
      <c r="L24" s="726">
        <v>0</v>
      </c>
      <c r="M24" s="726">
        <v>163</v>
      </c>
      <c r="N24" s="726">
        <v>325</v>
      </c>
      <c r="O24" s="726">
        <v>39</v>
      </c>
      <c r="P24" s="726">
        <v>292</v>
      </c>
      <c r="Q24" s="726">
        <v>0</v>
      </c>
      <c r="R24" s="726">
        <v>103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3581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10</v>
      </c>
      <c r="G25" s="729">
        <v>13</v>
      </c>
      <c r="H25" s="729">
        <v>99</v>
      </c>
      <c r="I25" s="729">
        <v>46</v>
      </c>
      <c r="J25" s="729">
        <v>17</v>
      </c>
      <c r="K25" s="729">
        <v>5</v>
      </c>
      <c r="L25" s="729">
        <v>0</v>
      </c>
      <c r="M25" s="729">
        <v>3</v>
      </c>
      <c r="N25" s="729">
        <v>3</v>
      </c>
      <c r="O25" s="729">
        <v>0</v>
      </c>
      <c r="P25" s="729">
        <v>2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198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5.42</v>
      </c>
      <c r="G26" s="731">
        <f t="shared" si="1"/>
        <v>6.3000000000000007</v>
      </c>
      <c r="H26" s="731">
        <f t="shared" si="1"/>
        <v>30.060000000000002</v>
      </c>
      <c r="I26" s="731">
        <f t="shared" si="1"/>
        <v>21.299999999999997</v>
      </c>
      <c r="J26" s="731">
        <f t="shared" si="1"/>
        <v>26.36</v>
      </c>
      <c r="K26" s="731">
        <f t="shared" si="1"/>
        <v>34.910000000000004</v>
      </c>
      <c r="L26" s="731">
        <f t="shared" si="1"/>
        <v>42.1</v>
      </c>
      <c r="M26" s="731">
        <f t="shared" si="1"/>
        <v>161.60999999999999</v>
      </c>
      <c r="N26" s="731">
        <f t="shared" si="1"/>
        <v>281.44</v>
      </c>
      <c r="O26" s="731">
        <f t="shared" si="1"/>
        <v>209.25</v>
      </c>
      <c r="P26" s="731">
        <f t="shared" si="1"/>
        <v>494.54</v>
      </c>
      <c r="Q26" s="731">
        <f t="shared" si="1"/>
        <v>327.13</v>
      </c>
      <c r="R26" s="731">
        <f t="shared" si="1"/>
        <v>13.67</v>
      </c>
      <c r="S26" s="731">
        <f t="shared" si="1"/>
        <v>1</v>
      </c>
      <c r="T26" s="731">
        <f t="shared" si="1"/>
        <v>1.45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1656.54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115</v>
      </c>
      <c r="G27" s="726">
        <f t="shared" si="1"/>
        <v>170</v>
      </c>
      <c r="H27" s="726">
        <f t="shared" si="1"/>
        <v>1617</v>
      </c>
      <c r="I27" s="726">
        <f t="shared" si="1"/>
        <v>1583</v>
      </c>
      <c r="J27" s="726">
        <f t="shared" si="1"/>
        <v>2226</v>
      </c>
      <c r="K27" s="726">
        <f t="shared" si="1"/>
        <v>3600</v>
      </c>
      <c r="L27" s="726">
        <f t="shared" si="1"/>
        <v>4967</v>
      </c>
      <c r="M27" s="726">
        <f t="shared" si="1"/>
        <v>17383</v>
      </c>
      <c r="N27" s="726">
        <f t="shared" si="1"/>
        <v>33296</v>
      </c>
      <c r="O27" s="726">
        <f t="shared" si="1"/>
        <v>24694</v>
      </c>
      <c r="P27" s="726">
        <f t="shared" si="1"/>
        <v>59660</v>
      </c>
      <c r="Q27" s="726">
        <f t="shared" si="1"/>
        <v>38475</v>
      </c>
      <c r="R27" s="726">
        <f t="shared" si="1"/>
        <v>1633</v>
      </c>
      <c r="S27" s="726">
        <f t="shared" si="1"/>
        <v>127</v>
      </c>
      <c r="T27" s="726">
        <f t="shared" si="1"/>
        <v>189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189735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20</v>
      </c>
      <c r="G28" s="733">
        <f t="shared" si="1"/>
        <v>18</v>
      </c>
      <c r="H28" s="733">
        <f t="shared" si="1"/>
        <v>121</v>
      </c>
      <c r="I28" s="733">
        <f t="shared" si="1"/>
        <v>80</v>
      </c>
      <c r="J28" s="733">
        <f t="shared" si="1"/>
        <v>93</v>
      </c>
      <c r="K28" s="733">
        <f t="shared" si="1"/>
        <v>69</v>
      </c>
      <c r="L28" s="733">
        <f t="shared" si="1"/>
        <v>58</v>
      </c>
      <c r="M28" s="733">
        <f t="shared" si="1"/>
        <v>101</v>
      </c>
      <c r="N28" s="733">
        <f t="shared" si="1"/>
        <v>205</v>
      </c>
      <c r="O28" s="733">
        <f t="shared" si="1"/>
        <v>164</v>
      </c>
      <c r="P28" s="733">
        <f t="shared" si="1"/>
        <v>392</v>
      </c>
      <c r="Q28" s="733">
        <f t="shared" si="1"/>
        <v>255</v>
      </c>
      <c r="R28" s="733">
        <f t="shared" si="1"/>
        <v>11</v>
      </c>
      <c r="S28" s="733">
        <f t="shared" si="1"/>
        <v>0</v>
      </c>
      <c r="T28" s="733">
        <f t="shared" si="1"/>
        <v>2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1589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51.150000000000006</v>
      </c>
      <c r="G29" s="731">
        <f t="shared" si="2"/>
        <v>183.10999999999996</v>
      </c>
      <c r="H29" s="731">
        <f t="shared" si="2"/>
        <v>281.29999999999995</v>
      </c>
      <c r="I29" s="731">
        <f t="shared" si="2"/>
        <v>793.15000000000009</v>
      </c>
      <c r="J29" s="731">
        <f t="shared" si="2"/>
        <v>1012.98</v>
      </c>
      <c r="K29" s="731">
        <f t="shared" si="2"/>
        <v>1930.22</v>
      </c>
      <c r="L29" s="731">
        <f t="shared" si="2"/>
        <v>3246.7999999999997</v>
      </c>
      <c r="M29" s="731">
        <f t="shared" si="2"/>
        <v>3655.35</v>
      </c>
      <c r="N29" s="731">
        <f t="shared" si="2"/>
        <v>7931.1900000000005</v>
      </c>
      <c r="O29" s="731">
        <f t="shared" si="2"/>
        <v>6714.31</v>
      </c>
      <c r="P29" s="731">
        <f t="shared" si="2"/>
        <v>6032.2999999999993</v>
      </c>
      <c r="Q29" s="731">
        <f t="shared" si="2"/>
        <v>3824.1</v>
      </c>
      <c r="R29" s="731">
        <f t="shared" si="2"/>
        <v>1179.1199999999999</v>
      </c>
      <c r="S29" s="731">
        <f t="shared" si="2"/>
        <v>678.4799999999999</v>
      </c>
      <c r="T29" s="731">
        <f t="shared" si="2"/>
        <v>438.67</v>
      </c>
      <c r="U29" s="731">
        <f t="shared" si="2"/>
        <v>369.46</v>
      </c>
      <c r="V29" s="731">
        <f t="shared" si="2"/>
        <v>373.34</v>
      </c>
      <c r="W29" s="731">
        <f t="shared" si="2"/>
        <v>178.07000000000002</v>
      </c>
      <c r="X29" s="731">
        <f t="shared" si="2"/>
        <v>105.26</v>
      </c>
      <c r="Y29" s="731">
        <f t="shared" si="2"/>
        <v>138.01999999999998</v>
      </c>
      <c r="Z29" s="723">
        <f t="shared" si="2"/>
        <v>39116.379999999997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1438</v>
      </c>
      <c r="G30" s="726">
        <f t="shared" si="2"/>
        <v>17388</v>
      </c>
      <c r="H30" s="726">
        <f t="shared" si="2"/>
        <v>36422</v>
      </c>
      <c r="I30" s="726">
        <f t="shared" si="2"/>
        <v>135035</v>
      </c>
      <c r="J30" s="726">
        <f t="shared" si="2"/>
        <v>205084</v>
      </c>
      <c r="K30" s="726">
        <f t="shared" si="2"/>
        <v>542674</v>
      </c>
      <c r="L30" s="726">
        <f t="shared" si="2"/>
        <v>1084050</v>
      </c>
      <c r="M30" s="726">
        <f t="shared" si="2"/>
        <v>1380182</v>
      </c>
      <c r="N30" s="726">
        <f t="shared" si="2"/>
        <v>3462944</v>
      </c>
      <c r="O30" s="726">
        <f t="shared" si="2"/>
        <v>3079125</v>
      </c>
      <c r="P30" s="726">
        <f t="shared" si="2"/>
        <v>2725164</v>
      </c>
      <c r="Q30" s="726">
        <f t="shared" si="2"/>
        <v>1819767</v>
      </c>
      <c r="R30" s="726">
        <f t="shared" si="2"/>
        <v>647218</v>
      </c>
      <c r="S30" s="726">
        <f t="shared" si="2"/>
        <v>386872</v>
      </c>
      <c r="T30" s="726">
        <f t="shared" si="2"/>
        <v>246606</v>
      </c>
      <c r="U30" s="726">
        <f t="shared" si="2"/>
        <v>227474</v>
      </c>
      <c r="V30" s="726">
        <f t="shared" si="2"/>
        <v>211353</v>
      </c>
      <c r="W30" s="726">
        <f t="shared" si="2"/>
        <v>102406</v>
      </c>
      <c r="X30" s="726">
        <f t="shared" si="2"/>
        <v>66012</v>
      </c>
      <c r="Y30" s="726">
        <f t="shared" si="2"/>
        <v>84218</v>
      </c>
      <c r="Z30" s="727">
        <f t="shared" si="2"/>
        <v>16461432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345</v>
      </c>
      <c r="G31" s="733">
        <f t="shared" si="2"/>
        <v>2095</v>
      </c>
      <c r="H31" s="733">
        <f t="shared" si="2"/>
        <v>2591</v>
      </c>
      <c r="I31" s="733">
        <f t="shared" si="2"/>
        <v>6924</v>
      </c>
      <c r="J31" s="733">
        <f t="shared" si="2"/>
        <v>7765</v>
      </c>
      <c r="K31" s="733">
        <f t="shared" si="2"/>
        <v>15231</v>
      </c>
      <c r="L31" s="733">
        <f t="shared" si="2"/>
        <v>24467</v>
      </c>
      <c r="M31" s="733">
        <f t="shared" si="2"/>
        <v>24300</v>
      </c>
      <c r="N31" s="733">
        <f t="shared" si="2"/>
        <v>50269</v>
      </c>
      <c r="O31" s="733">
        <f t="shared" si="2"/>
        <v>36325</v>
      </c>
      <c r="P31" s="733">
        <f t="shared" si="2"/>
        <v>26412</v>
      </c>
      <c r="Q31" s="733">
        <f t="shared" si="2"/>
        <v>14277</v>
      </c>
      <c r="R31" s="733">
        <f t="shared" si="2"/>
        <v>4354</v>
      </c>
      <c r="S31" s="733">
        <f t="shared" si="2"/>
        <v>2148</v>
      </c>
      <c r="T31" s="733">
        <f t="shared" si="2"/>
        <v>1112</v>
      </c>
      <c r="U31" s="733">
        <f t="shared" si="2"/>
        <v>908</v>
      </c>
      <c r="V31" s="733">
        <f t="shared" si="2"/>
        <v>708</v>
      </c>
      <c r="W31" s="733">
        <f t="shared" si="2"/>
        <v>274</v>
      </c>
      <c r="X31" s="733">
        <f t="shared" si="2"/>
        <v>145</v>
      </c>
      <c r="Y31" s="733">
        <f t="shared" si="2"/>
        <v>196</v>
      </c>
      <c r="Z31" s="734">
        <f t="shared" si="2"/>
        <v>220846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0.51</v>
      </c>
      <c r="L32" s="731">
        <v>1.8</v>
      </c>
      <c r="M32" s="731">
        <v>0.51</v>
      </c>
      <c r="N32" s="731">
        <v>10.029999999999999</v>
      </c>
      <c r="O32" s="731">
        <v>15.61</v>
      </c>
      <c r="P32" s="731">
        <v>35.799999999999997</v>
      </c>
      <c r="Q32" s="731">
        <v>25.37</v>
      </c>
      <c r="R32" s="731">
        <v>266.54000000000002</v>
      </c>
      <c r="S32" s="731">
        <v>249.41</v>
      </c>
      <c r="T32" s="731">
        <v>198.77</v>
      </c>
      <c r="U32" s="731">
        <v>170.23</v>
      </c>
      <c r="V32" s="731">
        <v>95.53</v>
      </c>
      <c r="W32" s="731">
        <v>74.930000000000007</v>
      </c>
      <c r="X32" s="731">
        <v>31.52</v>
      </c>
      <c r="Y32" s="731">
        <v>38.79</v>
      </c>
      <c r="Z32" s="723">
        <v>1215.3499999999999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80</v>
      </c>
      <c r="L33" s="726">
        <v>274</v>
      </c>
      <c r="M33" s="726">
        <v>87</v>
      </c>
      <c r="N33" s="726">
        <v>1883</v>
      </c>
      <c r="O33" s="726">
        <v>3210</v>
      </c>
      <c r="P33" s="726">
        <v>7816</v>
      </c>
      <c r="Q33" s="726">
        <v>5861</v>
      </c>
      <c r="R33" s="726">
        <v>61357</v>
      </c>
      <c r="S33" s="726">
        <v>56060</v>
      </c>
      <c r="T33" s="726">
        <v>44791</v>
      </c>
      <c r="U33" s="726">
        <v>37710</v>
      </c>
      <c r="V33" s="726">
        <v>21313</v>
      </c>
      <c r="W33" s="726">
        <v>15988</v>
      </c>
      <c r="X33" s="726">
        <v>6810</v>
      </c>
      <c r="Y33" s="726">
        <v>8731</v>
      </c>
      <c r="Z33" s="727">
        <v>271971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3</v>
      </c>
      <c r="L34" s="729">
        <v>9</v>
      </c>
      <c r="M34" s="729">
        <v>2</v>
      </c>
      <c r="N34" s="729">
        <v>27</v>
      </c>
      <c r="O34" s="729">
        <v>34</v>
      </c>
      <c r="P34" s="729">
        <v>65</v>
      </c>
      <c r="Q34" s="729">
        <v>20</v>
      </c>
      <c r="R34" s="729">
        <v>307</v>
      </c>
      <c r="S34" s="729">
        <v>241</v>
      </c>
      <c r="T34" s="729">
        <v>213</v>
      </c>
      <c r="U34" s="729">
        <v>154</v>
      </c>
      <c r="V34" s="729">
        <v>78</v>
      </c>
      <c r="W34" s="729">
        <v>68</v>
      </c>
      <c r="X34" s="729">
        <v>28</v>
      </c>
      <c r="Y34" s="729">
        <v>34</v>
      </c>
      <c r="Z34" s="730">
        <v>1283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0.14000000000000001</v>
      </c>
      <c r="N35" s="731">
        <v>0</v>
      </c>
      <c r="O35" s="731">
        <v>0</v>
      </c>
      <c r="P35" s="731">
        <v>5.31</v>
      </c>
      <c r="Q35" s="731">
        <v>0</v>
      </c>
      <c r="R35" s="731">
        <v>9.9</v>
      </c>
      <c r="S35" s="731">
        <v>0</v>
      </c>
      <c r="T35" s="731">
        <v>0</v>
      </c>
      <c r="U35" s="731">
        <v>0.99</v>
      </c>
      <c r="V35" s="731">
        <v>6.46</v>
      </c>
      <c r="W35" s="731">
        <v>0.51</v>
      </c>
      <c r="X35" s="731">
        <v>0</v>
      </c>
      <c r="Y35" s="731">
        <v>5.05</v>
      </c>
      <c r="Z35" s="723">
        <v>28.36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35</v>
      </c>
      <c r="N36" s="726">
        <v>0</v>
      </c>
      <c r="O36" s="726">
        <v>0</v>
      </c>
      <c r="P36" s="726">
        <v>1545</v>
      </c>
      <c r="Q36" s="726">
        <v>0</v>
      </c>
      <c r="R36" s="726">
        <v>2960</v>
      </c>
      <c r="S36" s="726">
        <v>0</v>
      </c>
      <c r="T36" s="726">
        <v>0</v>
      </c>
      <c r="U36" s="726">
        <v>188</v>
      </c>
      <c r="V36" s="726">
        <v>1227</v>
      </c>
      <c r="W36" s="726">
        <v>97</v>
      </c>
      <c r="X36" s="726">
        <v>0</v>
      </c>
      <c r="Y36" s="726">
        <v>1159</v>
      </c>
      <c r="Z36" s="727">
        <v>7211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1</v>
      </c>
      <c r="N37" s="729">
        <v>0</v>
      </c>
      <c r="O37" s="729">
        <v>0</v>
      </c>
      <c r="P37" s="729">
        <v>15</v>
      </c>
      <c r="Q37" s="729">
        <v>0</v>
      </c>
      <c r="R37" s="729">
        <v>20</v>
      </c>
      <c r="S37" s="729">
        <v>0</v>
      </c>
      <c r="T37" s="729">
        <v>0</v>
      </c>
      <c r="U37" s="729">
        <v>1</v>
      </c>
      <c r="V37" s="729">
        <v>7</v>
      </c>
      <c r="W37" s="729">
        <v>1</v>
      </c>
      <c r="X37" s="729">
        <v>0</v>
      </c>
      <c r="Y37" s="729">
        <v>7</v>
      </c>
      <c r="Z37" s="730">
        <v>52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0.51</v>
      </c>
      <c r="L38" s="731">
        <f t="shared" si="3"/>
        <v>1.8</v>
      </c>
      <c r="M38" s="731">
        <f t="shared" si="3"/>
        <v>0.65</v>
      </c>
      <c r="N38" s="731">
        <f t="shared" si="3"/>
        <v>10.029999999999999</v>
      </c>
      <c r="O38" s="731">
        <f t="shared" si="3"/>
        <v>15.61</v>
      </c>
      <c r="P38" s="731">
        <f t="shared" si="3"/>
        <v>41.11</v>
      </c>
      <c r="Q38" s="731">
        <f t="shared" si="3"/>
        <v>25.37</v>
      </c>
      <c r="R38" s="731">
        <f t="shared" si="3"/>
        <v>276.44</v>
      </c>
      <c r="S38" s="731">
        <f t="shared" si="3"/>
        <v>249.41</v>
      </c>
      <c r="T38" s="731">
        <f t="shared" si="3"/>
        <v>198.77</v>
      </c>
      <c r="U38" s="731">
        <f t="shared" si="3"/>
        <v>171.22</v>
      </c>
      <c r="V38" s="731">
        <f t="shared" si="3"/>
        <v>101.99</v>
      </c>
      <c r="W38" s="731">
        <f t="shared" si="3"/>
        <v>75.440000000000012</v>
      </c>
      <c r="X38" s="731">
        <f t="shared" si="3"/>
        <v>31.52</v>
      </c>
      <c r="Y38" s="731">
        <f t="shared" si="3"/>
        <v>43.839999999999996</v>
      </c>
      <c r="Z38" s="723">
        <f t="shared" si="3"/>
        <v>1243.7099999999998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80</v>
      </c>
      <c r="L39" s="726">
        <f t="shared" si="3"/>
        <v>274</v>
      </c>
      <c r="M39" s="726">
        <f t="shared" si="3"/>
        <v>122</v>
      </c>
      <c r="N39" s="726">
        <f t="shared" si="3"/>
        <v>1883</v>
      </c>
      <c r="O39" s="726">
        <f t="shared" si="3"/>
        <v>3210</v>
      </c>
      <c r="P39" s="726">
        <f t="shared" si="3"/>
        <v>9361</v>
      </c>
      <c r="Q39" s="726">
        <f t="shared" si="3"/>
        <v>5861</v>
      </c>
      <c r="R39" s="726">
        <f t="shared" si="3"/>
        <v>64317</v>
      </c>
      <c r="S39" s="726">
        <f t="shared" si="3"/>
        <v>56060</v>
      </c>
      <c r="T39" s="726">
        <f t="shared" si="3"/>
        <v>44791</v>
      </c>
      <c r="U39" s="726">
        <f t="shared" si="3"/>
        <v>37898</v>
      </c>
      <c r="V39" s="726">
        <f t="shared" si="3"/>
        <v>22540</v>
      </c>
      <c r="W39" s="726">
        <f t="shared" si="3"/>
        <v>16085</v>
      </c>
      <c r="X39" s="726">
        <f t="shared" si="3"/>
        <v>6810</v>
      </c>
      <c r="Y39" s="726">
        <f t="shared" si="3"/>
        <v>9890</v>
      </c>
      <c r="Z39" s="727">
        <f t="shared" si="3"/>
        <v>279182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3</v>
      </c>
      <c r="L40" s="733">
        <f t="shared" si="3"/>
        <v>9</v>
      </c>
      <c r="M40" s="733">
        <f t="shared" si="3"/>
        <v>3</v>
      </c>
      <c r="N40" s="733">
        <f t="shared" si="3"/>
        <v>27</v>
      </c>
      <c r="O40" s="733">
        <f t="shared" si="3"/>
        <v>34</v>
      </c>
      <c r="P40" s="733">
        <f t="shared" si="3"/>
        <v>80</v>
      </c>
      <c r="Q40" s="733">
        <f t="shared" si="3"/>
        <v>20</v>
      </c>
      <c r="R40" s="733">
        <f t="shared" si="3"/>
        <v>327</v>
      </c>
      <c r="S40" s="733">
        <f t="shared" si="3"/>
        <v>241</v>
      </c>
      <c r="T40" s="733">
        <f t="shared" si="3"/>
        <v>213</v>
      </c>
      <c r="U40" s="733">
        <f t="shared" si="3"/>
        <v>155</v>
      </c>
      <c r="V40" s="733">
        <f t="shared" si="3"/>
        <v>85</v>
      </c>
      <c r="W40" s="733">
        <f t="shared" si="3"/>
        <v>69</v>
      </c>
      <c r="X40" s="733">
        <f t="shared" si="3"/>
        <v>28</v>
      </c>
      <c r="Y40" s="733">
        <f t="shared" si="3"/>
        <v>41</v>
      </c>
      <c r="Z40" s="734">
        <f t="shared" si="3"/>
        <v>1335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3.39</v>
      </c>
      <c r="K41" s="731">
        <v>10.32</v>
      </c>
      <c r="L41" s="731">
        <v>0</v>
      </c>
      <c r="M41" s="731">
        <v>3.38</v>
      </c>
      <c r="N41" s="731">
        <v>0.34</v>
      </c>
      <c r="O41" s="731">
        <v>5.0999999999999996</v>
      </c>
      <c r="P41" s="731">
        <v>2.08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24.61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337</v>
      </c>
      <c r="K42" s="726">
        <v>1487</v>
      </c>
      <c r="L42" s="726">
        <v>0</v>
      </c>
      <c r="M42" s="726">
        <v>475</v>
      </c>
      <c r="N42" s="726">
        <v>45</v>
      </c>
      <c r="O42" s="726">
        <v>668</v>
      </c>
      <c r="P42" s="726">
        <v>272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3284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10</v>
      </c>
      <c r="K43" s="729">
        <v>28</v>
      </c>
      <c r="L43" s="729">
        <v>0</v>
      </c>
      <c r="M43" s="729">
        <v>4</v>
      </c>
      <c r="N43" s="729">
        <v>0</v>
      </c>
      <c r="O43" s="729">
        <v>4</v>
      </c>
      <c r="P43" s="729">
        <v>3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49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326.31</v>
      </c>
      <c r="G44" s="731">
        <v>142.91</v>
      </c>
      <c r="H44" s="731">
        <v>326.95999999999998</v>
      </c>
      <c r="I44" s="731">
        <v>318.27999999999997</v>
      </c>
      <c r="J44" s="731">
        <v>367.84</v>
      </c>
      <c r="K44" s="731">
        <v>429.23</v>
      </c>
      <c r="L44" s="731">
        <v>484.14</v>
      </c>
      <c r="M44" s="731">
        <v>1048.3599999999999</v>
      </c>
      <c r="N44" s="731">
        <v>3615.96</v>
      </c>
      <c r="O44" s="731">
        <v>4888.09</v>
      </c>
      <c r="P44" s="731">
        <v>5013.96</v>
      </c>
      <c r="Q44" s="731">
        <v>2577.16</v>
      </c>
      <c r="R44" s="731">
        <v>1519.9</v>
      </c>
      <c r="S44" s="731">
        <v>541.19000000000005</v>
      </c>
      <c r="T44" s="731">
        <v>474.43</v>
      </c>
      <c r="U44" s="731">
        <v>278.77999999999997</v>
      </c>
      <c r="V44" s="731">
        <v>276.33999999999997</v>
      </c>
      <c r="W44" s="731">
        <v>93.56</v>
      </c>
      <c r="X44" s="731">
        <v>55.81</v>
      </c>
      <c r="Y44" s="731">
        <v>138.66999999999999</v>
      </c>
      <c r="Z44" s="723">
        <v>22917.88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4737</v>
      </c>
      <c r="G45" s="726">
        <v>4377</v>
      </c>
      <c r="H45" s="726">
        <v>13782</v>
      </c>
      <c r="I45" s="726">
        <v>19552</v>
      </c>
      <c r="J45" s="726">
        <v>27796</v>
      </c>
      <c r="K45" s="726">
        <v>44449</v>
      </c>
      <c r="L45" s="726">
        <v>54645</v>
      </c>
      <c r="M45" s="726">
        <v>122695</v>
      </c>
      <c r="N45" s="726">
        <v>453721</v>
      </c>
      <c r="O45" s="726">
        <v>618157</v>
      </c>
      <c r="P45" s="726">
        <v>637049</v>
      </c>
      <c r="Q45" s="726">
        <v>338351</v>
      </c>
      <c r="R45" s="726">
        <v>200522</v>
      </c>
      <c r="S45" s="726">
        <v>71940</v>
      </c>
      <c r="T45" s="726">
        <v>64027</v>
      </c>
      <c r="U45" s="726">
        <v>37395</v>
      </c>
      <c r="V45" s="726">
        <v>35923</v>
      </c>
      <c r="W45" s="726">
        <v>14322</v>
      </c>
      <c r="X45" s="726">
        <v>8886</v>
      </c>
      <c r="Y45" s="726">
        <v>19646</v>
      </c>
      <c r="Z45" s="727">
        <v>2791972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747</v>
      </c>
      <c r="G46" s="729">
        <v>461</v>
      </c>
      <c r="H46" s="729">
        <v>1100</v>
      </c>
      <c r="I46" s="729">
        <v>1237</v>
      </c>
      <c r="J46" s="729">
        <v>1464</v>
      </c>
      <c r="K46" s="729">
        <v>1500</v>
      </c>
      <c r="L46" s="729">
        <v>1229</v>
      </c>
      <c r="M46" s="729">
        <v>1861</v>
      </c>
      <c r="N46" s="729">
        <v>4304</v>
      </c>
      <c r="O46" s="729">
        <v>5890</v>
      </c>
      <c r="P46" s="729">
        <v>6180</v>
      </c>
      <c r="Q46" s="729">
        <v>3341</v>
      </c>
      <c r="R46" s="729">
        <v>2025</v>
      </c>
      <c r="S46" s="729">
        <v>727</v>
      </c>
      <c r="T46" s="729">
        <v>661</v>
      </c>
      <c r="U46" s="729">
        <v>389</v>
      </c>
      <c r="V46" s="729">
        <v>378</v>
      </c>
      <c r="W46" s="729">
        <v>157</v>
      </c>
      <c r="X46" s="729">
        <v>95</v>
      </c>
      <c r="Y46" s="729">
        <v>211</v>
      </c>
      <c r="Z46" s="730">
        <v>33957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326.31</v>
      </c>
      <c r="G47" s="731">
        <f t="shared" si="4"/>
        <v>142.91</v>
      </c>
      <c r="H47" s="731">
        <f t="shared" si="4"/>
        <v>326.95999999999998</v>
      </c>
      <c r="I47" s="731">
        <f t="shared" si="4"/>
        <v>318.27999999999997</v>
      </c>
      <c r="J47" s="731">
        <f t="shared" si="4"/>
        <v>371.22999999999996</v>
      </c>
      <c r="K47" s="731">
        <f t="shared" si="4"/>
        <v>439.55</v>
      </c>
      <c r="L47" s="731">
        <f t="shared" si="4"/>
        <v>484.14</v>
      </c>
      <c r="M47" s="731">
        <f t="shared" si="4"/>
        <v>1051.74</v>
      </c>
      <c r="N47" s="731">
        <f t="shared" si="4"/>
        <v>3616.3</v>
      </c>
      <c r="O47" s="731">
        <f t="shared" si="4"/>
        <v>4893.1900000000005</v>
      </c>
      <c r="P47" s="731">
        <f t="shared" si="4"/>
        <v>5016.04</v>
      </c>
      <c r="Q47" s="731">
        <f t="shared" si="4"/>
        <v>2577.16</v>
      </c>
      <c r="R47" s="731">
        <f t="shared" si="4"/>
        <v>1519.9</v>
      </c>
      <c r="S47" s="731">
        <f t="shared" si="4"/>
        <v>541.19000000000005</v>
      </c>
      <c r="T47" s="731">
        <f t="shared" si="4"/>
        <v>474.43</v>
      </c>
      <c r="U47" s="731">
        <f t="shared" si="4"/>
        <v>278.77999999999997</v>
      </c>
      <c r="V47" s="731">
        <f t="shared" si="4"/>
        <v>276.33999999999997</v>
      </c>
      <c r="W47" s="731">
        <f t="shared" si="4"/>
        <v>93.56</v>
      </c>
      <c r="X47" s="731">
        <f t="shared" si="4"/>
        <v>55.81</v>
      </c>
      <c r="Y47" s="731">
        <f t="shared" si="4"/>
        <v>138.66999999999999</v>
      </c>
      <c r="Z47" s="723">
        <f t="shared" si="4"/>
        <v>22942.49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4737</v>
      </c>
      <c r="G48" s="726">
        <f t="shared" si="4"/>
        <v>4377</v>
      </c>
      <c r="H48" s="726">
        <f t="shared" si="4"/>
        <v>13782</v>
      </c>
      <c r="I48" s="726">
        <f t="shared" si="4"/>
        <v>19552</v>
      </c>
      <c r="J48" s="726">
        <f t="shared" si="4"/>
        <v>28133</v>
      </c>
      <c r="K48" s="726">
        <f t="shared" si="4"/>
        <v>45936</v>
      </c>
      <c r="L48" s="726">
        <f t="shared" si="4"/>
        <v>54645</v>
      </c>
      <c r="M48" s="726">
        <f t="shared" si="4"/>
        <v>123170</v>
      </c>
      <c r="N48" s="726">
        <f t="shared" si="4"/>
        <v>453766</v>
      </c>
      <c r="O48" s="726">
        <f t="shared" si="4"/>
        <v>618825</v>
      </c>
      <c r="P48" s="726">
        <f t="shared" si="4"/>
        <v>637321</v>
      </c>
      <c r="Q48" s="726">
        <f t="shared" si="4"/>
        <v>338351</v>
      </c>
      <c r="R48" s="726">
        <f t="shared" si="4"/>
        <v>200522</v>
      </c>
      <c r="S48" s="726">
        <f t="shared" si="4"/>
        <v>71940</v>
      </c>
      <c r="T48" s="726">
        <f t="shared" si="4"/>
        <v>64027</v>
      </c>
      <c r="U48" s="726">
        <f t="shared" si="4"/>
        <v>37395</v>
      </c>
      <c r="V48" s="726">
        <f t="shared" si="4"/>
        <v>35923</v>
      </c>
      <c r="W48" s="726">
        <f t="shared" si="4"/>
        <v>14322</v>
      </c>
      <c r="X48" s="726">
        <f t="shared" si="4"/>
        <v>8886</v>
      </c>
      <c r="Y48" s="726">
        <f t="shared" si="4"/>
        <v>19646</v>
      </c>
      <c r="Z48" s="727">
        <f t="shared" si="4"/>
        <v>2795256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747</v>
      </c>
      <c r="G49" s="733">
        <f t="shared" si="4"/>
        <v>461</v>
      </c>
      <c r="H49" s="733">
        <f t="shared" si="4"/>
        <v>1100</v>
      </c>
      <c r="I49" s="733">
        <f t="shared" si="4"/>
        <v>1237</v>
      </c>
      <c r="J49" s="733">
        <f t="shared" si="4"/>
        <v>1474</v>
      </c>
      <c r="K49" s="733">
        <f t="shared" si="4"/>
        <v>1528</v>
      </c>
      <c r="L49" s="733">
        <f t="shared" si="4"/>
        <v>1229</v>
      </c>
      <c r="M49" s="733">
        <f t="shared" si="4"/>
        <v>1865</v>
      </c>
      <c r="N49" s="733">
        <f t="shared" si="4"/>
        <v>4304</v>
      </c>
      <c r="O49" s="733">
        <f t="shared" si="4"/>
        <v>5894</v>
      </c>
      <c r="P49" s="733">
        <f t="shared" si="4"/>
        <v>6183</v>
      </c>
      <c r="Q49" s="733">
        <f t="shared" si="4"/>
        <v>3341</v>
      </c>
      <c r="R49" s="733">
        <f t="shared" si="4"/>
        <v>2025</v>
      </c>
      <c r="S49" s="733">
        <f t="shared" si="4"/>
        <v>727</v>
      </c>
      <c r="T49" s="733">
        <f t="shared" si="4"/>
        <v>661</v>
      </c>
      <c r="U49" s="733">
        <f t="shared" si="4"/>
        <v>389</v>
      </c>
      <c r="V49" s="733">
        <f t="shared" si="4"/>
        <v>378</v>
      </c>
      <c r="W49" s="733">
        <f t="shared" si="4"/>
        <v>157</v>
      </c>
      <c r="X49" s="733">
        <f t="shared" si="4"/>
        <v>95</v>
      </c>
      <c r="Y49" s="733">
        <f t="shared" si="4"/>
        <v>211</v>
      </c>
      <c r="Z49" s="734">
        <f t="shared" si="4"/>
        <v>34006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326.31</v>
      </c>
      <c r="G50" s="731">
        <f t="shared" si="5"/>
        <v>142.91</v>
      </c>
      <c r="H50" s="731">
        <f t="shared" si="5"/>
        <v>326.95999999999998</v>
      </c>
      <c r="I50" s="731">
        <f t="shared" si="5"/>
        <v>318.27999999999997</v>
      </c>
      <c r="J50" s="731">
        <f t="shared" si="5"/>
        <v>371.22999999999996</v>
      </c>
      <c r="K50" s="731">
        <f t="shared" si="5"/>
        <v>440.06</v>
      </c>
      <c r="L50" s="731">
        <f t="shared" si="5"/>
        <v>485.94</v>
      </c>
      <c r="M50" s="731">
        <f t="shared" si="5"/>
        <v>1052.3899999999999</v>
      </c>
      <c r="N50" s="731">
        <f t="shared" si="5"/>
        <v>3626.33</v>
      </c>
      <c r="O50" s="731">
        <f t="shared" si="5"/>
        <v>4908.8</v>
      </c>
      <c r="P50" s="731">
        <f t="shared" si="5"/>
        <v>5057.1499999999996</v>
      </c>
      <c r="Q50" s="731">
        <f t="shared" si="5"/>
        <v>2602.5299999999997</v>
      </c>
      <c r="R50" s="731">
        <f t="shared" si="5"/>
        <v>1796.3400000000001</v>
      </c>
      <c r="S50" s="731">
        <f t="shared" si="5"/>
        <v>790.6</v>
      </c>
      <c r="T50" s="731">
        <f t="shared" si="5"/>
        <v>673.2</v>
      </c>
      <c r="U50" s="731">
        <f t="shared" si="5"/>
        <v>450</v>
      </c>
      <c r="V50" s="731">
        <f t="shared" si="5"/>
        <v>378.33</v>
      </c>
      <c r="W50" s="731">
        <f t="shared" si="5"/>
        <v>169</v>
      </c>
      <c r="X50" s="731">
        <f t="shared" si="5"/>
        <v>87.33</v>
      </c>
      <c r="Y50" s="731">
        <f t="shared" si="5"/>
        <v>182.51</v>
      </c>
      <c r="Z50" s="723">
        <f t="shared" si="5"/>
        <v>24186.2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4737</v>
      </c>
      <c r="G51" s="726">
        <f t="shared" si="5"/>
        <v>4377</v>
      </c>
      <c r="H51" s="726">
        <f t="shared" si="5"/>
        <v>13782</v>
      </c>
      <c r="I51" s="726">
        <f t="shared" si="5"/>
        <v>19552</v>
      </c>
      <c r="J51" s="726">
        <f t="shared" si="5"/>
        <v>28133</v>
      </c>
      <c r="K51" s="726">
        <f t="shared" si="5"/>
        <v>46016</v>
      </c>
      <c r="L51" s="726">
        <f t="shared" si="5"/>
        <v>54919</v>
      </c>
      <c r="M51" s="726">
        <f t="shared" si="5"/>
        <v>123292</v>
      </c>
      <c r="N51" s="726">
        <f t="shared" si="5"/>
        <v>455649</v>
      </c>
      <c r="O51" s="726">
        <f t="shared" si="5"/>
        <v>622035</v>
      </c>
      <c r="P51" s="726">
        <f t="shared" si="5"/>
        <v>646682</v>
      </c>
      <c r="Q51" s="726">
        <f t="shared" si="5"/>
        <v>344212</v>
      </c>
      <c r="R51" s="726">
        <f t="shared" si="5"/>
        <v>264839</v>
      </c>
      <c r="S51" s="726">
        <f t="shared" si="5"/>
        <v>128000</v>
      </c>
      <c r="T51" s="726">
        <f t="shared" si="5"/>
        <v>108818</v>
      </c>
      <c r="U51" s="726">
        <f t="shared" si="5"/>
        <v>75293</v>
      </c>
      <c r="V51" s="726">
        <f t="shared" si="5"/>
        <v>58463</v>
      </c>
      <c r="W51" s="726">
        <f t="shared" si="5"/>
        <v>30407</v>
      </c>
      <c r="X51" s="726">
        <f t="shared" si="5"/>
        <v>15696</v>
      </c>
      <c r="Y51" s="726">
        <f t="shared" si="5"/>
        <v>29536</v>
      </c>
      <c r="Z51" s="727">
        <f t="shared" si="5"/>
        <v>3074438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747</v>
      </c>
      <c r="G52" s="733">
        <f t="shared" si="5"/>
        <v>461</v>
      </c>
      <c r="H52" s="733">
        <f t="shared" si="5"/>
        <v>1100</v>
      </c>
      <c r="I52" s="733">
        <f t="shared" si="5"/>
        <v>1237</v>
      </c>
      <c r="J52" s="733">
        <f t="shared" si="5"/>
        <v>1474</v>
      </c>
      <c r="K52" s="733">
        <f t="shared" si="5"/>
        <v>1531</v>
      </c>
      <c r="L52" s="733">
        <f t="shared" si="5"/>
        <v>1238</v>
      </c>
      <c r="M52" s="733">
        <f t="shared" si="5"/>
        <v>1868</v>
      </c>
      <c r="N52" s="733">
        <f t="shared" si="5"/>
        <v>4331</v>
      </c>
      <c r="O52" s="733">
        <f t="shared" si="5"/>
        <v>5928</v>
      </c>
      <c r="P52" s="733">
        <f t="shared" si="5"/>
        <v>6263</v>
      </c>
      <c r="Q52" s="733">
        <f t="shared" si="5"/>
        <v>3361</v>
      </c>
      <c r="R52" s="733">
        <f t="shared" si="5"/>
        <v>2352</v>
      </c>
      <c r="S52" s="733">
        <f t="shared" si="5"/>
        <v>968</v>
      </c>
      <c r="T52" s="733">
        <f t="shared" si="5"/>
        <v>874</v>
      </c>
      <c r="U52" s="733">
        <f t="shared" si="5"/>
        <v>544</v>
      </c>
      <c r="V52" s="733">
        <f t="shared" si="5"/>
        <v>463</v>
      </c>
      <c r="W52" s="733">
        <f t="shared" si="5"/>
        <v>226</v>
      </c>
      <c r="X52" s="733">
        <f t="shared" si="5"/>
        <v>123</v>
      </c>
      <c r="Y52" s="733">
        <f t="shared" si="5"/>
        <v>252</v>
      </c>
      <c r="Z52" s="734">
        <f t="shared" si="5"/>
        <v>35341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377.46000000000004</v>
      </c>
      <c r="G53" s="731">
        <f t="shared" si="6"/>
        <v>326.02</v>
      </c>
      <c r="H53" s="731">
        <f t="shared" si="6"/>
        <v>608.26</v>
      </c>
      <c r="I53" s="731">
        <f t="shared" si="6"/>
        <v>1111.43</v>
      </c>
      <c r="J53" s="731">
        <f t="shared" si="6"/>
        <v>1384.21</v>
      </c>
      <c r="K53" s="731">
        <f t="shared" si="6"/>
        <v>2370.2799999999997</v>
      </c>
      <c r="L53" s="731">
        <f t="shared" si="6"/>
        <v>3732.74</v>
      </c>
      <c r="M53" s="731">
        <f t="shared" si="6"/>
        <v>4707.74</v>
      </c>
      <c r="N53" s="731">
        <f t="shared" si="6"/>
        <v>11557.52</v>
      </c>
      <c r="O53" s="731">
        <f t="shared" si="6"/>
        <v>11623.11</v>
      </c>
      <c r="P53" s="731">
        <f t="shared" si="6"/>
        <v>11089.45</v>
      </c>
      <c r="Q53" s="731">
        <f t="shared" si="6"/>
        <v>6426.6299999999992</v>
      </c>
      <c r="R53" s="731">
        <f t="shared" si="6"/>
        <v>2975.46</v>
      </c>
      <c r="S53" s="731">
        <f t="shared" si="6"/>
        <v>1469.08</v>
      </c>
      <c r="T53" s="731">
        <f t="shared" si="6"/>
        <v>1111.8700000000001</v>
      </c>
      <c r="U53" s="731">
        <f t="shared" si="6"/>
        <v>819.45999999999992</v>
      </c>
      <c r="V53" s="731">
        <f t="shared" si="6"/>
        <v>751.67</v>
      </c>
      <c r="W53" s="731">
        <f t="shared" si="6"/>
        <v>347.07000000000005</v>
      </c>
      <c r="X53" s="731">
        <f t="shared" si="6"/>
        <v>192.59</v>
      </c>
      <c r="Y53" s="731">
        <f t="shared" si="6"/>
        <v>320.52999999999997</v>
      </c>
      <c r="Z53" s="723">
        <f t="shared" si="6"/>
        <v>63302.58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6175</v>
      </c>
      <c r="G54" s="726">
        <f t="shared" si="6"/>
        <v>21765</v>
      </c>
      <c r="H54" s="726">
        <f t="shared" si="6"/>
        <v>50204</v>
      </c>
      <c r="I54" s="726">
        <f t="shared" si="6"/>
        <v>154587</v>
      </c>
      <c r="J54" s="726">
        <f t="shared" si="6"/>
        <v>233217</v>
      </c>
      <c r="K54" s="726">
        <f t="shared" si="6"/>
        <v>588690</v>
      </c>
      <c r="L54" s="726">
        <f t="shared" si="6"/>
        <v>1138969</v>
      </c>
      <c r="M54" s="726">
        <f t="shared" si="6"/>
        <v>1503474</v>
      </c>
      <c r="N54" s="726">
        <f t="shared" si="6"/>
        <v>3918593</v>
      </c>
      <c r="O54" s="726">
        <f t="shared" si="6"/>
        <v>3701160</v>
      </c>
      <c r="P54" s="726">
        <f t="shared" si="6"/>
        <v>3371846</v>
      </c>
      <c r="Q54" s="726">
        <f t="shared" si="6"/>
        <v>2163979</v>
      </c>
      <c r="R54" s="726">
        <f t="shared" si="6"/>
        <v>912057</v>
      </c>
      <c r="S54" s="726">
        <f t="shared" si="6"/>
        <v>514872</v>
      </c>
      <c r="T54" s="726">
        <f t="shared" si="6"/>
        <v>355424</v>
      </c>
      <c r="U54" s="726">
        <f t="shared" si="6"/>
        <v>302767</v>
      </c>
      <c r="V54" s="726">
        <f t="shared" si="6"/>
        <v>269816</v>
      </c>
      <c r="W54" s="726">
        <f t="shared" si="6"/>
        <v>132813</v>
      </c>
      <c r="X54" s="726">
        <f t="shared" si="6"/>
        <v>81708</v>
      </c>
      <c r="Y54" s="726">
        <f t="shared" si="6"/>
        <v>113754</v>
      </c>
      <c r="Z54" s="727">
        <f t="shared" si="6"/>
        <v>19535870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1092</v>
      </c>
      <c r="G55" s="736">
        <f t="shared" si="6"/>
        <v>2556</v>
      </c>
      <c r="H55" s="736">
        <f t="shared" si="6"/>
        <v>3691</v>
      </c>
      <c r="I55" s="736">
        <f t="shared" si="6"/>
        <v>8161</v>
      </c>
      <c r="J55" s="736">
        <f t="shared" si="6"/>
        <v>9239</v>
      </c>
      <c r="K55" s="736">
        <f t="shared" si="6"/>
        <v>16762</v>
      </c>
      <c r="L55" s="736">
        <f t="shared" si="6"/>
        <v>25705</v>
      </c>
      <c r="M55" s="736">
        <f t="shared" si="6"/>
        <v>26168</v>
      </c>
      <c r="N55" s="736">
        <f t="shared" si="6"/>
        <v>54600</v>
      </c>
      <c r="O55" s="736">
        <f t="shared" si="6"/>
        <v>42253</v>
      </c>
      <c r="P55" s="736">
        <f t="shared" si="6"/>
        <v>32675</v>
      </c>
      <c r="Q55" s="736">
        <f t="shared" si="6"/>
        <v>17638</v>
      </c>
      <c r="R55" s="736">
        <f t="shared" si="6"/>
        <v>6706</v>
      </c>
      <c r="S55" s="736">
        <f t="shared" si="6"/>
        <v>3116</v>
      </c>
      <c r="T55" s="736">
        <f t="shared" si="6"/>
        <v>1986</v>
      </c>
      <c r="U55" s="736">
        <f t="shared" si="6"/>
        <v>1452</v>
      </c>
      <c r="V55" s="736">
        <f t="shared" si="6"/>
        <v>1171</v>
      </c>
      <c r="W55" s="736">
        <f t="shared" si="6"/>
        <v>500</v>
      </c>
      <c r="X55" s="736">
        <f t="shared" si="6"/>
        <v>268</v>
      </c>
      <c r="Y55" s="736">
        <f t="shared" si="6"/>
        <v>448</v>
      </c>
      <c r="Z55" s="737">
        <f t="shared" si="6"/>
        <v>256187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608.62</v>
      </c>
      <c r="H59" s="901"/>
      <c r="I59" s="901">
        <v>60862</v>
      </c>
      <c r="J59" s="901"/>
      <c r="K59" s="901">
        <v>350.37</v>
      </c>
      <c r="L59" s="901"/>
      <c r="M59" s="901">
        <v>294.76</v>
      </c>
      <c r="N59" s="901"/>
      <c r="O59" s="901">
        <v>61.68</v>
      </c>
      <c r="P59" s="901"/>
      <c r="Q59" s="901">
        <v>92.67</v>
      </c>
      <c r="R59" s="901"/>
      <c r="S59" s="906">
        <f>M59+O59+Q59</f>
        <v>449.11</v>
      </c>
      <c r="T59" s="907"/>
      <c r="U59" s="901">
        <f>Z53+G59+K59+S59</f>
        <v>64710.680000000008</v>
      </c>
      <c r="V59" s="901"/>
      <c r="W59" s="901">
        <f>Z54</f>
        <v>19535870</v>
      </c>
      <c r="X59" s="901"/>
      <c r="Y59" s="901">
        <f>Z55</f>
        <v>256187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378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281.22000000000003</v>
      </c>
      <c r="F5" s="722">
        <v>78.63</v>
      </c>
      <c r="G5" s="722">
        <v>245.92</v>
      </c>
      <c r="H5" s="722">
        <v>564.46</v>
      </c>
      <c r="I5" s="722">
        <v>519.92999999999995</v>
      </c>
      <c r="J5" s="722">
        <v>868.32</v>
      </c>
      <c r="K5" s="722">
        <v>1246.8800000000001</v>
      </c>
      <c r="L5" s="722">
        <v>3387.48</v>
      </c>
      <c r="M5" s="722">
        <v>3429.59</v>
      </c>
      <c r="N5" s="722">
        <v>6397.76</v>
      </c>
      <c r="O5" s="722">
        <v>7019.43</v>
      </c>
      <c r="P5" s="722">
        <v>6262.99</v>
      </c>
      <c r="Q5" s="722">
        <v>3509.92</v>
      </c>
      <c r="R5" s="722">
        <v>2444.1799999999998</v>
      </c>
      <c r="S5" s="722">
        <v>1702.92</v>
      </c>
      <c r="T5" s="722">
        <v>1283.1600000000001</v>
      </c>
      <c r="U5" s="722">
        <v>1034.53</v>
      </c>
      <c r="V5" s="722">
        <v>961.59</v>
      </c>
      <c r="W5" s="722">
        <v>796.27</v>
      </c>
      <c r="X5" s="722">
        <v>320.94</v>
      </c>
      <c r="Y5" s="722">
        <v>243.72</v>
      </c>
      <c r="Z5" s="723">
        <v>42599.839999999997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4235</v>
      </c>
      <c r="F6" s="726">
        <v>4948</v>
      </c>
      <c r="G6" s="726">
        <v>34975</v>
      </c>
      <c r="H6" s="726">
        <v>121685</v>
      </c>
      <c r="I6" s="726">
        <v>155167</v>
      </c>
      <c r="J6" s="726">
        <v>312236</v>
      </c>
      <c r="K6" s="726">
        <v>517318</v>
      </c>
      <c r="L6" s="726">
        <v>1543636</v>
      </c>
      <c r="M6" s="726">
        <v>1786928</v>
      </c>
      <c r="N6" s="726">
        <v>3476029</v>
      </c>
      <c r="O6" s="726">
        <v>4047516</v>
      </c>
      <c r="P6" s="726">
        <v>3832327</v>
      </c>
      <c r="Q6" s="726">
        <v>2223463</v>
      </c>
      <c r="R6" s="726">
        <v>1613553</v>
      </c>
      <c r="S6" s="726">
        <v>1165498</v>
      </c>
      <c r="T6" s="726">
        <v>906307</v>
      </c>
      <c r="U6" s="726">
        <v>767891</v>
      </c>
      <c r="V6" s="726">
        <v>717413</v>
      </c>
      <c r="W6" s="726">
        <v>607248</v>
      </c>
      <c r="X6" s="726">
        <v>243494</v>
      </c>
      <c r="Y6" s="726">
        <v>186324</v>
      </c>
      <c r="Z6" s="727">
        <v>24268191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1801</v>
      </c>
      <c r="F7" s="729">
        <v>1147</v>
      </c>
      <c r="G7" s="729">
        <v>4090</v>
      </c>
      <c r="H7" s="729">
        <v>8896</v>
      </c>
      <c r="I7" s="729">
        <v>7821</v>
      </c>
      <c r="J7" s="729">
        <v>11608</v>
      </c>
      <c r="K7" s="729">
        <v>14366</v>
      </c>
      <c r="L7" s="729">
        <v>34428</v>
      </c>
      <c r="M7" s="729">
        <v>30632</v>
      </c>
      <c r="N7" s="729">
        <v>49331</v>
      </c>
      <c r="O7" s="729">
        <v>46931</v>
      </c>
      <c r="P7" s="729">
        <v>37057</v>
      </c>
      <c r="Q7" s="729">
        <v>17960</v>
      </c>
      <c r="R7" s="729">
        <v>10992</v>
      </c>
      <c r="S7" s="729">
        <v>6745</v>
      </c>
      <c r="T7" s="729">
        <v>4376</v>
      </c>
      <c r="U7" s="729">
        <v>3052</v>
      </c>
      <c r="V7" s="729">
        <v>2207</v>
      </c>
      <c r="W7" s="729">
        <v>1824</v>
      </c>
      <c r="X7" s="729">
        <v>663</v>
      </c>
      <c r="Y7" s="729">
        <v>493</v>
      </c>
      <c r="Z7" s="730">
        <v>296420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6.91</v>
      </c>
      <c r="F8" s="731">
        <v>2.44</v>
      </c>
      <c r="G8" s="731">
        <v>49.42</v>
      </c>
      <c r="H8" s="731">
        <v>102.23</v>
      </c>
      <c r="I8" s="731">
        <v>160.53</v>
      </c>
      <c r="J8" s="731">
        <v>388.37</v>
      </c>
      <c r="K8" s="731">
        <v>401.82</v>
      </c>
      <c r="L8" s="731">
        <v>697.21</v>
      </c>
      <c r="M8" s="731">
        <v>553.86</v>
      </c>
      <c r="N8" s="731">
        <v>629.86</v>
      </c>
      <c r="O8" s="731">
        <v>410.83</v>
      </c>
      <c r="P8" s="731">
        <v>223.69</v>
      </c>
      <c r="Q8" s="731">
        <v>104.23</v>
      </c>
      <c r="R8" s="731">
        <v>64.5</v>
      </c>
      <c r="S8" s="731">
        <v>45.2</v>
      </c>
      <c r="T8" s="731">
        <v>38.9</v>
      </c>
      <c r="U8" s="731">
        <v>35.340000000000003</v>
      </c>
      <c r="V8" s="731">
        <v>19.43</v>
      </c>
      <c r="W8" s="731">
        <v>29.91</v>
      </c>
      <c r="X8" s="731">
        <v>32.82</v>
      </c>
      <c r="Y8" s="731">
        <v>16.63</v>
      </c>
      <c r="Z8" s="723">
        <v>4014.13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83</v>
      </c>
      <c r="F9" s="726">
        <v>121</v>
      </c>
      <c r="G9" s="726">
        <v>4158</v>
      </c>
      <c r="H9" s="726">
        <v>15265</v>
      </c>
      <c r="I9" s="726">
        <v>31609</v>
      </c>
      <c r="J9" s="726">
        <v>91573</v>
      </c>
      <c r="K9" s="726">
        <v>108028</v>
      </c>
      <c r="L9" s="726">
        <v>206049</v>
      </c>
      <c r="M9" s="726">
        <v>183642</v>
      </c>
      <c r="N9" s="726">
        <v>219574</v>
      </c>
      <c r="O9" s="726">
        <v>150410</v>
      </c>
      <c r="P9" s="726">
        <v>89218</v>
      </c>
      <c r="Q9" s="726">
        <v>41956</v>
      </c>
      <c r="R9" s="726">
        <v>25888</v>
      </c>
      <c r="S9" s="726">
        <v>19387</v>
      </c>
      <c r="T9" s="726">
        <v>16605</v>
      </c>
      <c r="U9" s="726">
        <v>16177</v>
      </c>
      <c r="V9" s="726">
        <v>8886</v>
      </c>
      <c r="W9" s="726">
        <v>14276</v>
      </c>
      <c r="X9" s="726">
        <v>13126</v>
      </c>
      <c r="Y9" s="726">
        <v>7966</v>
      </c>
      <c r="Z9" s="727">
        <v>1263997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21</v>
      </c>
      <c r="F10" s="729">
        <v>25</v>
      </c>
      <c r="G10" s="729">
        <v>505</v>
      </c>
      <c r="H10" s="729">
        <v>1090</v>
      </c>
      <c r="I10" s="729">
        <v>1539</v>
      </c>
      <c r="J10" s="729">
        <v>3289</v>
      </c>
      <c r="K10" s="729">
        <v>3043</v>
      </c>
      <c r="L10" s="729">
        <v>4474</v>
      </c>
      <c r="M10" s="729">
        <v>3124</v>
      </c>
      <c r="N10" s="729">
        <v>3140</v>
      </c>
      <c r="O10" s="729">
        <v>1779</v>
      </c>
      <c r="P10" s="729">
        <v>885</v>
      </c>
      <c r="Q10" s="729">
        <v>341</v>
      </c>
      <c r="R10" s="729">
        <v>183</v>
      </c>
      <c r="S10" s="729">
        <v>109</v>
      </c>
      <c r="T10" s="729">
        <v>82</v>
      </c>
      <c r="U10" s="729">
        <v>65</v>
      </c>
      <c r="V10" s="729">
        <v>34</v>
      </c>
      <c r="W10" s="729">
        <v>44</v>
      </c>
      <c r="X10" s="729">
        <v>37</v>
      </c>
      <c r="Y10" s="729">
        <v>22</v>
      </c>
      <c r="Z10" s="730">
        <v>23831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7.0000000000000007E-2</v>
      </c>
      <c r="J11" s="731">
        <v>0.64</v>
      </c>
      <c r="K11" s="731">
        <v>0.06</v>
      </c>
      <c r="L11" s="731">
        <v>3.51</v>
      </c>
      <c r="M11" s="731">
        <v>0</v>
      </c>
      <c r="N11" s="731">
        <v>10.26</v>
      </c>
      <c r="O11" s="731">
        <v>12.65</v>
      </c>
      <c r="P11" s="731">
        <v>10.92</v>
      </c>
      <c r="Q11" s="731">
        <v>9.24</v>
      </c>
      <c r="R11" s="731">
        <v>11.77</v>
      </c>
      <c r="S11" s="731">
        <v>3.86</v>
      </c>
      <c r="T11" s="731">
        <v>6.62</v>
      </c>
      <c r="U11" s="731">
        <v>2.54</v>
      </c>
      <c r="V11" s="731">
        <v>5.19</v>
      </c>
      <c r="W11" s="731">
        <v>2.42</v>
      </c>
      <c r="X11" s="731">
        <v>0</v>
      </c>
      <c r="Y11" s="731">
        <v>2</v>
      </c>
      <c r="Z11" s="723">
        <v>81.75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6</v>
      </c>
      <c r="J12" s="726">
        <v>62</v>
      </c>
      <c r="K12" s="726">
        <v>9</v>
      </c>
      <c r="L12" s="726">
        <v>489</v>
      </c>
      <c r="M12" s="726">
        <v>0</v>
      </c>
      <c r="N12" s="726">
        <v>1982</v>
      </c>
      <c r="O12" s="726">
        <v>2720</v>
      </c>
      <c r="P12" s="726">
        <v>2323</v>
      </c>
      <c r="Q12" s="726">
        <v>2080</v>
      </c>
      <c r="R12" s="726">
        <v>2702</v>
      </c>
      <c r="S12" s="726">
        <v>976</v>
      </c>
      <c r="T12" s="726">
        <v>1560</v>
      </c>
      <c r="U12" s="726">
        <v>553</v>
      </c>
      <c r="V12" s="726">
        <v>1233</v>
      </c>
      <c r="W12" s="726">
        <v>609</v>
      </c>
      <c r="X12" s="726">
        <v>0</v>
      </c>
      <c r="Y12" s="726">
        <v>504</v>
      </c>
      <c r="Z12" s="727">
        <v>17808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4</v>
      </c>
      <c r="K13" s="729">
        <v>0</v>
      </c>
      <c r="L13" s="729">
        <v>16</v>
      </c>
      <c r="M13" s="729">
        <v>0</v>
      </c>
      <c r="N13" s="729">
        <v>30</v>
      </c>
      <c r="O13" s="729">
        <v>26</v>
      </c>
      <c r="P13" s="729">
        <v>17</v>
      </c>
      <c r="Q13" s="729">
        <v>11</v>
      </c>
      <c r="R13" s="729">
        <v>7</v>
      </c>
      <c r="S13" s="729">
        <v>2</v>
      </c>
      <c r="T13" s="729">
        <v>4</v>
      </c>
      <c r="U13" s="729">
        <v>1</v>
      </c>
      <c r="V13" s="729">
        <v>5</v>
      </c>
      <c r="W13" s="729">
        <v>2</v>
      </c>
      <c r="X13" s="729">
        <v>0</v>
      </c>
      <c r="Y13" s="729">
        <v>2</v>
      </c>
      <c r="Z13" s="730">
        <v>127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1.34</v>
      </c>
      <c r="F14" s="731">
        <v>0</v>
      </c>
      <c r="G14" s="731">
        <v>0.53</v>
      </c>
      <c r="H14" s="731">
        <v>0.53</v>
      </c>
      <c r="I14" s="731">
        <v>0</v>
      </c>
      <c r="J14" s="731">
        <v>0.41</v>
      </c>
      <c r="K14" s="731">
        <v>0</v>
      </c>
      <c r="L14" s="731">
        <v>0</v>
      </c>
      <c r="M14" s="731">
        <v>0</v>
      </c>
      <c r="N14" s="731">
        <v>1.99</v>
      </c>
      <c r="O14" s="731">
        <v>5.18</v>
      </c>
      <c r="P14" s="731">
        <v>0.65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0.56999999999999995</v>
      </c>
      <c r="W14" s="731">
        <v>1.04</v>
      </c>
      <c r="X14" s="731">
        <v>4.95</v>
      </c>
      <c r="Y14" s="731">
        <v>2.06</v>
      </c>
      <c r="Z14" s="723">
        <v>19.25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17</v>
      </c>
      <c r="H15" s="726">
        <v>20</v>
      </c>
      <c r="I15" s="726">
        <v>0</v>
      </c>
      <c r="J15" s="726">
        <v>55</v>
      </c>
      <c r="K15" s="726">
        <v>0</v>
      </c>
      <c r="L15" s="726">
        <v>0</v>
      </c>
      <c r="M15" s="726">
        <v>0</v>
      </c>
      <c r="N15" s="726">
        <v>348</v>
      </c>
      <c r="O15" s="726">
        <v>1121</v>
      </c>
      <c r="P15" s="726">
        <v>138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144</v>
      </c>
      <c r="W15" s="726">
        <v>262</v>
      </c>
      <c r="X15" s="726">
        <v>1248</v>
      </c>
      <c r="Y15" s="726">
        <v>519</v>
      </c>
      <c r="Z15" s="727">
        <v>3872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2</v>
      </c>
      <c r="H16" s="729">
        <v>2</v>
      </c>
      <c r="I16" s="729">
        <v>0</v>
      </c>
      <c r="J16" s="729">
        <v>3</v>
      </c>
      <c r="K16" s="729">
        <v>0</v>
      </c>
      <c r="L16" s="729">
        <v>0</v>
      </c>
      <c r="M16" s="729">
        <v>0</v>
      </c>
      <c r="N16" s="729">
        <v>6</v>
      </c>
      <c r="O16" s="729">
        <v>11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1</v>
      </c>
      <c r="W16" s="729">
        <v>1</v>
      </c>
      <c r="X16" s="729">
        <v>5</v>
      </c>
      <c r="Y16" s="729">
        <v>2</v>
      </c>
      <c r="Z16" s="732">
        <v>33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289.47000000000003</v>
      </c>
      <c r="F17" s="731">
        <f t="shared" ref="F17:Z19" si="0">F5+F8+F11+F14</f>
        <v>81.069999999999993</v>
      </c>
      <c r="G17" s="731">
        <f t="shared" si="0"/>
        <v>295.86999999999995</v>
      </c>
      <c r="H17" s="731">
        <f t="shared" si="0"/>
        <v>667.22</v>
      </c>
      <c r="I17" s="731">
        <f t="shared" si="0"/>
        <v>680.53</v>
      </c>
      <c r="J17" s="731">
        <f t="shared" si="0"/>
        <v>1257.7400000000002</v>
      </c>
      <c r="K17" s="731">
        <f t="shared" si="0"/>
        <v>1648.76</v>
      </c>
      <c r="L17" s="731">
        <f t="shared" si="0"/>
        <v>4088.2000000000003</v>
      </c>
      <c r="M17" s="731">
        <f t="shared" si="0"/>
        <v>3983.4500000000003</v>
      </c>
      <c r="N17" s="731">
        <f t="shared" si="0"/>
        <v>7039.87</v>
      </c>
      <c r="O17" s="731">
        <f t="shared" si="0"/>
        <v>7448.09</v>
      </c>
      <c r="P17" s="731">
        <f t="shared" si="0"/>
        <v>6498.2499999999991</v>
      </c>
      <c r="Q17" s="731">
        <f t="shared" si="0"/>
        <v>3623.39</v>
      </c>
      <c r="R17" s="731">
        <f t="shared" si="0"/>
        <v>2520.4499999999998</v>
      </c>
      <c r="S17" s="731">
        <f t="shared" si="0"/>
        <v>1751.98</v>
      </c>
      <c r="T17" s="731">
        <f t="shared" si="0"/>
        <v>1328.68</v>
      </c>
      <c r="U17" s="731">
        <f t="shared" si="0"/>
        <v>1072.4099999999999</v>
      </c>
      <c r="V17" s="731">
        <f t="shared" si="0"/>
        <v>986.78000000000009</v>
      </c>
      <c r="W17" s="731">
        <f t="shared" si="0"/>
        <v>829.63999999999987</v>
      </c>
      <c r="X17" s="731">
        <f t="shared" si="0"/>
        <v>358.71</v>
      </c>
      <c r="Y17" s="731">
        <f t="shared" si="0"/>
        <v>264.41000000000003</v>
      </c>
      <c r="Z17" s="723">
        <f t="shared" si="0"/>
        <v>46714.969999999994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4318</v>
      </c>
      <c r="F18" s="726">
        <f t="shared" si="0"/>
        <v>5069</v>
      </c>
      <c r="G18" s="726">
        <f t="shared" si="0"/>
        <v>39150</v>
      </c>
      <c r="H18" s="726">
        <f t="shared" si="0"/>
        <v>136970</v>
      </c>
      <c r="I18" s="726">
        <f t="shared" si="0"/>
        <v>186782</v>
      </c>
      <c r="J18" s="726">
        <f t="shared" si="0"/>
        <v>403926</v>
      </c>
      <c r="K18" s="726">
        <f t="shared" si="0"/>
        <v>625355</v>
      </c>
      <c r="L18" s="726">
        <f t="shared" si="0"/>
        <v>1750174</v>
      </c>
      <c r="M18" s="726">
        <f t="shared" si="0"/>
        <v>1970570</v>
      </c>
      <c r="N18" s="726">
        <f t="shared" si="0"/>
        <v>3697933</v>
      </c>
      <c r="O18" s="726">
        <f t="shared" si="0"/>
        <v>4201767</v>
      </c>
      <c r="P18" s="726">
        <f t="shared" si="0"/>
        <v>3924006</v>
      </c>
      <c r="Q18" s="726">
        <f t="shared" si="0"/>
        <v>2267499</v>
      </c>
      <c r="R18" s="726">
        <f t="shared" si="0"/>
        <v>1642143</v>
      </c>
      <c r="S18" s="726">
        <f t="shared" si="0"/>
        <v>1185861</v>
      </c>
      <c r="T18" s="726">
        <f t="shared" si="0"/>
        <v>924472</v>
      </c>
      <c r="U18" s="726">
        <f t="shared" si="0"/>
        <v>784621</v>
      </c>
      <c r="V18" s="726">
        <f t="shared" si="0"/>
        <v>727676</v>
      </c>
      <c r="W18" s="726">
        <f t="shared" si="0"/>
        <v>622395</v>
      </c>
      <c r="X18" s="726">
        <f t="shared" si="0"/>
        <v>257868</v>
      </c>
      <c r="Y18" s="726">
        <f t="shared" si="0"/>
        <v>195313</v>
      </c>
      <c r="Z18" s="727">
        <f t="shared" si="0"/>
        <v>25553868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1822</v>
      </c>
      <c r="F19" s="733">
        <f t="shared" si="0"/>
        <v>1172</v>
      </c>
      <c r="G19" s="733">
        <f t="shared" si="0"/>
        <v>4597</v>
      </c>
      <c r="H19" s="733">
        <f t="shared" si="0"/>
        <v>9988</v>
      </c>
      <c r="I19" s="733">
        <f t="shared" si="0"/>
        <v>9360</v>
      </c>
      <c r="J19" s="733">
        <f t="shared" si="0"/>
        <v>14904</v>
      </c>
      <c r="K19" s="733">
        <f t="shared" si="0"/>
        <v>17409</v>
      </c>
      <c r="L19" s="733">
        <f t="shared" si="0"/>
        <v>38918</v>
      </c>
      <c r="M19" s="733">
        <f t="shared" si="0"/>
        <v>33756</v>
      </c>
      <c r="N19" s="733">
        <f t="shared" si="0"/>
        <v>52507</v>
      </c>
      <c r="O19" s="733">
        <f t="shared" si="0"/>
        <v>48747</v>
      </c>
      <c r="P19" s="733">
        <f t="shared" si="0"/>
        <v>37959</v>
      </c>
      <c r="Q19" s="733">
        <f t="shared" si="0"/>
        <v>18312</v>
      </c>
      <c r="R19" s="733">
        <f t="shared" si="0"/>
        <v>11182</v>
      </c>
      <c r="S19" s="733">
        <f t="shared" si="0"/>
        <v>6856</v>
      </c>
      <c r="T19" s="733">
        <f t="shared" si="0"/>
        <v>4462</v>
      </c>
      <c r="U19" s="733">
        <f t="shared" si="0"/>
        <v>3118</v>
      </c>
      <c r="V19" s="733">
        <f t="shared" si="0"/>
        <v>2247</v>
      </c>
      <c r="W19" s="733">
        <f t="shared" si="0"/>
        <v>1871</v>
      </c>
      <c r="X19" s="733">
        <f t="shared" si="0"/>
        <v>705</v>
      </c>
      <c r="Y19" s="733">
        <f t="shared" si="0"/>
        <v>519</v>
      </c>
      <c r="Z19" s="734">
        <f t="shared" si="0"/>
        <v>320411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20.399999999999999</v>
      </c>
      <c r="F20" s="731">
        <v>0.28999999999999998</v>
      </c>
      <c r="G20" s="731">
        <v>1.49</v>
      </c>
      <c r="H20" s="731">
        <v>2.37</v>
      </c>
      <c r="I20" s="731">
        <v>0.85</v>
      </c>
      <c r="J20" s="731">
        <v>21.03</v>
      </c>
      <c r="K20" s="731">
        <v>14.9</v>
      </c>
      <c r="L20" s="731">
        <v>0.74</v>
      </c>
      <c r="M20" s="731">
        <v>0.16</v>
      </c>
      <c r="N20" s="731">
        <v>1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63.23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50</v>
      </c>
      <c r="H21" s="726">
        <v>135</v>
      </c>
      <c r="I21" s="726">
        <v>67</v>
      </c>
      <c r="J21" s="726">
        <v>810</v>
      </c>
      <c r="K21" s="726">
        <v>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1062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6</v>
      </c>
      <c r="H22" s="729">
        <v>9</v>
      </c>
      <c r="I22" s="729">
        <v>3</v>
      </c>
      <c r="J22" s="729">
        <v>15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33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55.7</v>
      </c>
      <c r="F23" s="731">
        <v>5.18</v>
      </c>
      <c r="G23" s="731">
        <v>8.41</v>
      </c>
      <c r="H23" s="731">
        <v>24.83</v>
      </c>
      <c r="I23" s="731">
        <v>13.05</v>
      </c>
      <c r="J23" s="731">
        <v>74.099999999999994</v>
      </c>
      <c r="K23" s="731">
        <v>3.49</v>
      </c>
      <c r="L23" s="731">
        <v>5.09</v>
      </c>
      <c r="M23" s="731">
        <v>7.56</v>
      </c>
      <c r="N23" s="731">
        <v>20.25</v>
      </c>
      <c r="O23" s="731">
        <v>59.6</v>
      </c>
      <c r="P23" s="731">
        <v>19.07</v>
      </c>
      <c r="Q23" s="731">
        <v>20.18</v>
      </c>
      <c r="R23" s="731">
        <v>16.41</v>
      </c>
      <c r="S23" s="731">
        <v>4.3600000000000003</v>
      </c>
      <c r="T23" s="731">
        <v>3.09</v>
      </c>
      <c r="U23" s="731">
        <v>2.73</v>
      </c>
      <c r="V23" s="731">
        <v>5.83</v>
      </c>
      <c r="W23" s="731">
        <v>2.6</v>
      </c>
      <c r="X23" s="731">
        <v>0</v>
      </c>
      <c r="Y23" s="731">
        <v>1.35</v>
      </c>
      <c r="Z23" s="723">
        <v>352.88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65</v>
      </c>
      <c r="G24" s="726">
        <v>266</v>
      </c>
      <c r="H24" s="726">
        <v>1289</v>
      </c>
      <c r="I24" s="726">
        <v>870</v>
      </c>
      <c r="J24" s="726">
        <v>6474</v>
      </c>
      <c r="K24" s="726">
        <v>337</v>
      </c>
      <c r="L24" s="726">
        <v>618</v>
      </c>
      <c r="M24" s="726">
        <v>1027</v>
      </c>
      <c r="N24" s="726">
        <v>2798</v>
      </c>
      <c r="O24" s="726">
        <v>8637</v>
      </c>
      <c r="P24" s="726">
        <v>3026</v>
      </c>
      <c r="Q24" s="726">
        <v>3156</v>
      </c>
      <c r="R24" s="726">
        <v>3007</v>
      </c>
      <c r="S24" s="726">
        <v>750</v>
      </c>
      <c r="T24" s="726">
        <v>542</v>
      </c>
      <c r="U24" s="726">
        <v>464</v>
      </c>
      <c r="V24" s="726">
        <v>1021</v>
      </c>
      <c r="W24" s="726">
        <v>442</v>
      </c>
      <c r="X24" s="726">
        <v>0</v>
      </c>
      <c r="Y24" s="726">
        <v>242</v>
      </c>
      <c r="Z24" s="727">
        <v>35031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14</v>
      </c>
      <c r="G25" s="729">
        <v>28</v>
      </c>
      <c r="H25" s="729">
        <v>119</v>
      </c>
      <c r="I25" s="729">
        <v>54</v>
      </c>
      <c r="J25" s="729">
        <v>265</v>
      </c>
      <c r="K25" s="729">
        <v>10</v>
      </c>
      <c r="L25" s="729">
        <v>12</v>
      </c>
      <c r="M25" s="729">
        <v>15</v>
      </c>
      <c r="N25" s="729">
        <v>34</v>
      </c>
      <c r="O25" s="729">
        <v>102</v>
      </c>
      <c r="P25" s="729">
        <v>26</v>
      </c>
      <c r="Q25" s="729">
        <v>18</v>
      </c>
      <c r="R25" s="729">
        <v>15</v>
      </c>
      <c r="S25" s="729">
        <v>2</v>
      </c>
      <c r="T25" s="729">
        <v>1</v>
      </c>
      <c r="U25" s="729">
        <v>1</v>
      </c>
      <c r="V25" s="729">
        <v>3</v>
      </c>
      <c r="W25" s="729">
        <v>0</v>
      </c>
      <c r="X25" s="729">
        <v>0</v>
      </c>
      <c r="Y25" s="729">
        <v>1</v>
      </c>
      <c r="Z25" s="732">
        <v>720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76.099999999999994</v>
      </c>
      <c r="F26" s="731">
        <f t="shared" ref="F26:Z28" si="1">F20+F23</f>
        <v>5.47</v>
      </c>
      <c r="G26" s="731">
        <f t="shared" si="1"/>
        <v>9.9</v>
      </c>
      <c r="H26" s="731">
        <f t="shared" si="1"/>
        <v>27.2</v>
      </c>
      <c r="I26" s="731">
        <f t="shared" si="1"/>
        <v>13.9</v>
      </c>
      <c r="J26" s="731">
        <f t="shared" si="1"/>
        <v>95.13</v>
      </c>
      <c r="K26" s="731">
        <f t="shared" si="1"/>
        <v>18.39</v>
      </c>
      <c r="L26" s="731">
        <f t="shared" si="1"/>
        <v>5.83</v>
      </c>
      <c r="M26" s="731">
        <f t="shared" si="1"/>
        <v>7.72</v>
      </c>
      <c r="N26" s="731">
        <f t="shared" si="1"/>
        <v>21.25</v>
      </c>
      <c r="O26" s="731">
        <f t="shared" si="1"/>
        <v>59.6</v>
      </c>
      <c r="P26" s="731">
        <f t="shared" si="1"/>
        <v>19.07</v>
      </c>
      <c r="Q26" s="731">
        <f t="shared" si="1"/>
        <v>20.18</v>
      </c>
      <c r="R26" s="731">
        <f t="shared" si="1"/>
        <v>16.41</v>
      </c>
      <c r="S26" s="731">
        <f t="shared" si="1"/>
        <v>4.3600000000000003</v>
      </c>
      <c r="T26" s="731">
        <f t="shared" si="1"/>
        <v>3.09</v>
      </c>
      <c r="U26" s="731">
        <f t="shared" si="1"/>
        <v>2.73</v>
      </c>
      <c r="V26" s="731">
        <f t="shared" si="1"/>
        <v>5.83</v>
      </c>
      <c r="W26" s="731">
        <f t="shared" si="1"/>
        <v>2.6</v>
      </c>
      <c r="X26" s="731">
        <f t="shared" si="1"/>
        <v>0</v>
      </c>
      <c r="Y26" s="731">
        <f t="shared" si="1"/>
        <v>1.35</v>
      </c>
      <c r="Z26" s="723">
        <f t="shared" si="1"/>
        <v>416.11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65</v>
      </c>
      <c r="G27" s="726">
        <f t="shared" si="1"/>
        <v>316</v>
      </c>
      <c r="H27" s="726">
        <f t="shared" si="1"/>
        <v>1424</v>
      </c>
      <c r="I27" s="726">
        <f t="shared" si="1"/>
        <v>937</v>
      </c>
      <c r="J27" s="726">
        <f t="shared" si="1"/>
        <v>7284</v>
      </c>
      <c r="K27" s="726">
        <f t="shared" si="1"/>
        <v>337</v>
      </c>
      <c r="L27" s="726">
        <f t="shared" si="1"/>
        <v>618</v>
      </c>
      <c r="M27" s="726">
        <f t="shared" si="1"/>
        <v>1027</v>
      </c>
      <c r="N27" s="726">
        <f t="shared" si="1"/>
        <v>2798</v>
      </c>
      <c r="O27" s="726">
        <f t="shared" si="1"/>
        <v>8637</v>
      </c>
      <c r="P27" s="726">
        <f t="shared" si="1"/>
        <v>3026</v>
      </c>
      <c r="Q27" s="726">
        <f t="shared" si="1"/>
        <v>3156</v>
      </c>
      <c r="R27" s="726">
        <f t="shared" si="1"/>
        <v>3007</v>
      </c>
      <c r="S27" s="726">
        <f t="shared" si="1"/>
        <v>750</v>
      </c>
      <c r="T27" s="726">
        <f t="shared" si="1"/>
        <v>542</v>
      </c>
      <c r="U27" s="726">
        <f t="shared" si="1"/>
        <v>464</v>
      </c>
      <c r="V27" s="726">
        <f t="shared" si="1"/>
        <v>1021</v>
      </c>
      <c r="W27" s="726">
        <f t="shared" si="1"/>
        <v>442</v>
      </c>
      <c r="X27" s="726">
        <f t="shared" si="1"/>
        <v>0</v>
      </c>
      <c r="Y27" s="726">
        <f t="shared" si="1"/>
        <v>242</v>
      </c>
      <c r="Z27" s="727">
        <f t="shared" si="1"/>
        <v>36093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14</v>
      </c>
      <c r="G28" s="733">
        <f t="shared" si="1"/>
        <v>34</v>
      </c>
      <c r="H28" s="733">
        <f t="shared" si="1"/>
        <v>128</v>
      </c>
      <c r="I28" s="733">
        <f t="shared" si="1"/>
        <v>57</v>
      </c>
      <c r="J28" s="733">
        <f t="shared" si="1"/>
        <v>280</v>
      </c>
      <c r="K28" s="733">
        <f t="shared" si="1"/>
        <v>10</v>
      </c>
      <c r="L28" s="733">
        <f t="shared" si="1"/>
        <v>12</v>
      </c>
      <c r="M28" s="733">
        <f t="shared" si="1"/>
        <v>15</v>
      </c>
      <c r="N28" s="733">
        <f t="shared" si="1"/>
        <v>34</v>
      </c>
      <c r="O28" s="733">
        <f t="shared" si="1"/>
        <v>102</v>
      </c>
      <c r="P28" s="733">
        <f t="shared" si="1"/>
        <v>26</v>
      </c>
      <c r="Q28" s="733">
        <f t="shared" si="1"/>
        <v>18</v>
      </c>
      <c r="R28" s="733">
        <f t="shared" si="1"/>
        <v>15</v>
      </c>
      <c r="S28" s="733">
        <f t="shared" si="1"/>
        <v>2</v>
      </c>
      <c r="T28" s="733">
        <f t="shared" si="1"/>
        <v>1</v>
      </c>
      <c r="U28" s="733">
        <f t="shared" si="1"/>
        <v>1</v>
      </c>
      <c r="V28" s="733">
        <f t="shared" si="1"/>
        <v>3</v>
      </c>
      <c r="W28" s="733">
        <f t="shared" si="1"/>
        <v>0</v>
      </c>
      <c r="X28" s="733">
        <f t="shared" si="1"/>
        <v>0</v>
      </c>
      <c r="Y28" s="733">
        <f t="shared" si="1"/>
        <v>1</v>
      </c>
      <c r="Z28" s="734">
        <f t="shared" si="1"/>
        <v>753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365.57</v>
      </c>
      <c r="F29" s="731">
        <f t="shared" ref="F29:Z31" si="2">F5+F8+F11+F14+F20+F23</f>
        <v>86.539999999999992</v>
      </c>
      <c r="G29" s="731">
        <f t="shared" si="2"/>
        <v>305.77</v>
      </c>
      <c r="H29" s="731">
        <f t="shared" si="2"/>
        <v>694.42000000000007</v>
      </c>
      <c r="I29" s="731">
        <f t="shared" si="2"/>
        <v>694.43</v>
      </c>
      <c r="J29" s="731">
        <f t="shared" si="2"/>
        <v>1352.8700000000001</v>
      </c>
      <c r="K29" s="731">
        <f t="shared" si="2"/>
        <v>1667.15</v>
      </c>
      <c r="L29" s="731">
        <f t="shared" si="2"/>
        <v>4094.03</v>
      </c>
      <c r="M29" s="731">
        <f t="shared" si="2"/>
        <v>3991.17</v>
      </c>
      <c r="N29" s="731">
        <f t="shared" si="2"/>
        <v>7061.12</v>
      </c>
      <c r="O29" s="731">
        <f t="shared" si="2"/>
        <v>7507.6900000000005</v>
      </c>
      <c r="P29" s="731">
        <f t="shared" si="2"/>
        <v>6517.3199999999988</v>
      </c>
      <c r="Q29" s="731">
        <f t="shared" si="2"/>
        <v>3643.5699999999997</v>
      </c>
      <c r="R29" s="731">
        <f t="shared" si="2"/>
        <v>2536.8599999999997</v>
      </c>
      <c r="S29" s="731">
        <f t="shared" si="2"/>
        <v>1756.34</v>
      </c>
      <c r="T29" s="731">
        <f t="shared" si="2"/>
        <v>1331.77</v>
      </c>
      <c r="U29" s="731">
        <f t="shared" si="2"/>
        <v>1075.1399999999999</v>
      </c>
      <c r="V29" s="731">
        <f t="shared" si="2"/>
        <v>992.61000000000013</v>
      </c>
      <c r="W29" s="731">
        <f t="shared" si="2"/>
        <v>832.2399999999999</v>
      </c>
      <c r="X29" s="731">
        <f t="shared" si="2"/>
        <v>358.71</v>
      </c>
      <c r="Y29" s="731">
        <f t="shared" si="2"/>
        <v>265.76000000000005</v>
      </c>
      <c r="Z29" s="723">
        <f t="shared" si="2"/>
        <v>47131.079999999994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4318</v>
      </c>
      <c r="F30" s="726">
        <f t="shared" si="2"/>
        <v>5134</v>
      </c>
      <c r="G30" s="726">
        <f t="shared" si="2"/>
        <v>39466</v>
      </c>
      <c r="H30" s="726">
        <f t="shared" si="2"/>
        <v>138394</v>
      </c>
      <c r="I30" s="726">
        <f t="shared" si="2"/>
        <v>187719</v>
      </c>
      <c r="J30" s="726">
        <f t="shared" si="2"/>
        <v>411210</v>
      </c>
      <c r="K30" s="726">
        <f t="shared" si="2"/>
        <v>625692</v>
      </c>
      <c r="L30" s="726">
        <f t="shared" si="2"/>
        <v>1750792</v>
      </c>
      <c r="M30" s="726">
        <f t="shared" si="2"/>
        <v>1971597</v>
      </c>
      <c r="N30" s="726">
        <f t="shared" si="2"/>
        <v>3700731</v>
      </c>
      <c r="O30" s="726">
        <f t="shared" si="2"/>
        <v>4210404</v>
      </c>
      <c r="P30" s="726">
        <f t="shared" si="2"/>
        <v>3927032</v>
      </c>
      <c r="Q30" s="726">
        <f t="shared" si="2"/>
        <v>2270655</v>
      </c>
      <c r="R30" s="726">
        <f t="shared" si="2"/>
        <v>1645150</v>
      </c>
      <c r="S30" s="726">
        <f t="shared" si="2"/>
        <v>1186611</v>
      </c>
      <c r="T30" s="726">
        <f t="shared" si="2"/>
        <v>925014</v>
      </c>
      <c r="U30" s="726">
        <f t="shared" si="2"/>
        <v>785085</v>
      </c>
      <c r="V30" s="726">
        <f t="shared" si="2"/>
        <v>728697</v>
      </c>
      <c r="W30" s="726">
        <f t="shared" si="2"/>
        <v>622837</v>
      </c>
      <c r="X30" s="726">
        <f t="shared" si="2"/>
        <v>257868</v>
      </c>
      <c r="Y30" s="726">
        <f t="shared" si="2"/>
        <v>195555</v>
      </c>
      <c r="Z30" s="727">
        <f t="shared" si="2"/>
        <v>25589961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1822</v>
      </c>
      <c r="F31" s="733">
        <f t="shared" si="2"/>
        <v>1186</v>
      </c>
      <c r="G31" s="733">
        <f t="shared" si="2"/>
        <v>4631</v>
      </c>
      <c r="H31" s="733">
        <f t="shared" si="2"/>
        <v>10116</v>
      </c>
      <c r="I31" s="733">
        <f t="shared" si="2"/>
        <v>9417</v>
      </c>
      <c r="J31" s="733">
        <f t="shared" si="2"/>
        <v>15184</v>
      </c>
      <c r="K31" s="733">
        <f t="shared" si="2"/>
        <v>17419</v>
      </c>
      <c r="L31" s="733">
        <f t="shared" si="2"/>
        <v>38930</v>
      </c>
      <c r="M31" s="733">
        <f t="shared" si="2"/>
        <v>33771</v>
      </c>
      <c r="N31" s="733">
        <f t="shared" si="2"/>
        <v>52541</v>
      </c>
      <c r="O31" s="733">
        <f t="shared" si="2"/>
        <v>48849</v>
      </c>
      <c r="P31" s="733">
        <f t="shared" si="2"/>
        <v>37985</v>
      </c>
      <c r="Q31" s="733">
        <f t="shared" si="2"/>
        <v>18330</v>
      </c>
      <c r="R31" s="733">
        <f t="shared" si="2"/>
        <v>11197</v>
      </c>
      <c r="S31" s="733">
        <f t="shared" si="2"/>
        <v>6858</v>
      </c>
      <c r="T31" s="733">
        <f t="shared" si="2"/>
        <v>4463</v>
      </c>
      <c r="U31" s="733">
        <f t="shared" si="2"/>
        <v>3119</v>
      </c>
      <c r="V31" s="733">
        <f t="shared" si="2"/>
        <v>2250</v>
      </c>
      <c r="W31" s="733">
        <f t="shared" si="2"/>
        <v>1871</v>
      </c>
      <c r="X31" s="733">
        <f t="shared" si="2"/>
        <v>705</v>
      </c>
      <c r="Y31" s="733">
        <f t="shared" si="2"/>
        <v>520</v>
      </c>
      <c r="Z31" s="734">
        <f t="shared" si="2"/>
        <v>321164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4.49</v>
      </c>
      <c r="I32" s="731">
        <v>0</v>
      </c>
      <c r="J32" s="731">
        <v>0</v>
      </c>
      <c r="K32" s="731">
        <v>0.34</v>
      </c>
      <c r="L32" s="731">
        <v>0</v>
      </c>
      <c r="M32" s="731">
        <v>0</v>
      </c>
      <c r="N32" s="731">
        <v>0.67</v>
      </c>
      <c r="O32" s="731">
        <v>8.1199999999999992</v>
      </c>
      <c r="P32" s="731">
        <v>0.91</v>
      </c>
      <c r="Q32" s="731">
        <v>1.77</v>
      </c>
      <c r="R32" s="731">
        <v>1.42</v>
      </c>
      <c r="S32" s="731">
        <v>2.27</v>
      </c>
      <c r="T32" s="731">
        <v>11.78</v>
      </c>
      <c r="U32" s="731">
        <v>1.1000000000000001</v>
      </c>
      <c r="V32" s="731">
        <v>1.52</v>
      </c>
      <c r="W32" s="731">
        <v>2.83</v>
      </c>
      <c r="X32" s="731">
        <v>16.22</v>
      </c>
      <c r="Y32" s="731">
        <v>2.04</v>
      </c>
      <c r="Z32" s="723">
        <v>55.48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278</v>
      </c>
      <c r="I33" s="726">
        <v>0</v>
      </c>
      <c r="J33" s="726">
        <v>0</v>
      </c>
      <c r="K33" s="726">
        <v>54</v>
      </c>
      <c r="L33" s="726">
        <v>0</v>
      </c>
      <c r="M33" s="726">
        <v>0</v>
      </c>
      <c r="N33" s="726">
        <v>143</v>
      </c>
      <c r="O33" s="726">
        <v>1814</v>
      </c>
      <c r="P33" s="726">
        <v>197</v>
      </c>
      <c r="Q33" s="726">
        <v>424</v>
      </c>
      <c r="R33" s="726">
        <v>348</v>
      </c>
      <c r="S33" s="726">
        <v>573</v>
      </c>
      <c r="T33" s="726">
        <v>2982</v>
      </c>
      <c r="U33" s="726">
        <v>256</v>
      </c>
      <c r="V33" s="726">
        <v>425</v>
      </c>
      <c r="W33" s="726">
        <v>631</v>
      </c>
      <c r="X33" s="726">
        <v>3479</v>
      </c>
      <c r="Y33" s="726">
        <v>517</v>
      </c>
      <c r="Z33" s="727">
        <v>12121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24</v>
      </c>
      <c r="I34" s="729">
        <v>0</v>
      </c>
      <c r="J34" s="729">
        <v>0</v>
      </c>
      <c r="K34" s="729">
        <v>3</v>
      </c>
      <c r="L34" s="729">
        <v>0</v>
      </c>
      <c r="M34" s="729">
        <v>0</v>
      </c>
      <c r="N34" s="729">
        <v>2</v>
      </c>
      <c r="O34" s="729">
        <v>18</v>
      </c>
      <c r="P34" s="729">
        <v>1</v>
      </c>
      <c r="Q34" s="729">
        <v>2</v>
      </c>
      <c r="R34" s="729">
        <v>1</v>
      </c>
      <c r="S34" s="729">
        <v>0</v>
      </c>
      <c r="T34" s="729">
        <v>11</v>
      </c>
      <c r="U34" s="729">
        <v>0</v>
      </c>
      <c r="V34" s="729">
        <v>1</v>
      </c>
      <c r="W34" s="729">
        <v>2</v>
      </c>
      <c r="X34" s="729">
        <v>13</v>
      </c>
      <c r="Y34" s="729">
        <v>1</v>
      </c>
      <c r="Z34" s="730">
        <v>79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6.29</v>
      </c>
      <c r="H35" s="731">
        <v>0</v>
      </c>
      <c r="I35" s="731">
        <v>0</v>
      </c>
      <c r="J35" s="731">
        <v>0</v>
      </c>
      <c r="K35" s="731">
        <v>0.18</v>
      </c>
      <c r="L35" s="731">
        <v>0</v>
      </c>
      <c r="M35" s="731">
        <v>0</v>
      </c>
      <c r="N35" s="731">
        <v>0.37</v>
      </c>
      <c r="O35" s="731">
        <v>0.13</v>
      </c>
      <c r="P35" s="731">
        <v>22.93</v>
      </c>
      <c r="Q35" s="731">
        <v>0</v>
      </c>
      <c r="R35" s="731">
        <v>0</v>
      </c>
      <c r="S35" s="731">
        <v>0</v>
      </c>
      <c r="T35" s="731">
        <v>2.5</v>
      </c>
      <c r="U35" s="731">
        <v>0.39</v>
      </c>
      <c r="V35" s="731">
        <v>1.39</v>
      </c>
      <c r="W35" s="731">
        <v>0.21</v>
      </c>
      <c r="X35" s="731">
        <v>0.27</v>
      </c>
      <c r="Y35" s="731">
        <v>346.78</v>
      </c>
      <c r="Z35" s="723">
        <v>381.44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151</v>
      </c>
      <c r="H36" s="726">
        <v>0</v>
      </c>
      <c r="I36" s="726">
        <v>0</v>
      </c>
      <c r="J36" s="726">
        <v>0</v>
      </c>
      <c r="K36" s="726">
        <v>29</v>
      </c>
      <c r="L36" s="726">
        <v>0</v>
      </c>
      <c r="M36" s="726">
        <v>0</v>
      </c>
      <c r="N36" s="726">
        <v>93</v>
      </c>
      <c r="O36" s="726">
        <v>28</v>
      </c>
      <c r="P36" s="726">
        <v>5250</v>
      </c>
      <c r="Q36" s="726">
        <v>0</v>
      </c>
      <c r="R36" s="726">
        <v>0</v>
      </c>
      <c r="S36" s="726">
        <v>0</v>
      </c>
      <c r="T36" s="726">
        <v>630</v>
      </c>
      <c r="U36" s="726">
        <v>98</v>
      </c>
      <c r="V36" s="726">
        <v>350</v>
      </c>
      <c r="W36" s="726">
        <v>61</v>
      </c>
      <c r="X36" s="726">
        <v>68</v>
      </c>
      <c r="Y36" s="726">
        <v>87431</v>
      </c>
      <c r="Z36" s="727">
        <v>94189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20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0</v>
      </c>
      <c r="N37" s="729">
        <v>1</v>
      </c>
      <c r="O37" s="729">
        <v>0</v>
      </c>
      <c r="P37" s="729">
        <v>41</v>
      </c>
      <c r="Q37" s="729">
        <v>0</v>
      </c>
      <c r="R37" s="729">
        <v>0</v>
      </c>
      <c r="S37" s="729">
        <v>0</v>
      </c>
      <c r="T37" s="729">
        <v>3</v>
      </c>
      <c r="U37" s="729">
        <v>0</v>
      </c>
      <c r="V37" s="729">
        <v>1</v>
      </c>
      <c r="W37" s="729">
        <v>0</v>
      </c>
      <c r="X37" s="729">
        <v>0</v>
      </c>
      <c r="Y37" s="729">
        <v>327</v>
      </c>
      <c r="Z37" s="730">
        <v>394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6.29</v>
      </c>
      <c r="H38" s="731">
        <f t="shared" si="3"/>
        <v>4.49</v>
      </c>
      <c r="I38" s="731">
        <f t="shared" si="3"/>
        <v>0</v>
      </c>
      <c r="J38" s="731">
        <f t="shared" si="3"/>
        <v>0</v>
      </c>
      <c r="K38" s="731">
        <f t="shared" si="3"/>
        <v>0.52</v>
      </c>
      <c r="L38" s="731">
        <f t="shared" si="3"/>
        <v>0</v>
      </c>
      <c r="M38" s="731">
        <f t="shared" si="3"/>
        <v>0</v>
      </c>
      <c r="N38" s="731">
        <f t="shared" si="3"/>
        <v>1.04</v>
      </c>
      <c r="O38" s="731">
        <f t="shared" si="3"/>
        <v>8.25</v>
      </c>
      <c r="P38" s="731">
        <f t="shared" si="3"/>
        <v>23.84</v>
      </c>
      <c r="Q38" s="731">
        <f t="shared" si="3"/>
        <v>1.77</v>
      </c>
      <c r="R38" s="731">
        <f t="shared" si="3"/>
        <v>1.42</v>
      </c>
      <c r="S38" s="731">
        <f t="shared" si="3"/>
        <v>2.27</v>
      </c>
      <c r="T38" s="731">
        <f t="shared" si="3"/>
        <v>14.28</v>
      </c>
      <c r="U38" s="731">
        <f t="shared" si="3"/>
        <v>1.4900000000000002</v>
      </c>
      <c r="V38" s="731">
        <f t="shared" si="3"/>
        <v>2.91</v>
      </c>
      <c r="W38" s="731">
        <f t="shared" si="3"/>
        <v>3.04</v>
      </c>
      <c r="X38" s="731">
        <f t="shared" si="3"/>
        <v>16.489999999999998</v>
      </c>
      <c r="Y38" s="731">
        <f t="shared" si="3"/>
        <v>348.82</v>
      </c>
      <c r="Z38" s="723">
        <f t="shared" si="3"/>
        <v>436.92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151</v>
      </c>
      <c r="H39" s="726">
        <f t="shared" si="3"/>
        <v>278</v>
      </c>
      <c r="I39" s="726">
        <f t="shared" si="3"/>
        <v>0</v>
      </c>
      <c r="J39" s="726">
        <f t="shared" si="3"/>
        <v>0</v>
      </c>
      <c r="K39" s="726">
        <f t="shared" si="3"/>
        <v>83</v>
      </c>
      <c r="L39" s="726">
        <f t="shared" si="3"/>
        <v>0</v>
      </c>
      <c r="M39" s="726">
        <f t="shared" si="3"/>
        <v>0</v>
      </c>
      <c r="N39" s="726">
        <f t="shared" si="3"/>
        <v>236</v>
      </c>
      <c r="O39" s="726">
        <f t="shared" si="3"/>
        <v>1842</v>
      </c>
      <c r="P39" s="726">
        <f t="shared" si="3"/>
        <v>5447</v>
      </c>
      <c r="Q39" s="726">
        <f t="shared" si="3"/>
        <v>424</v>
      </c>
      <c r="R39" s="726">
        <f t="shared" si="3"/>
        <v>348</v>
      </c>
      <c r="S39" s="726">
        <f t="shared" si="3"/>
        <v>573</v>
      </c>
      <c r="T39" s="726">
        <f t="shared" si="3"/>
        <v>3612</v>
      </c>
      <c r="U39" s="726">
        <f t="shared" si="3"/>
        <v>354</v>
      </c>
      <c r="V39" s="726">
        <f t="shared" si="3"/>
        <v>775</v>
      </c>
      <c r="W39" s="726">
        <f t="shared" si="3"/>
        <v>692</v>
      </c>
      <c r="X39" s="726">
        <f t="shared" si="3"/>
        <v>3547</v>
      </c>
      <c r="Y39" s="726">
        <f t="shared" si="3"/>
        <v>87948</v>
      </c>
      <c r="Z39" s="727">
        <f t="shared" si="3"/>
        <v>106310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20</v>
      </c>
      <c r="H40" s="733">
        <f t="shared" si="3"/>
        <v>24</v>
      </c>
      <c r="I40" s="733">
        <f t="shared" si="3"/>
        <v>0</v>
      </c>
      <c r="J40" s="733">
        <f t="shared" si="3"/>
        <v>0</v>
      </c>
      <c r="K40" s="733">
        <f t="shared" si="3"/>
        <v>4</v>
      </c>
      <c r="L40" s="733">
        <f t="shared" si="3"/>
        <v>0</v>
      </c>
      <c r="M40" s="733">
        <f t="shared" si="3"/>
        <v>0</v>
      </c>
      <c r="N40" s="733">
        <f t="shared" si="3"/>
        <v>3</v>
      </c>
      <c r="O40" s="733">
        <f t="shared" si="3"/>
        <v>18</v>
      </c>
      <c r="P40" s="733">
        <f t="shared" si="3"/>
        <v>42</v>
      </c>
      <c r="Q40" s="733">
        <f t="shared" si="3"/>
        <v>2</v>
      </c>
      <c r="R40" s="733">
        <f t="shared" si="3"/>
        <v>1</v>
      </c>
      <c r="S40" s="733">
        <f t="shared" si="3"/>
        <v>0</v>
      </c>
      <c r="T40" s="733">
        <f t="shared" si="3"/>
        <v>14</v>
      </c>
      <c r="U40" s="733">
        <f t="shared" si="3"/>
        <v>0</v>
      </c>
      <c r="V40" s="733">
        <f t="shared" si="3"/>
        <v>2</v>
      </c>
      <c r="W40" s="733">
        <f t="shared" si="3"/>
        <v>2</v>
      </c>
      <c r="X40" s="733">
        <f t="shared" si="3"/>
        <v>13</v>
      </c>
      <c r="Y40" s="733">
        <f t="shared" si="3"/>
        <v>328</v>
      </c>
      <c r="Z40" s="734">
        <f t="shared" si="3"/>
        <v>473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0.32</v>
      </c>
      <c r="J41" s="731">
        <v>0.1</v>
      </c>
      <c r="K41" s="731">
        <v>0.37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0.79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323</v>
      </c>
      <c r="D44" s="721" t="s">
        <v>27</v>
      </c>
      <c r="E44" s="731">
        <v>1.4</v>
      </c>
      <c r="F44" s="731">
        <v>1.49</v>
      </c>
      <c r="G44" s="731">
        <v>95.58</v>
      </c>
      <c r="H44" s="731">
        <v>445.65</v>
      </c>
      <c r="I44" s="731">
        <v>233.24</v>
      </c>
      <c r="J44" s="731">
        <v>386.52</v>
      </c>
      <c r="K44" s="731">
        <v>544.27</v>
      </c>
      <c r="L44" s="731">
        <v>242.21</v>
      </c>
      <c r="M44" s="731">
        <v>459.72</v>
      </c>
      <c r="N44" s="731">
        <v>1187.79</v>
      </c>
      <c r="O44" s="731">
        <v>1144.4100000000001</v>
      </c>
      <c r="P44" s="731">
        <v>1155.05</v>
      </c>
      <c r="Q44" s="731">
        <v>947.67</v>
      </c>
      <c r="R44" s="731">
        <v>619.51</v>
      </c>
      <c r="S44" s="731">
        <v>724.2</v>
      </c>
      <c r="T44" s="731">
        <v>696.37</v>
      </c>
      <c r="U44" s="731">
        <v>265.39</v>
      </c>
      <c r="V44" s="731">
        <v>347.21</v>
      </c>
      <c r="W44" s="731">
        <v>378.86</v>
      </c>
      <c r="X44" s="731">
        <v>260.61</v>
      </c>
      <c r="Y44" s="731">
        <v>2913.35</v>
      </c>
      <c r="Z44" s="723">
        <v>13050.5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26</v>
      </c>
      <c r="G45" s="726">
        <v>2460</v>
      </c>
      <c r="H45" s="726">
        <v>22066</v>
      </c>
      <c r="I45" s="726">
        <v>17538</v>
      </c>
      <c r="J45" s="726">
        <v>37434</v>
      </c>
      <c r="K45" s="726">
        <v>58265</v>
      </c>
      <c r="L45" s="726">
        <v>27236</v>
      </c>
      <c r="M45" s="726">
        <v>60652</v>
      </c>
      <c r="N45" s="726">
        <v>166198</v>
      </c>
      <c r="O45" s="726">
        <v>166900</v>
      </c>
      <c r="P45" s="726">
        <v>175171</v>
      </c>
      <c r="Q45" s="726">
        <v>150521</v>
      </c>
      <c r="R45" s="726">
        <v>102015</v>
      </c>
      <c r="S45" s="726">
        <v>124631</v>
      </c>
      <c r="T45" s="726">
        <v>118524</v>
      </c>
      <c r="U45" s="726">
        <v>45914</v>
      </c>
      <c r="V45" s="726">
        <v>60972</v>
      </c>
      <c r="W45" s="726">
        <v>65275</v>
      </c>
      <c r="X45" s="726">
        <v>45052</v>
      </c>
      <c r="Y45" s="726">
        <v>499756</v>
      </c>
      <c r="Z45" s="727">
        <v>1946606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5</v>
      </c>
      <c r="G46" s="729">
        <v>297</v>
      </c>
      <c r="H46" s="729">
        <v>1999</v>
      </c>
      <c r="I46" s="729">
        <v>1107</v>
      </c>
      <c r="J46" s="729">
        <v>1522</v>
      </c>
      <c r="K46" s="729">
        <v>1795</v>
      </c>
      <c r="L46" s="729">
        <v>577</v>
      </c>
      <c r="M46" s="729">
        <v>993</v>
      </c>
      <c r="N46" s="729">
        <v>2063</v>
      </c>
      <c r="O46" s="729">
        <v>1901</v>
      </c>
      <c r="P46" s="729">
        <v>1526</v>
      </c>
      <c r="Q46" s="729">
        <v>991</v>
      </c>
      <c r="R46" s="729">
        <v>550</v>
      </c>
      <c r="S46" s="729">
        <v>382</v>
      </c>
      <c r="T46" s="729">
        <v>350</v>
      </c>
      <c r="U46" s="729">
        <v>143</v>
      </c>
      <c r="V46" s="729">
        <v>214</v>
      </c>
      <c r="W46" s="729">
        <v>200</v>
      </c>
      <c r="X46" s="729">
        <v>168</v>
      </c>
      <c r="Y46" s="729">
        <v>1701</v>
      </c>
      <c r="Z46" s="730">
        <v>18484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1.4</v>
      </c>
      <c r="F47" s="731">
        <f t="shared" ref="F47:Z49" si="4">F41+F44</f>
        <v>1.49</v>
      </c>
      <c r="G47" s="731">
        <f t="shared" si="4"/>
        <v>95.58</v>
      </c>
      <c r="H47" s="731">
        <f t="shared" si="4"/>
        <v>445.65</v>
      </c>
      <c r="I47" s="731">
        <f t="shared" si="4"/>
        <v>233.56</v>
      </c>
      <c r="J47" s="731">
        <f t="shared" si="4"/>
        <v>386.62</v>
      </c>
      <c r="K47" s="731">
        <f t="shared" si="4"/>
        <v>544.64</v>
      </c>
      <c r="L47" s="731">
        <f t="shared" si="4"/>
        <v>242.21</v>
      </c>
      <c r="M47" s="731">
        <f t="shared" si="4"/>
        <v>459.72</v>
      </c>
      <c r="N47" s="731">
        <f t="shared" si="4"/>
        <v>1187.79</v>
      </c>
      <c r="O47" s="731">
        <f t="shared" si="4"/>
        <v>1144.4100000000001</v>
      </c>
      <c r="P47" s="731">
        <f t="shared" si="4"/>
        <v>1155.05</v>
      </c>
      <c r="Q47" s="731">
        <f t="shared" si="4"/>
        <v>947.67</v>
      </c>
      <c r="R47" s="731">
        <f t="shared" si="4"/>
        <v>619.51</v>
      </c>
      <c r="S47" s="731">
        <f t="shared" si="4"/>
        <v>724.2</v>
      </c>
      <c r="T47" s="731">
        <f t="shared" si="4"/>
        <v>696.37</v>
      </c>
      <c r="U47" s="731">
        <f t="shared" si="4"/>
        <v>265.39</v>
      </c>
      <c r="V47" s="731">
        <f t="shared" si="4"/>
        <v>347.21</v>
      </c>
      <c r="W47" s="731">
        <f t="shared" si="4"/>
        <v>378.86</v>
      </c>
      <c r="X47" s="731">
        <f t="shared" si="4"/>
        <v>260.61</v>
      </c>
      <c r="Y47" s="731">
        <f t="shared" si="4"/>
        <v>2913.35</v>
      </c>
      <c r="Z47" s="723">
        <f t="shared" si="4"/>
        <v>13051.29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26</v>
      </c>
      <c r="G48" s="726">
        <f t="shared" si="4"/>
        <v>2460</v>
      </c>
      <c r="H48" s="726">
        <f t="shared" si="4"/>
        <v>22066</v>
      </c>
      <c r="I48" s="726">
        <f t="shared" si="4"/>
        <v>17538</v>
      </c>
      <c r="J48" s="726">
        <f t="shared" si="4"/>
        <v>37434</v>
      </c>
      <c r="K48" s="726">
        <f t="shared" si="4"/>
        <v>58265</v>
      </c>
      <c r="L48" s="726">
        <f t="shared" si="4"/>
        <v>27236</v>
      </c>
      <c r="M48" s="726">
        <f t="shared" si="4"/>
        <v>60652</v>
      </c>
      <c r="N48" s="726">
        <f t="shared" si="4"/>
        <v>166198</v>
      </c>
      <c r="O48" s="726">
        <f t="shared" si="4"/>
        <v>166900</v>
      </c>
      <c r="P48" s="726">
        <f t="shared" si="4"/>
        <v>175171</v>
      </c>
      <c r="Q48" s="726">
        <f t="shared" si="4"/>
        <v>150521</v>
      </c>
      <c r="R48" s="726">
        <f t="shared" si="4"/>
        <v>102015</v>
      </c>
      <c r="S48" s="726">
        <f t="shared" si="4"/>
        <v>124631</v>
      </c>
      <c r="T48" s="726">
        <f t="shared" si="4"/>
        <v>118524</v>
      </c>
      <c r="U48" s="726">
        <f t="shared" si="4"/>
        <v>45914</v>
      </c>
      <c r="V48" s="726">
        <f t="shared" si="4"/>
        <v>60972</v>
      </c>
      <c r="W48" s="726">
        <f t="shared" si="4"/>
        <v>65275</v>
      </c>
      <c r="X48" s="726">
        <f t="shared" si="4"/>
        <v>45052</v>
      </c>
      <c r="Y48" s="726">
        <f t="shared" si="4"/>
        <v>499756</v>
      </c>
      <c r="Z48" s="727">
        <f t="shared" si="4"/>
        <v>1946606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5</v>
      </c>
      <c r="G49" s="733">
        <f t="shared" si="4"/>
        <v>297</v>
      </c>
      <c r="H49" s="733">
        <f t="shared" si="4"/>
        <v>1999</v>
      </c>
      <c r="I49" s="733">
        <f t="shared" si="4"/>
        <v>1107</v>
      </c>
      <c r="J49" s="733">
        <f t="shared" si="4"/>
        <v>1522</v>
      </c>
      <c r="K49" s="733">
        <f t="shared" si="4"/>
        <v>1795</v>
      </c>
      <c r="L49" s="733">
        <f t="shared" si="4"/>
        <v>577</v>
      </c>
      <c r="M49" s="733">
        <f t="shared" si="4"/>
        <v>993</v>
      </c>
      <c r="N49" s="733">
        <f t="shared" si="4"/>
        <v>2063</v>
      </c>
      <c r="O49" s="733">
        <f t="shared" si="4"/>
        <v>1901</v>
      </c>
      <c r="P49" s="733">
        <f t="shared" si="4"/>
        <v>1526</v>
      </c>
      <c r="Q49" s="733">
        <f t="shared" si="4"/>
        <v>991</v>
      </c>
      <c r="R49" s="733">
        <f t="shared" si="4"/>
        <v>550</v>
      </c>
      <c r="S49" s="733">
        <f t="shared" si="4"/>
        <v>382</v>
      </c>
      <c r="T49" s="733">
        <f t="shared" si="4"/>
        <v>350</v>
      </c>
      <c r="U49" s="733">
        <f t="shared" si="4"/>
        <v>143</v>
      </c>
      <c r="V49" s="733">
        <f t="shared" si="4"/>
        <v>214</v>
      </c>
      <c r="W49" s="733">
        <f t="shared" si="4"/>
        <v>200</v>
      </c>
      <c r="X49" s="733">
        <f t="shared" si="4"/>
        <v>168</v>
      </c>
      <c r="Y49" s="733">
        <f t="shared" si="4"/>
        <v>1701</v>
      </c>
      <c r="Z49" s="734">
        <f t="shared" si="4"/>
        <v>18484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1.4</v>
      </c>
      <c r="F50" s="731">
        <f t="shared" ref="F50:Z52" si="5">F32+F35+F41+F44</f>
        <v>1.49</v>
      </c>
      <c r="G50" s="731">
        <f t="shared" si="5"/>
        <v>101.87</v>
      </c>
      <c r="H50" s="731">
        <f t="shared" si="5"/>
        <v>450.14</v>
      </c>
      <c r="I50" s="731">
        <f t="shared" si="5"/>
        <v>233.56</v>
      </c>
      <c r="J50" s="731">
        <f t="shared" si="5"/>
        <v>386.62</v>
      </c>
      <c r="K50" s="731">
        <f t="shared" si="5"/>
        <v>545.16</v>
      </c>
      <c r="L50" s="731">
        <f t="shared" si="5"/>
        <v>242.21</v>
      </c>
      <c r="M50" s="731">
        <f t="shared" si="5"/>
        <v>459.72</v>
      </c>
      <c r="N50" s="731">
        <f t="shared" si="5"/>
        <v>1188.83</v>
      </c>
      <c r="O50" s="731">
        <f t="shared" si="5"/>
        <v>1152.6600000000001</v>
      </c>
      <c r="P50" s="731">
        <f t="shared" si="5"/>
        <v>1178.8899999999999</v>
      </c>
      <c r="Q50" s="731">
        <f t="shared" si="5"/>
        <v>949.43999999999994</v>
      </c>
      <c r="R50" s="731">
        <f t="shared" si="5"/>
        <v>620.92999999999995</v>
      </c>
      <c r="S50" s="731">
        <f t="shared" si="5"/>
        <v>726.47</v>
      </c>
      <c r="T50" s="731">
        <f t="shared" si="5"/>
        <v>710.65</v>
      </c>
      <c r="U50" s="731">
        <f t="shared" si="5"/>
        <v>266.88</v>
      </c>
      <c r="V50" s="731">
        <f t="shared" si="5"/>
        <v>350.12</v>
      </c>
      <c r="W50" s="731">
        <f t="shared" si="5"/>
        <v>381.90000000000003</v>
      </c>
      <c r="X50" s="731">
        <f t="shared" si="5"/>
        <v>277.10000000000002</v>
      </c>
      <c r="Y50" s="731">
        <f t="shared" si="5"/>
        <v>3262.17</v>
      </c>
      <c r="Z50" s="723">
        <f t="shared" si="5"/>
        <v>13488.21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26</v>
      </c>
      <c r="G51" s="726">
        <f t="shared" si="5"/>
        <v>2611</v>
      </c>
      <c r="H51" s="726">
        <f t="shared" si="5"/>
        <v>22344</v>
      </c>
      <c r="I51" s="726">
        <f t="shared" si="5"/>
        <v>17538</v>
      </c>
      <c r="J51" s="726">
        <f t="shared" si="5"/>
        <v>37434</v>
      </c>
      <c r="K51" s="726">
        <f t="shared" si="5"/>
        <v>58348</v>
      </c>
      <c r="L51" s="726">
        <f t="shared" si="5"/>
        <v>27236</v>
      </c>
      <c r="M51" s="726">
        <f t="shared" si="5"/>
        <v>60652</v>
      </c>
      <c r="N51" s="726">
        <f t="shared" si="5"/>
        <v>166434</v>
      </c>
      <c r="O51" s="726">
        <f t="shared" si="5"/>
        <v>168742</v>
      </c>
      <c r="P51" s="726">
        <f t="shared" si="5"/>
        <v>180618</v>
      </c>
      <c r="Q51" s="726">
        <f t="shared" si="5"/>
        <v>150945</v>
      </c>
      <c r="R51" s="726">
        <f t="shared" si="5"/>
        <v>102363</v>
      </c>
      <c r="S51" s="726">
        <f t="shared" si="5"/>
        <v>125204</v>
      </c>
      <c r="T51" s="726">
        <f t="shared" si="5"/>
        <v>122136</v>
      </c>
      <c r="U51" s="726">
        <f t="shared" si="5"/>
        <v>46268</v>
      </c>
      <c r="V51" s="726">
        <f t="shared" si="5"/>
        <v>61747</v>
      </c>
      <c r="W51" s="726">
        <f t="shared" si="5"/>
        <v>65967</v>
      </c>
      <c r="X51" s="726">
        <f t="shared" si="5"/>
        <v>48599</v>
      </c>
      <c r="Y51" s="726">
        <f t="shared" si="5"/>
        <v>587704</v>
      </c>
      <c r="Z51" s="727">
        <f t="shared" si="5"/>
        <v>2052916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5</v>
      </c>
      <c r="G52" s="733">
        <f t="shared" si="5"/>
        <v>317</v>
      </c>
      <c r="H52" s="733">
        <f t="shared" si="5"/>
        <v>2023</v>
      </c>
      <c r="I52" s="733">
        <f t="shared" si="5"/>
        <v>1107</v>
      </c>
      <c r="J52" s="733">
        <f t="shared" si="5"/>
        <v>1522</v>
      </c>
      <c r="K52" s="733">
        <f t="shared" si="5"/>
        <v>1799</v>
      </c>
      <c r="L52" s="733">
        <f t="shared" si="5"/>
        <v>577</v>
      </c>
      <c r="M52" s="733">
        <f t="shared" si="5"/>
        <v>993</v>
      </c>
      <c r="N52" s="733">
        <f t="shared" si="5"/>
        <v>2066</v>
      </c>
      <c r="O52" s="733">
        <f t="shared" si="5"/>
        <v>1919</v>
      </c>
      <c r="P52" s="733">
        <f t="shared" si="5"/>
        <v>1568</v>
      </c>
      <c r="Q52" s="733">
        <f t="shared" si="5"/>
        <v>993</v>
      </c>
      <c r="R52" s="733">
        <f t="shared" si="5"/>
        <v>551</v>
      </c>
      <c r="S52" s="733">
        <f t="shared" si="5"/>
        <v>382</v>
      </c>
      <c r="T52" s="733">
        <f t="shared" si="5"/>
        <v>364</v>
      </c>
      <c r="U52" s="733">
        <f t="shared" si="5"/>
        <v>143</v>
      </c>
      <c r="V52" s="733">
        <f t="shared" si="5"/>
        <v>216</v>
      </c>
      <c r="W52" s="733">
        <f t="shared" si="5"/>
        <v>202</v>
      </c>
      <c r="X52" s="733">
        <f t="shared" si="5"/>
        <v>181</v>
      </c>
      <c r="Y52" s="733">
        <f t="shared" si="5"/>
        <v>2029</v>
      </c>
      <c r="Z52" s="734">
        <f t="shared" si="5"/>
        <v>18957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366.96999999999997</v>
      </c>
      <c r="F53" s="731">
        <f t="shared" ref="F53:Z55" si="6">F5+F8+F11+F14+F20+F23+F32+F35+F41+F44</f>
        <v>88.029999999999987</v>
      </c>
      <c r="G53" s="731">
        <f t="shared" si="6"/>
        <v>407.64</v>
      </c>
      <c r="H53" s="731">
        <f t="shared" si="6"/>
        <v>1144.56</v>
      </c>
      <c r="I53" s="731">
        <f t="shared" si="6"/>
        <v>927.99</v>
      </c>
      <c r="J53" s="731">
        <f t="shared" si="6"/>
        <v>1739.49</v>
      </c>
      <c r="K53" s="731">
        <f t="shared" si="6"/>
        <v>2212.31</v>
      </c>
      <c r="L53" s="731">
        <f t="shared" si="6"/>
        <v>4336.24</v>
      </c>
      <c r="M53" s="731">
        <f t="shared" si="6"/>
        <v>4450.8900000000003</v>
      </c>
      <c r="N53" s="731">
        <f t="shared" si="6"/>
        <v>8249.9500000000007</v>
      </c>
      <c r="O53" s="731">
        <f t="shared" si="6"/>
        <v>8660.35</v>
      </c>
      <c r="P53" s="731">
        <f t="shared" si="6"/>
        <v>7696.2099999999991</v>
      </c>
      <c r="Q53" s="731">
        <f t="shared" si="6"/>
        <v>4593.0099999999993</v>
      </c>
      <c r="R53" s="731">
        <f t="shared" si="6"/>
        <v>3157.79</v>
      </c>
      <c r="S53" s="731">
        <f t="shared" si="6"/>
        <v>2482.81</v>
      </c>
      <c r="T53" s="731">
        <f t="shared" si="6"/>
        <v>2042.42</v>
      </c>
      <c r="U53" s="731">
        <f t="shared" si="6"/>
        <v>1342.02</v>
      </c>
      <c r="V53" s="731">
        <f t="shared" si="6"/>
        <v>1342.73</v>
      </c>
      <c r="W53" s="731">
        <f t="shared" si="6"/>
        <v>1214.1399999999999</v>
      </c>
      <c r="X53" s="731">
        <f t="shared" si="6"/>
        <v>635.80999999999995</v>
      </c>
      <c r="Y53" s="731">
        <f t="shared" si="6"/>
        <v>3527.93</v>
      </c>
      <c r="Z53" s="723">
        <f t="shared" si="6"/>
        <v>60619.29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4318</v>
      </c>
      <c r="F54" s="726">
        <f t="shared" si="6"/>
        <v>5160</v>
      </c>
      <c r="G54" s="726">
        <f t="shared" si="6"/>
        <v>42077</v>
      </c>
      <c r="H54" s="726">
        <f t="shared" si="6"/>
        <v>160738</v>
      </c>
      <c r="I54" s="726">
        <f t="shared" si="6"/>
        <v>205257</v>
      </c>
      <c r="J54" s="726">
        <f t="shared" si="6"/>
        <v>448644</v>
      </c>
      <c r="K54" s="726">
        <f t="shared" si="6"/>
        <v>684040</v>
      </c>
      <c r="L54" s="726">
        <f t="shared" si="6"/>
        <v>1778028</v>
      </c>
      <c r="M54" s="726">
        <f t="shared" si="6"/>
        <v>2032249</v>
      </c>
      <c r="N54" s="726">
        <f t="shared" si="6"/>
        <v>3867165</v>
      </c>
      <c r="O54" s="726">
        <f t="shared" si="6"/>
        <v>4379146</v>
      </c>
      <c r="P54" s="726">
        <f t="shared" si="6"/>
        <v>4107650</v>
      </c>
      <c r="Q54" s="726">
        <f t="shared" si="6"/>
        <v>2421600</v>
      </c>
      <c r="R54" s="726">
        <f t="shared" si="6"/>
        <v>1747513</v>
      </c>
      <c r="S54" s="726">
        <f t="shared" si="6"/>
        <v>1311815</v>
      </c>
      <c r="T54" s="726">
        <f t="shared" si="6"/>
        <v>1047150</v>
      </c>
      <c r="U54" s="726">
        <f t="shared" si="6"/>
        <v>831353</v>
      </c>
      <c r="V54" s="726">
        <f t="shared" si="6"/>
        <v>790444</v>
      </c>
      <c r="W54" s="726">
        <f t="shared" si="6"/>
        <v>688804</v>
      </c>
      <c r="X54" s="726">
        <f t="shared" si="6"/>
        <v>306467</v>
      </c>
      <c r="Y54" s="726">
        <f t="shared" si="6"/>
        <v>783259</v>
      </c>
      <c r="Z54" s="727">
        <f t="shared" si="6"/>
        <v>27642877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1822</v>
      </c>
      <c r="F55" s="736">
        <f t="shared" si="6"/>
        <v>1191</v>
      </c>
      <c r="G55" s="736">
        <f t="shared" si="6"/>
        <v>4948</v>
      </c>
      <c r="H55" s="736">
        <f t="shared" si="6"/>
        <v>12139</v>
      </c>
      <c r="I55" s="736">
        <f t="shared" si="6"/>
        <v>10524</v>
      </c>
      <c r="J55" s="736">
        <f t="shared" si="6"/>
        <v>16706</v>
      </c>
      <c r="K55" s="736">
        <f t="shared" si="6"/>
        <v>19218</v>
      </c>
      <c r="L55" s="736">
        <f t="shared" si="6"/>
        <v>39507</v>
      </c>
      <c r="M55" s="736">
        <f t="shared" si="6"/>
        <v>34764</v>
      </c>
      <c r="N55" s="736">
        <f t="shared" si="6"/>
        <v>54607</v>
      </c>
      <c r="O55" s="736">
        <f t="shared" si="6"/>
        <v>50768</v>
      </c>
      <c r="P55" s="736">
        <f t="shared" si="6"/>
        <v>39553</v>
      </c>
      <c r="Q55" s="736">
        <f t="shared" si="6"/>
        <v>19323</v>
      </c>
      <c r="R55" s="736">
        <f t="shared" si="6"/>
        <v>11748</v>
      </c>
      <c r="S55" s="736">
        <f t="shared" si="6"/>
        <v>7240</v>
      </c>
      <c r="T55" s="736">
        <f t="shared" si="6"/>
        <v>4827</v>
      </c>
      <c r="U55" s="736">
        <f t="shared" si="6"/>
        <v>3262</v>
      </c>
      <c r="V55" s="736">
        <f t="shared" si="6"/>
        <v>2466</v>
      </c>
      <c r="W55" s="736">
        <f t="shared" si="6"/>
        <v>2073</v>
      </c>
      <c r="X55" s="736">
        <f t="shared" si="6"/>
        <v>886</v>
      </c>
      <c r="Y55" s="736">
        <f t="shared" si="6"/>
        <v>2549</v>
      </c>
      <c r="Z55" s="737">
        <f t="shared" si="6"/>
        <v>340121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69.02</v>
      </c>
      <c r="H59" s="901"/>
      <c r="I59" s="901">
        <v>6902</v>
      </c>
      <c r="J59" s="901"/>
      <c r="K59" s="901">
        <v>193.01</v>
      </c>
      <c r="L59" s="901"/>
      <c r="M59" s="901">
        <v>508.71</v>
      </c>
      <c r="N59" s="901"/>
      <c r="O59" s="901">
        <v>58.44</v>
      </c>
      <c r="P59" s="901"/>
      <c r="Q59" s="901">
        <v>96.46</v>
      </c>
      <c r="R59" s="901"/>
      <c r="S59" s="906">
        <f>M59+O59+Q59</f>
        <v>663.61</v>
      </c>
      <c r="T59" s="907"/>
      <c r="U59" s="901">
        <f>Z53+G59+K59+S59</f>
        <v>61544.93</v>
      </c>
      <c r="V59" s="901"/>
      <c r="W59" s="901">
        <f>Z54</f>
        <v>27642877</v>
      </c>
      <c r="X59" s="901"/>
      <c r="Y59" s="901">
        <f>Z55</f>
        <v>340121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topLeftCell="C1"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379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12.19</v>
      </c>
      <c r="F5" s="722">
        <v>130.07</v>
      </c>
      <c r="G5" s="722">
        <v>225.96</v>
      </c>
      <c r="H5" s="722">
        <v>257.98</v>
      </c>
      <c r="I5" s="722">
        <v>189.76</v>
      </c>
      <c r="J5" s="722">
        <v>439.94</v>
      </c>
      <c r="K5" s="722">
        <v>1485.56</v>
      </c>
      <c r="L5" s="722">
        <v>1836.25</v>
      </c>
      <c r="M5" s="722">
        <v>3002.99</v>
      </c>
      <c r="N5" s="722">
        <v>5427.27</v>
      </c>
      <c r="O5" s="722">
        <v>6592.07</v>
      </c>
      <c r="P5" s="722">
        <v>4117.0600000000004</v>
      </c>
      <c r="Q5" s="722">
        <v>1964.46</v>
      </c>
      <c r="R5" s="722">
        <v>787.89</v>
      </c>
      <c r="S5" s="722">
        <v>585.64</v>
      </c>
      <c r="T5" s="722">
        <v>487.8</v>
      </c>
      <c r="U5" s="722">
        <v>357.75</v>
      </c>
      <c r="V5" s="722">
        <v>241.75</v>
      </c>
      <c r="W5" s="722">
        <v>228.91</v>
      </c>
      <c r="X5" s="722">
        <v>78.11</v>
      </c>
      <c r="Y5" s="722">
        <v>67.7</v>
      </c>
      <c r="Z5" s="723">
        <v>28517.11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210</v>
      </c>
      <c r="F6" s="726">
        <v>9235</v>
      </c>
      <c r="G6" s="726">
        <v>29432</v>
      </c>
      <c r="H6" s="726">
        <v>51747</v>
      </c>
      <c r="I6" s="726">
        <v>48834</v>
      </c>
      <c r="J6" s="726">
        <v>142143</v>
      </c>
      <c r="K6" s="726">
        <v>562596</v>
      </c>
      <c r="L6" s="726">
        <v>779173</v>
      </c>
      <c r="M6" s="726">
        <v>1422554</v>
      </c>
      <c r="N6" s="726">
        <v>2762498</v>
      </c>
      <c r="O6" s="726">
        <v>3537579</v>
      </c>
      <c r="P6" s="726">
        <v>2332723</v>
      </c>
      <c r="Q6" s="726">
        <v>1158400</v>
      </c>
      <c r="R6" s="726">
        <v>480148</v>
      </c>
      <c r="S6" s="726">
        <v>373127</v>
      </c>
      <c r="T6" s="726">
        <v>323270</v>
      </c>
      <c r="U6" s="726">
        <v>241332</v>
      </c>
      <c r="V6" s="726">
        <v>167736</v>
      </c>
      <c r="W6" s="726">
        <v>167147</v>
      </c>
      <c r="X6" s="726">
        <v>54546</v>
      </c>
      <c r="Y6" s="726">
        <v>48516</v>
      </c>
      <c r="Z6" s="727">
        <v>14692946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105</v>
      </c>
      <c r="F7" s="729">
        <v>3465</v>
      </c>
      <c r="G7" s="729">
        <v>5844</v>
      </c>
      <c r="H7" s="729">
        <v>3821</v>
      </c>
      <c r="I7" s="729">
        <v>1893</v>
      </c>
      <c r="J7" s="729">
        <v>3885</v>
      </c>
      <c r="K7" s="729">
        <v>11880</v>
      </c>
      <c r="L7" s="729">
        <v>12977</v>
      </c>
      <c r="M7" s="729">
        <v>18762</v>
      </c>
      <c r="N7" s="729">
        <v>30266</v>
      </c>
      <c r="O7" s="729">
        <v>31554</v>
      </c>
      <c r="P7" s="729">
        <v>16310</v>
      </c>
      <c r="Q7" s="729">
        <v>6654</v>
      </c>
      <c r="R7" s="729">
        <v>2181</v>
      </c>
      <c r="S7" s="729">
        <v>1567</v>
      </c>
      <c r="T7" s="729">
        <v>1006</v>
      </c>
      <c r="U7" s="729">
        <v>741</v>
      </c>
      <c r="V7" s="729">
        <v>356</v>
      </c>
      <c r="W7" s="729">
        <v>338</v>
      </c>
      <c r="X7" s="729">
        <v>109</v>
      </c>
      <c r="Y7" s="729">
        <v>95</v>
      </c>
      <c r="Z7" s="730">
        <v>153809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1.66</v>
      </c>
      <c r="F8" s="731">
        <v>126.46</v>
      </c>
      <c r="G8" s="731">
        <v>213.32</v>
      </c>
      <c r="H8" s="731">
        <v>335.27</v>
      </c>
      <c r="I8" s="731">
        <v>531.63</v>
      </c>
      <c r="J8" s="731">
        <v>721.6</v>
      </c>
      <c r="K8" s="731">
        <v>1539.52</v>
      </c>
      <c r="L8" s="731">
        <v>852.65</v>
      </c>
      <c r="M8" s="731">
        <v>1180.6099999999999</v>
      </c>
      <c r="N8" s="731">
        <v>1096.1400000000001</v>
      </c>
      <c r="O8" s="731">
        <v>976.55</v>
      </c>
      <c r="P8" s="731">
        <v>604.29</v>
      </c>
      <c r="Q8" s="731">
        <v>206.63</v>
      </c>
      <c r="R8" s="731">
        <v>144.07</v>
      </c>
      <c r="S8" s="731">
        <v>94.54</v>
      </c>
      <c r="T8" s="731">
        <v>85.89</v>
      </c>
      <c r="U8" s="731">
        <v>108.67</v>
      </c>
      <c r="V8" s="731">
        <v>61.72</v>
      </c>
      <c r="W8" s="731">
        <v>27.51</v>
      </c>
      <c r="X8" s="731">
        <v>5.79</v>
      </c>
      <c r="Y8" s="731">
        <v>2.97</v>
      </c>
      <c r="Z8" s="723">
        <v>8917.49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17</v>
      </c>
      <c r="F9" s="726">
        <v>5946</v>
      </c>
      <c r="G9" s="726">
        <v>16983</v>
      </c>
      <c r="H9" s="726">
        <v>44654</v>
      </c>
      <c r="I9" s="726">
        <v>86264</v>
      </c>
      <c r="J9" s="726">
        <v>143578</v>
      </c>
      <c r="K9" s="726">
        <v>346590</v>
      </c>
      <c r="L9" s="726">
        <v>219351</v>
      </c>
      <c r="M9" s="726">
        <v>343658</v>
      </c>
      <c r="N9" s="726">
        <v>322768</v>
      </c>
      <c r="O9" s="726">
        <v>309218</v>
      </c>
      <c r="P9" s="726">
        <v>205303</v>
      </c>
      <c r="Q9" s="726">
        <v>75170</v>
      </c>
      <c r="R9" s="726">
        <v>53737</v>
      </c>
      <c r="S9" s="726">
        <v>35909</v>
      </c>
      <c r="T9" s="726">
        <v>33182</v>
      </c>
      <c r="U9" s="726">
        <v>42270</v>
      </c>
      <c r="V9" s="726">
        <v>24418</v>
      </c>
      <c r="W9" s="726">
        <v>11888</v>
      </c>
      <c r="X9" s="726">
        <v>2194</v>
      </c>
      <c r="Y9" s="726">
        <v>1210</v>
      </c>
      <c r="Z9" s="727">
        <v>2324308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7</v>
      </c>
      <c r="F10" s="729">
        <v>1240</v>
      </c>
      <c r="G10" s="729">
        <v>2076</v>
      </c>
      <c r="H10" s="729">
        <v>3196</v>
      </c>
      <c r="I10" s="729">
        <v>4468</v>
      </c>
      <c r="J10" s="729">
        <v>5365</v>
      </c>
      <c r="K10" s="729">
        <v>10116</v>
      </c>
      <c r="L10" s="729">
        <v>4947</v>
      </c>
      <c r="M10" s="729">
        <v>6223</v>
      </c>
      <c r="N10" s="729">
        <v>4754</v>
      </c>
      <c r="O10" s="729">
        <v>3676</v>
      </c>
      <c r="P10" s="729">
        <v>2094</v>
      </c>
      <c r="Q10" s="729">
        <v>607</v>
      </c>
      <c r="R10" s="729">
        <v>367</v>
      </c>
      <c r="S10" s="729">
        <v>195</v>
      </c>
      <c r="T10" s="729">
        <v>155</v>
      </c>
      <c r="U10" s="729">
        <v>171</v>
      </c>
      <c r="V10" s="729">
        <v>93</v>
      </c>
      <c r="W10" s="729">
        <v>33</v>
      </c>
      <c r="X10" s="729">
        <v>7</v>
      </c>
      <c r="Y10" s="729">
        <v>2</v>
      </c>
      <c r="Z10" s="730">
        <v>49792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6.33</v>
      </c>
      <c r="K11" s="731">
        <v>9.32</v>
      </c>
      <c r="L11" s="731">
        <v>12.13</v>
      </c>
      <c r="M11" s="731">
        <v>80.06</v>
      </c>
      <c r="N11" s="731">
        <v>276.17</v>
      </c>
      <c r="O11" s="731">
        <v>152.6</v>
      </c>
      <c r="P11" s="731">
        <v>142.63999999999999</v>
      </c>
      <c r="Q11" s="731">
        <v>6.68</v>
      </c>
      <c r="R11" s="731">
        <v>3.95</v>
      </c>
      <c r="S11" s="731">
        <v>0</v>
      </c>
      <c r="T11" s="731">
        <v>0.7</v>
      </c>
      <c r="U11" s="731">
        <v>1.62</v>
      </c>
      <c r="V11" s="731">
        <v>1.01</v>
      </c>
      <c r="W11" s="731">
        <v>5.62</v>
      </c>
      <c r="X11" s="731">
        <v>0</v>
      </c>
      <c r="Y11" s="731">
        <v>16.5</v>
      </c>
      <c r="Z11" s="723">
        <v>715.33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492</v>
      </c>
      <c r="K12" s="726">
        <v>1407</v>
      </c>
      <c r="L12" s="726">
        <v>2311</v>
      </c>
      <c r="M12" s="726">
        <v>15647</v>
      </c>
      <c r="N12" s="726">
        <v>58347</v>
      </c>
      <c r="O12" s="726">
        <v>32141</v>
      </c>
      <c r="P12" s="726">
        <v>30201</v>
      </c>
      <c r="Q12" s="726">
        <v>1357</v>
      </c>
      <c r="R12" s="726">
        <v>1078</v>
      </c>
      <c r="S12" s="726">
        <v>0</v>
      </c>
      <c r="T12" s="726">
        <v>181</v>
      </c>
      <c r="U12" s="726">
        <v>454</v>
      </c>
      <c r="V12" s="726">
        <v>228</v>
      </c>
      <c r="W12" s="726">
        <v>1956</v>
      </c>
      <c r="X12" s="726">
        <v>0</v>
      </c>
      <c r="Y12" s="726">
        <v>3729</v>
      </c>
      <c r="Z12" s="727">
        <v>149529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37</v>
      </c>
      <c r="K13" s="729">
        <v>60</v>
      </c>
      <c r="L13" s="729">
        <v>70</v>
      </c>
      <c r="M13" s="729">
        <v>344</v>
      </c>
      <c r="N13" s="729">
        <v>1004</v>
      </c>
      <c r="O13" s="729">
        <v>407</v>
      </c>
      <c r="P13" s="729">
        <v>313</v>
      </c>
      <c r="Q13" s="729">
        <v>13</v>
      </c>
      <c r="R13" s="729">
        <v>9</v>
      </c>
      <c r="S13" s="729">
        <v>0</v>
      </c>
      <c r="T13" s="729">
        <v>2</v>
      </c>
      <c r="U13" s="729">
        <v>2</v>
      </c>
      <c r="V13" s="729">
        <v>1</v>
      </c>
      <c r="W13" s="729">
        <v>12</v>
      </c>
      <c r="X13" s="729">
        <v>0</v>
      </c>
      <c r="Y13" s="729">
        <v>26</v>
      </c>
      <c r="Z13" s="730">
        <v>2300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1.88</v>
      </c>
      <c r="K14" s="731">
        <v>2.7</v>
      </c>
      <c r="L14" s="731">
        <v>24.22</v>
      </c>
      <c r="M14" s="731">
        <v>127.67</v>
      </c>
      <c r="N14" s="731">
        <v>245.26</v>
      </c>
      <c r="O14" s="731">
        <v>39.380000000000003</v>
      </c>
      <c r="P14" s="731">
        <v>1.3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442.41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235</v>
      </c>
      <c r="K15" s="726">
        <v>437</v>
      </c>
      <c r="L15" s="726">
        <v>4781</v>
      </c>
      <c r="M15" s="726">
        <v>26235</v>
      </c>
      <c r="N15" s="726">
        <v>59909</v>
      </c>
      <c r="O15" s="726">
        <v>9408</v>
      </c>
      <c r="P15" s="726">
        <v>274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101279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14</v>
      </c>
      <c r="K16" s="729">
        <v>18</v>
      </c>
      <c r="L16" s="729">
        <v>139</v>
      </c>
      <c r="M16" s="729">
        <v>570</v>
      </c>
      <c r="N16" s="729">
        <v>992</v>
      </c>
      <c r="O16" s="729">
        <v>114</v>
      </c>
      <c r="P16" s="729">
        <v>3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1850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13.85</v>
      </c>
      <c r="F17" s="731">
        <f t="shared" ref="F17:Z19" si="0">F5+F8+F11+F14</f>
        <v>256.52999999999997</v>
      </c>
      <c r="G17" s="731">
        <f t="shared" si="0"/>
        <v>439.28</v>
      </c>
      <c r="H17" s="731">
        <f t="shared" si="0"/>
        <v>593.25</v>
      </c>
      <c r="I17" s="731">
        <f t="shared" si="0"/>
        <v>721.39</v>
      </c>
      <c r="J17" s="731">
        <f t="shared" si="0"/>
        <v>1169.75</v>
      </c>
      <c r="K17" s="731">
        <f t="shared" si="0"/>
        <v>3037.1</v>
      </c>
      <c r="L17" s="731">
        <f t="shared" si="0"/>
        <v>2725.25</v>
      </c>
      <c r="M17" s="731">
        <f t="shared" si="0"/>
        <v>4391.33</v>
      </c>
      <c r="N17" s="731">
        <f t="shared" si="0"/>
        <v>7044.8400000000011</v>
      </c>
      <c r="O17" s="731">
        <f t="shared" si="0"/>
        <v>7760.6</v>
      </c>
      <c r="P17" s="731">
        <f t="shared" si="0"/>
        <v>4865.2900000000009</v>
      </c>
      <c r="Q17" s="731">
        <f t="shared" si="0"/>
        <v>2177.77</v>
      </c>
      <c r="R17" s="731">
        <f t="shared" si="0"/>
        <v>935.91000000000008</v>
      </c>
      <c r="S17" s="731">
        <f t="shared" si="0"/>
        <v>680.18</v>
      </c>
      <c r="T17" s="731">
        <f t="shared" si="0"/>
        <v>574.3900000000001</v>
      </c>
      <c r="U17" s="731">
        <f t="shared" si="0"/>
        <v>468.04</v>
      </c>
      <c r="V17" s="731">
        <f t="shared" si="0"/>
        <v>304.48</v>
      </c>
      <c r="W17" s="731">
        <f t="shared" si="0"/>
        <v>262.04000000000002</v>
      </c>
      <c r="X17" s="731">
        <f t="shared" si="0"/>
        <v>83.9</v>
      </c>
      <c r="Y17" s="731">
        <f t="shared" si="0"/>
        <v>87.17</v>
      </c>
      <c r="Z17" s="723">
        <f t="shared" si="0"/>
        <v>38592.340000000004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227</v>
      </c>
      <c r="F18" s="726">
        <f t="shared" si="0"/>
        <v>15181</v>
      </c>
      <c r="G18" s="726">
        <f t="shared" si="0"/>
        <v>46415</v>
      </c>
      <c r="H18" s="726">
        <f t="shared" si="0"/>
        <v>96401</v>
      </c>
      <c r="I18" s="726">
        <f t="shared" si="0"/>
        <v>135098</v>
      </c>
      <c r="J18" s="726">
        <f t="shared" si="0"/>
        <v>286448</v>
      </c>
      <c r="K18" s="726">
        <f t="shared" si="0"/>
        <v>911030</v>
      </c>
      <c r="L18" s="726">
        <f t="shared" si="0"/>
        <v>1005616</v>
      </c>
      <c r="M18" s="726">
        <f t="shared" si="0"/>
        <v>1808094</v>
      </c>
      <c r="N18" s="726">
        <f t="shared" si="0"/>
        <v>3203522</v>
      </c>
      <c r="O18" s="726">
        <f t="shared" si="0"/>
        <v>3888346</v>
      </c>
      <c r="P18" s="726">
        <f t="shared" si="0"/>
        <v>2568501</v>
      </c>
      <c r="Q18" s="726">
        <f t="shared" si="0"/>
        <v>1234927</v>
      </c>
      <c r="R18" s="726">
        <f t="shared" si="0"/>
        <v>534963</v>
      </c>
      <c r="S18" s="726">
        <f t="shared" si="0"/>
        <v>409036</v>
      </c>
      <c r="T18" s="726">
        <f t="shared" si="0"/>
        <v>356633</v>
      </c>
      <c r="U18" s="726">
        <f t="shared" si="0"/>
        <v>284056</v>
      </c>
      <c r="V18" s="726">
        <f t="shared" si="0"/>
        <v>192382</v>
      </c>
      <c r="W18" s="726">
        <f t="shared" si="0"/>
        <v>180991</v>
      </c>
      <c r="X18" s="726">
        <f t="shared" si="0"/>
        <v>56740</v>
      </c>
      <c r="Y18" s="726">
        <f t="shared" si="0"/>
        <v>53455</v>
      </c>
      <c r="Z18" s="727">
        <f t="shared" si="0"/>
        <v>17268062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112</v>
      </c>
      <c r="F19" s="733">
        <f t="shared" si="0"/>
        <v>4705</v>
      </c>
      <c r="G19" s="733">
        <f t="shared" si="0"/>
        <v>7920</v>
      </c>
      <c r="H19" s="733">
        <f t="shared" si="0"/>
        <v>7017</v>
      </c>
      <c r="I19" s="733">
        <f t="shared" si="0"/>
        <v>6361</v>
      </c>
      <c r="J19" s="733">
        <f t="shared" si="0"/>
        <v>9301</v>
      </c>
      <c r="K19" s="733">
        <f t="shared" si="0"/>
        <v>22074</v>
      </c>
      <c r="L19" s="733">
        <f t="shared" si="0"/>
        <v>18133</v>
      </c>
      <c r="M19" s="733">
        <f t="shared" si="0"/>
        <v>25899</v>
      </c>
      <c r="N19" s="733">
        <f t="shared" si="0"/>
        <v>37016</v>
      </c>
      <c r="O19" s="733">
        <f t="shared" si="0"/>
        <v>35751</v>
      </c>
      <c r="P19" s="733">
        <f t="shared" si="0"/>
        <v>18720</v>
      </c>
      <c r="Q19" s="733">
        <f t="shared" si="0"/>
        <v>7274</v>
      </c>
      <c r="R19" s="733">
        <f t="shared" si="0"/>
        <v>2557</v>
      </c>
      <c r="S19" s="733">
        <f t="shared" si="0"/>
        <v>1762</v>
      </c>
      <c r="T19" s="733">
        <f t="shared" si="0"/>
        <v>1163</v>
      </c>
      <c r="U19" s="733">
        <f t="shared" si="0"/>
        <v>914</v>
      </c>
      <c r="V19" s="733">
        <f t="shared" si="0"/>
        <v>450</v>
      </c>
      <c r="W19" s="733">
        <f t="shared" si="0"/>
        <v>383</v>
      </c>
      <c r="X19" s="733">
        <f t="shared" si="0"/>
        <v>116</v>
      </c>
      <c r="Y19" s="733">
        <f t="shared" si="0"/>
        <v>123</v>
      </c>
      <c r="Z19" s="734">
        <f t="shared" si="0"/>
        <v>207751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2.73</v>
      </c>
      <c r="H20" s="731">
        <v>0.34</v>
      </c>
      <c r="I20" s="731">
        <v>3.3</v>
      </c>
      <c r="J20" s="731">
        <v>21.6</v>
      </c>
      <c r="K20" s="731">
        <v>8.16</v>
      </c>
      <c r="L20" s="731">
        <v>2.38</v>
      </c>
      <c r="M20" s="731">
        <v>5.52</v>
      </c>
      <c r="N20" s="731">
        <v>1.53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45.56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94</v>
      </c>
      <c r="H21" s="726">
        <v>22</v>
      </c>
      <c r="I21" s="726">
        <v>192</v>
      </c>
      <c r="J21" s="726">
        <v>1597</v>
      </c>
      <c r="K21" s="726">
        <v>582</v>
      </c>
      <c r="L21" s="726">
        <v>193</v>
      </c>
      <c r="M21" s="726">
        <v>400</v>
      </c>
      <c r="N21" s="726">
        <v>110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3190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13</v>
      </c>
      <c r="H22" s="729">
        <v>2</v>
      </c>
      <c r="I22" s="729">
        <v>6</v>
      </c>
      <c r="J22" s="729">
        <v>32</v>
      </c>
      <c r="K22" s="729">
        <v>6</v>
      </c>
      <c r="L22" s="729">
        <v>2</v>
      </c>
      <c r="M22" s="729">
        <v>3</v>
      </c>
      <c r="N22" s="729">
        <v>1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65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1</v>
      </c>
      <c r="G23" s="731">
        <v>11.63</v>
      </c>
      <c r="H23" s="731">
        <v>4.53</v>
      </c>
      <c r="I23" s="731">
        <v>7.62</v>
      </c>
      <c r="J23" s="731">
        <v>0.69</v>
      </c>
      <c r="K23" s="731">
        <v>0</v>
      </c>
      <c r="L23" s="731">
        <v>0</v>
      </c>
      <c r="M23" s="731">
        <v>3.43</v>
      </c>
      <c r="N23" s="731">
        <v>0.12</v>
      </c>
      <c r="O23" s="731">
        <v>14.13</v>
      </c>
      <c r="P23" s="731">
        <v>8.67</v>
      </c>
      <c r="Q23" s="731">
        <v>0</v>
      </c>
      <c r="R23" s="731">
        <v>1.41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53.23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16</v>
      </c>
      <c r="G24" s="726">
        <v>391</v>
      </c>
      <c r="H24" s="726">
        <v>203</v>
      </c>
      <c r="I24" s="726">
        <v>543</v>
      </c>
      <c r="J24" s="726">
        <v>50</v>
      </c>
      <c r="K24" s="726">
        <v>0</v>
      </c>
      <c r="L24" s="726">
        <v>0</v>
      </c>
      <c r="M24" s="726">
        <v>295</v>
      </c>
      <c r="N24" s="726">
        <v>9</v>
      </c>
      <c r="O24" s="726">
        <v>1017</v>
      </c>
      <c r="P24" s="726">
        <v>792</v>
      </c>
      <c r="Q24" s="726">
        <v>0</v>
      </c>
      <c r="R24" s="726">
        <v>121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3437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</v>
      </c>
      <c r="G25" s="729">
        <v>54</v>
      </c>
      <c r="H25" s="729">
        <v>16</v>
      </c>
      <c r="I25" s="729">
        <v>22</v>
      </c>
      <c r="J25" s="729">
        <v>1</v>
      </c>
      <c r="K25" s="729">
        <v>0</v>
      </c>
      <c r="L25" s="729">
        <v>0</v>
      </c>
      <c r="M25" s="729">
        <v>1</v>
      </c>
      <c r="N25" s="729">
        <v>0</v>
      </c>
      <c r="O25" s="729">
        <v>6</v>
      </c>
      <c r="P25" s="729">
        <v>3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104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1</v>
      </c>
      <c r="G26" s="731">
        <f t="shared" si="1"/>
        <v>14.360000000000001</v>
      </c>
      <c r="H26" s="731">
        <f t="shared" si="1"/>
        <v>4.87</v>
      </c>
      <c r="I26" s="731">
        <f t="shared" si="1"/>
        <v>10.92</v>
      </c>
      <c r="J26" s="731">
        <f t="shared" si="1"/>
        <v>22.290000000000003</v>
      </c>
      <c r="K26" s="731">
        <f t="shared" si="1"/>
        <v>8.16</v>
      </c>
      <c r="L26" s="731">
        <f t="shared" si="1"/>
        <v>2.38</v>
      </c>
      <c r="M26" s="731">
        <f t="shared" si="1"/>
        <v>8.9499999999999993</v>
      </c>
      <c r="N26" s="731">
        <f t="shared" si="1"/>
        <v>1.65</v>
      </c>
      <c r="O26" s="731">
        <f t="shared" si="1"/>
        <v>14.13</v>
      </c>
      <c r="P26" s="731">
        <f t="shared" si="1"/>
        <v>8.67</v>
      </c>
      <c r="Q26" s="731">
        <f t="shared" si="1"/>
        <v>0</v>
      </c>
      <c r="R26" s="731">
        <f t="shared" si="1"/>
        <v>1.41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98.789999999999992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16</v>
      </c>
      <c r="G27" s="726">
        <f t="shared" si="1"/>
        <v>485</v>
      </c>
      <c r="H27" s="726">
        <f t="shared" si="1"/>
        <v>225</v>
      </c>
      <c r="I27" s="726">
        <f t="shared" si="1"/>
        <v>735</v>
      </c>
      <c r="J27" s="726">
        <f t="shared" si="1"/>
        <v>1647</v>
      </c>
      <c r="K27" s="726">
        <f t="shared" si="1"/>
        <v>582</v>
      </c>
      <c r="L27" s="726">
        <f t="shared" si="1"/>
        <v>193</v>
      </c>
      <c r="M27" s="726">
        <f t="shared" si="1"/>
        <v>695</v>
      </c>
      <c r="N27" s="726">
        <f t="shared" si="1"/>
        <v>119</v>
      </c>
      <c r="O27" s="726">
        <f t="shared" si="1"/>
        <v>1017</v>
      </c>
      <c r="P27" s="726">
        <f t="shared" si="1"/>
        <v>792</v>
      </c>
      <c r="Q27" s="726">
        <f t="shared" si="1"/>
        <v>0</v>
      </c>
      <c r="R27" s="726">
        <f t="shared" si="1"/>
        <v>121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6627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</v>
      </c>
      <c r="G28" s="733">
        <f t="shared" si="1"/>
        <v>67</v>
      </c>
      <c r="H28" s="733">
        <f t="shared" si="1"/>
        <v>18</v>
      </c>
      <c r="I28" s="733">
        <f t="shared" si="1"/>
        <v>28</v>
      </c>
      <c r="J28" s="733">
        <f t="shared" si="1"/>
        <v>33</v>
      </c>
      <c r="K28" s="733">
        <f t="shared" si="1"/>
        <v>6</v>
      </c>
      <c r="L28" s="733">
        <f t="shared" si="1"/>
        <v>2</v>
      </c>
      <c r="M28" s="733">
        <f t="shared" si="1"/>
        <v>4</v>
      </c>
      <c r="N28" s="733">
        <f t="shared" si="1"/>
        <v>1</v>
      </c>
      <c r="O28" s="733">
        <f t="shared" si="1"/>
        <v>6</v>
      </c>
      <c r="P28" s="733">
        <f t="shared" si="1"/>
        <v>3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169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13.85</v>
      </c>
      <c r="F29" s="731">
        <f t="shared" ref="F29:Z31" si="2">F5+F8+F11+F14+F20+F23</f>
        <v>257.52999999999997</v>
      </c>
      <c r="G29" s="731">
        <f t="shared" si="2"/>
        <v>453.64</v>
      </c>
      <c r="H29" s="731">
        <f t="shared" si="2"/>
        <v>598.12</v>
      </c>
      <c r="I29" s="731">
        <f t="shared" si="2"/>
        <v>732.31</v>
      </c>
      <c r="J29" s="731">
        <f t="shared" si="2"/>
        <v>1192.04</v>
      </c>
      <c r="K29" s="731">
        <f t="shared" si="2"/>
        <v>3045.2599999999998</v>
      </c>
      <c r="L29" s="731">
        <f t="shared" si="2"/>
        <v>2727.63</v>
      </c>
      <c r="M29" s="731">
        <f t="shared" si="2"/>
        <v>4400.2800000000007</v>
      </c>
      <c r="N29" s="731">
        <f t="shared" si="2"/>
        <v>7046.4900000000007</v>
      </c>
      <c r="O29" s="731">
        <f t="shared" si="2"/>
        <v>7774.7300000000005</v>
      </c>
      <c r="P29" s="731">
        <f t="shared" si="2"/>
        <v>4873.9600000000009</v>
      </c>
      <c r="Q29" s="731">
        <f t="shared" si="2"/>
        <v>2177.77</v>
      </c>
      <c r="R29" s="731">
        <f t="shared" si="2"/>
        <v>937.32</v>
      </c>
      <c r="S29" s="731">
        <f t="shared" si="2"/>
        <v>680.18</v>
      </c>
      <c r="T29" s="731">
        <f t="shared" si="2"/>
        <v>574.3900000000001</v>
      </c>
      <c r="U29" s="731">
        <f t="shared" si="2"/>
        <v>468.04</v>
      </c>
      <c r="V29" s="731">
        <f t="shared" si="2"/>
        <v>304.48</v>
      </c>
      <c r="W29" s="731">
        <f t="shared" si="2"/>
        <v>262.04000000000002</v>
      </c>
      <c r="X29" s="731">
        <f t="shared" si="2"/>
        <v>83.9</v>
      </c>
      <c r="Y29" s="731">
        <f t="shared" si="2"/>
        <v>87.17</v>
      </c>
      <c r="Z29" s="723">
        <f t="shared" si="2"/>
        <v>38691.130000000005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227</v>
      </c>
      <c r="F30" s="726">
        <f t="shared" si="2"/>
        <v>15197</v>
      </c>
      <c r="G30" s="726">
        <f t="shared" si="2"/>
        <v>46900</v>
      </c>
      <c r="H30" s="726">
        <f t="shared" si="2"/>
        <v>96626</v>
      </c>
      <c r="I30" s="726">
        <f t="shared" si="2"/>
        <v>135833</v>
      </c>
      <c r="J30" s="726">
        <f t="shared" si="2"/>
        <v>288095</v>
      </c>
      <c r="K30" s="726">
        <f t="shared" si="2"/>
        <v>911612</v>
      </c>
      <c r="L30" s="726">
        <f t="shared" si="2"/>
        <v>1005809</v>
      </c>
      <c r="M30" s="726">
        <f t="shared" si="2"/>
        <v>1808789</v>
      </c>
      <c r="N30" s="726">
        <f t="shared" si="2"/>
        <v>3203641</v>
      </c>
      <c r="O30" s="726">
        <f t="shared" si="2"/>
        <v>3889363</v>
      </c>
      <c r="P30" s="726">
        <f t="shared" si="2"/>
        <v>2569293</v>
      </c>
      <c r="Q30" s="726">
        <f t="shared" si="2"/>
        <v>1234927</v>
      </c>
      <c r="R30" s="726">
        <f t="shared" si="2"/>
        <v>535084</v>
      </c>
      <c r="S30" s="726">
        <f t="shared" si="2"/>
        <v>409036</v>
      </c>
      <c r="T30" s="726">
        <f t="shared" si="2"/>
        <v>356633</v>
      </c>
      <c r="U30" s="726">
        <f t="shared" si="2"/>
        <v>284056</v>
      </c>
      <c r="V30" s="726">
        <f t="shared" si="2"/>
        <v>192382</v>
      </c>
      <c r="W30" s="726">
        <f t="shared" si="2"/>
        <v>180991</v>
      </c>
      <c r="X30" s="726">
        <f t="shared" si="2"/>
        <v>56740</v>
      </c>
      <c r="Y30" s="726">
        <f t="shared" si="2"/>
        <v>53455</v>
      </c>
      <c r="Z30" s="727">
        <f t="shared" si="2"/>
        <v>17274689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112</v>
      </c>
      <c r="F31" s="733">
        <f t="shared" si="2"/>
        <v>4706</v>
      </c>
      <c r="G31" s="733">
        <f t="shared" si="2"/>
        <v>7987</v>
      </c>
      <c r="H31" s="733">
        <f t="shared" si="2"/>
        <v>7035</v>
      </c>
      <c r="I31" s="733">
        <f t="shared" si="2"/>
        <v>6389</v>
      </c>
      <c r="J31" s="733">
        <f t="shared" si="2"/>
        <v>9334</v>
      </c>
      <c r="K31" s="733">
        <f t="shared" si="2"/>
        <v>22080</v>
      </c>
      <c r="L31" s="733">
        <f t="shared" si="2"/>
        <v>18135</v>
      </c>
      <c r="M31" s="733">
        <f t="shared" si="2"/>
        <v>25903</v>
      </c>
      <c r="N31" s="733">
        <f t="shared" si="2"/>
        <v>37017</v>
      </c>
      <c r="O31" s="733">
        <f t="shared" si="2"/>
        <v>35757</v>
      </c>
      <c r="P31" s="733">
        <f t="shared" si="2"/>
        <v>18723</v>
      </c>
      <c r="Q31" s="733">
        <f t="shared" si="2"/>
        <v>7274</v>
      </c>
      <c r="R31" s="733">
        <f t="shared" si="2"/>
        <v>2557</v>
      </c>
      <c r="S31" s="733">
        <f t="shared" si="2"/>
        <v>1762</v>
      </c>
      <c r="T31" s="733">
        <f t="shared" si="2"/>
        <v>1163</v>
      </c>
      <c r="U31" s="733">
        <f t="shared" si="2"/>
        <v>914</v>
      </c>
      <c r="V31" s="733">
        <f t="shared" si="2"/>
        <v>450</v>
      </c>
      <c r="W31" s="733">
        <f t="shared" si="2"/>
        <v>383</v>
      </c>
      <c r="X31" s="733">
        <f t="shared" si="2"/>
        <v>116</v>
      </c>
      <c r="Y31" s="733">
        <f t="shared" si="2"/>
        <v>123</v>
      </c>
      <c r="Z31" s="734">
        <f t="shared" si="2"/>
        <v>207920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10.7</v>
      </c>
      <c r="M32" s="731">
        <v>26.54</v>
      </c>
      <c r="N32" s="731">
        <v>39.130000000000003</v>
      </c>
      <c r="O32" s="731">
        <v>55.56</v>
      </c>
      <c r="P32" s="731">
        <v>52.61</v>
      </c>
      <c r="Q32" s="731">
        <v>75.81</v>
      </c>
      <c r="R32" s="731">
        <v>82.36</v>
      </c>
      <c r="S32" s="731">
        <v>38.880000000000003</v>
      </c>
      <c r="T32" s="731">
        <v>41.24</v>
      </c>
      <c r="U32" s="731">
        <v>52.76</v>
      </c>
      <c r="V32" s="731">
        <v>10.66</v>
      </c>
      <c r="W32" s="731">
        <v>38.299999999999997</v>
      </c>
      <c r="X32" s="731">
        <v>12.28</v>
      </c>
      <c r="Y32" s="731">
        <v>52.79</v>
      </c>
      <c r="Z32" s="723">
        <v>589.62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1625</v>
      </c>
      <c r="M33" s="726">
        <v>4890</v>
      </c>
      <c r="N33" s="726">
        <v>8047</v>
      </c>
      <c r="O33" s="726">
        <v>12412</v>
      </c>
      <c r="P33" s="726">
        <v>11719</v>
      </c>
      <c r="Q33" s="726">
        <v>18052</v>
      </c>
      <c r="R33" s="726">
        <v>20665</v>
      </c>
      <c r="S33" s="726">
        <v>9723</v>
      </c>
      <c r="T33" s="726">
        <v>10414</v>
      </c>
      <c r="U33" s="726">
        <v>12423</v>
      </c>
      <c r="V33" s="726">
        <v>2466</v>
      </c>
      <c r="W33" s="726">
        <v>8902</v>
      </c>
      <c r="X33" s="726">
        <v>2904</v>
      </c>
      <c r="Y33" s="726">
        <v>12080</v>
      </c>
      <c r="Z33" s="727">
        <v>136322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33</v>
      </c>
      <c r="M34" s="729">
        <v>104</v>
      </c>
      <c r="N34" s="729">
        <v>126</v>
      </c>
      <c r="O34" s="729">
        <v>148</v>
      </c>
      <c r="P34" s="729">
        <v>102</v>
      </c>
      <c r="Q34" s="729">
        <v>164</v>
      </c>
      <c r="R34" s="729">
        <v>140</v>
      </c>
      <c r="S34" s="729">
        <v>42</v>
      </c>
      <c r="T34" s="729">
        <v>54</v>
      </c>
      <c r="U34" s="729">
        <v>68</v>
      </c>
      <c r="V34" s="729">
        <v>15</v>
      </c>
      <c r="W34" s="729">
        <v>49</v>
      </c>
      <c r="X34" s="729">
        <v>19</v>
      </c>
      <c r="Y34" s="729">
        <v>66</v>
      </c>
      <c r="Z34" s="730">
        <v>1130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5.58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1.69</v>
      </c>
      <c r="Y35" s="731">
        <v>3.01</v>
      </c>
      <c r="Z35" s="723">
        <v>10.28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1300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490</v>
      </c>
      <c r="Y36" s="726">
        <v>1047</v>
      </c>
      <c r="Z36" s="727">
        <v>2837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16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3</v>
      </c>
      <c r="Y37" s="729">
        <v>6</v>
      </c>
      <c r="Z37" s="730">
        <v>25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10.7</v>
      </c>
      <c r="M38" s="731">
        <f t="shared" si="3"/>
        <v>26.54</v>
      </c>
      <c r="N38" s="731">
        <f t="shared" si="3"/>
        <v>39.130000000000003</v>
      </c>
      <c r="O38" s="731">
        <f t="shared" si="3"/>
        <v>61.14</v>
      </c>
      <c r="P38" s="731">
        <f t="shared" si="3"/>
        <v>52.61</v>
      </c>
      <c r="Q38" s="731">
        <f t="shared" si="3"/>
        <v>75.81</v>
      </c>
      <c r="R38" s="731">
        <f t="shared" si="3"/>
        <v>82.36</v>
      </c>
      <c r="S38" s="731">
        <f t="shared" si="3"/>
        <v>38.880000000000003</v>
      </c>
      <c r="T38" s="731">
        <f t="shared" si="3"/>
        <v>41.24</v>
      </c>
      <c r="U38" s="731">
        <f t="shared" si="3"/>
        <v>52.76</v>
      </c>
      <c r="V38" s="731">
        <f t="shared" si="3"/>
        <v>10.66</v>
      </c>
      <c r="W38" s="731">
        <f t="shared" si="3"/>
        <v>38.299999999999997</v>
      </c>
      <c r="X38" s="731">
        <f t="shared" si="3"/>
        <v>13.969999999999999</v>
      </c>
      <c r="Y38" s="731">
        <f t="shared" si="3"/>
        <v>55.8</v>
      </c>
      <c r="Z38" s="723">
        <f t="shared" si="3"/>
        <v>599.9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1625</v>
      </c>
      <c r="M39" s="726">
        <f t="shared" si="3"/>
        <v>4890</v>
      </c>
      <c r="N39" s="726">
        <f t="shared" si="3"/>
        <v>8047</v>
      </c>
      <c r="O39" s="726">
        <f t="shared" si="3"/>
        <v>13712</v>
      </c>
      <c r="P39" s="726">
        <f t="shared" si="3"/>
        <v>11719</v>
      </c>
      <c r="Q39" s="726">
        <f t="shared" si="3"/>
        <v>18052</v>
      </c>
      <c r="R39" s="726">
        <f t="shared" si="3"/>
        <v>20665</v>
      </c>
      <c r="S39" s="726">
        <f t="shared" si="3"/>
        <v>9723</v>
      </c>
      <c r="T39" s="726">
        <f t="shared" si="3"/>
        <v>10414</v>
      </c>
      <c r="U39" s="726">
        <f t="shared" si="3"/>
        <v>12423</v>
      </c>
      <c r="V39" s="726">
        <f t="shared" si="3"/>
        <v>2466</v>
      </c>
      <c r="W39" s="726">
        <f t="shared" si="3"/>
        <v>8902</v>
      </c>
      <c r="X39" s="726">
        <f t="shared" si="3"/>
        <v>3394</v>
      </c>
      <c r="Y39" s="726">
        <f t="shared" si="3"/>
        <v>13127</v>
      </c>
      <c r="Z39" s="727">
        <f t="shared" si="3"/>
        <v>139159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33</v>
      </c>
      <c r="M40" s="733">
        <f t="shared" si="3"/>
        <v>104</v>
      </c>
      <c r="N40" s="733">
        <f t="shared" si="3"/>
        <v>126</v>
      </c>
      <c r="O40" s="733">
        <f t="shared" si="3"/>
        <v>164</v>
      </c>
      <c r="P40" s="733">
        <f t="shared" si="3"/>
        <v>102</v>
      </c>
      <c r="Q40" s="733">
        <f t="shared" si="3"/>
        <v>164</v>
      </c>
      <c r="R40" s="733">
        <f t="shared" si="3"/>
        <v>140</v>
      </c>
      <c r="S40" s="733">
        <f t="shared" si="3"/>
        <v>42</v>
      </c>
      <c r="T40" s="733">
        <f t="shared" si="3"/>
        <v>54</v>
      </c>
      <c r="U40" s="733">
        <f t="shared" si="3"/>
        <v>68</v>
      </c>
      <c r="V40" s="733">
        <f t="shared" si="3"/>
        <v>15</v>
      </c>
      <c r="W40" s="733">
        <f t="shared" si="3"/>
        <v>49</v>
      </c>
      <c r="X40" s="733">
        <f t="shared" si="3"/>
        <v>22</v>
      </c>
      <c r="Y40" s="733">
        <f t="shared" si="3"/>
        <v>72</v>
      </c>
      <c r="Z40" s="734">
        <f t="shared" si="3"/>
        <v>1155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323</v>
      </c>
      <c r="D44" s="721" t="s">
        <v>27</v>
      </c>
      <c r="E44" s="731">
        <v>0</v>
      </c>
      <c r="F44" s="731">
        <v>3.04</v>
      </c>
      <c r="G44" s="731">
        <v>124.9</v>
      </c>
      <c r="H44" s="731">
        <v>627.20000000000005</v>
      </c>
      <c r="I44" s="731">
        <v>393.08</v>
      </c>
      <c r="J44" s="731">
        <v>417.85</v>
      </c>
      <c r="K44" s="731">
        <v>381.13</v>
      </c>
      <c r="L44" s="731">
        <v>394.46</v>
      </c>
      <c r="M44" s="731">
        <v>499.32</v>
      </c>
      <c r="N44" s="731">
        <v>2632.55</v>
      </c>
      <c r="O44" s="731">
        <v>4295.63</v>
      </c>
      <c r="P44" s="731">
        <v>4323.53</v>
      </c>
      <c r="Q44" s="731">
        <v>2423.4499999999998</v>
      </c>
      <c r="R44" s="731">
        <v>1197.94</v>
      </c>
      <c r="S44" s="731">
        <v>641.33000000000004</v>
      </c>
      <c r="T44" s="731">
        <v>518.32000000000005</v>
      </c>
      <c r="U44" s="731">
        <v>203.12</v>
      </c>
      <c r="V44" s="731">
        <v>120.94</v>
      </c>
      <c r="W44" s="731">
        <v>59.99</v>
      </c>
      <c r="X44" s="731">
        <v>128.03</v>
      </c>
      <c r="Y44" s="731">
        <v>209.69</v>
      </c>
      <c r="Z44" s="723">
        <v>19595.5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38</v>
      </c>
      <c r="G45" s="726">
        <v>3116</v>
      </c>
      <c r="H45" s="726">
        <v>32783</v>
      </c>
      <c r="I45" s="726">
        <v>25053</v>
      </c>
      <c r="J45" s="726">
        <v>29839</v>
      </c>
      <c r="K45" s="726">
        <v>28305</v>
      </c>
      <c r="L45" s="726">
        <v>31266</v>
      </c>
      <c r="M45" s="726">
        <v>40918</v>
      </c>
      <c r="N45" s="726">
        <v>223789</v>
      </c>
      <c r="O45" s="726">
        <v>361838</v>
      </c>
      <c r="P45" s="726">
        <v>366332</v>
      </c>
      <c r="Q45" s="726">
        <v>203499</v>
      </c>
      <c r="R45" s="726">
        <v>101842</v>
      </c>
      <c r="S45" s="726">
        <v>53398</v>
      </c>
      <c r="T45" s="726">
        <v>44800</v>
      </c>
      <c r="U45" s="726">
        <v>19253</v>
      </c>
      <c r="V45" s="726">
        <v>11771</v>
      </c>
      <c r="W45" s="726">
        <v>5274</v>
      </c>
      <c r="X45" s="726">
        <v>11261</v>
      </c>
      <c r="Y45" s="726">
        <v>20413</v>
      </c>
      <c r="Z45" s="727">
        <v>1614788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8</v>
      </c>
      <c r="G46" s="729">
        <v>424</v>
      </c>
      <c r="H46" s="729">
        <v>2564</v>
      </c>
      <c r="I46" s="729">
        <v>980</v>
      </c>
      <c r="J46" s="729">
        <v>663</v>
      </c>
      <c r="K46" s="729">
        <v>390</v>
      </c>
      <c r="L46" s="729">
        <v>286</v>
      </c>
      <c r="M46" s="729">
        <v>134</v>
      </c>
      <c r="N46" s="729">
        <v>758</v>
      </c>
      <c r="O46" s="729">
        <v>1233</v>
      </c>
      <c r="P46" s="729">
        <v>1169</v>
      </c>
      <c r="Q46" s="729">
        <v>625</v>
      </c>
      <c r="R46" s="729">
        <v>361</v>
      </c>
      <c r="S46" s="729">
        <v>200</v>
      </c>
      <c r="T46" s="729">
        <v>170</v>
      </c>
      <c r="U46" s="729">
        <v>75</v>
      </c>
      <c r="V46" s="729">
        <v>46</v>
      </c>
      <c r="W46" s="729">
        <v>21</v>
      </c>
      <c r="X46" s="729">
        <v>45</v>
      </c>
      <c r="Y46" s="729">
        <v>81</v>
      </c>
      <c r="Z46" s="730">
        <v>10233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3.04</v>
      </c>
      <c r="G47" s="731">
        <f t="shared" si="4"/>
        <v>124.9</v>
      </c>
      <c r="H47" s="731">
        <f t="shared" si="4"/>
        <v>627.20000000000005</v>
      </c>
      <c r="I47" s="731">
        <f t="shared" si="4"/>
        <v>393.08</v>
      </c>
      <c r="J47" s="731">
        <f t="shared" si="4"/>
        <v>417.85</v>
      </c>
      <c r="K47" s="731">
        <f t="shared" si="4"/>
        <v>381.13</v>
      </c>
      <c r="L47" s="731">
        <f t="shared" si="4"/>
        <v>394.46</v>
      </c>
      <c r="M47" s="731">
        <f t="shared" si="4"/>
        <v>499.32</v>
      </c>
      <c r="N47" s="731">
        <f t="shared" si="4"/>
        <v>2632.55</v>
      </c>
      <c r="O47" s="731">
        <f t="shared" si="4"/>
        <v>4295.63</v>
      </c>
      <c r="P47" s="731">
        <f t="shared" si="4"/>
        <v>4323.53</v>
      </c>
      <c r="Q47" s="731">
        <f t="shared" si="4"/>
        <v>2423.4499999999998</v>
      </c>
      <c r="R47" s="731">
        <f t="shared" si="4"/>
        <v>1197.94</v>
      </c>
      <c r="S47" s="731">
        <f t="shared" si="4"/>
        <v>641.33000000000004</v>
      </c>
      <c r="T47" s="731">
        <f t="shared" si="4"/>
        <v>518.32000000000005</v>
      </c>
      <c r="U47" s="731">
        <f t="shared" si="4"/>
        <v>203.12</v>
      </c>
      <c r="V47" s="731">
        <f t="shared" si="4"/>
        <v>120.94</v>
      </c>
      <c r="W47" s="731">
        <f t="shared" si="4"/>
        <v>59.99</v>
      </c>
      <c r="X47" s="731">
        <f t="shared" si="4"/>
        <v>128.03</v>
      </c>
      <c r="Y47" s="731">
        <f t="shared" si="4"/>
        <v>209.69</v>
      </c>
      <c r="Z47" s="723">
        <f t="shared" si="4"/>
        <v>19595.5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38</v>
      </c>
      <c r="G48" s="726">
        <f t="shared" si="4"/>
        <v>3116</v>
      </c>
      <c r="H48" s="726">
        <f t="shared" si="4"/>
        <v>32783</v>
      </c>
      <c r="I48" s="726">
        <f t="shared" si="4"/>
        <v>25053</v>
      </c>
      <c r="J48" s="726">
        <f t="shared" si="4"/>
        <v>29839</v>
      </c>
      <c r="K48" s="726">
        <f t="shared" si="4"/>
        <v>28305</v>
      </c>
      <c r="L48" s="726">
        <f t="shared" si="4"/>
        <v>31266</v>
      </c>
      <c r="M48" s="726">
        <f t="shared" si="4"/>
        <v>40918</v>
      </c>
      <c r="N48" s="726">
        <f t="shared" si="4"/>
        <v>223789</v>
      </c>
      <c r="O48" s="726">
        <f t="shared" si="4"/>
        <v>361838</v>
      </c>
      <c r="P48" s="726">
        <f t="shared" si="4"/>
        <v>366332</v>
      </c>
      <c r="Q48" s="726">
        <f t="shared" si="4"/>
        <v>203499</v>
      </c>
      <c r="R48" s="726">
        <f t="shared" si="4"/>
        <v>101842</v>
      </c>
      <c r="S48" s="726">
        <f t="shared" si="4"/>
        <v>53398</v>
      </c>
      <c r="T48" s="726">
        <f t="shared" si="4"/>
        <v>44800</v>
      </c>
      <c r="U48" s="726">
        <f t="shared" si="4"/>
        <v>19253</v>
      </c>
      <c r="V48" s="726">
        <f t="shared" si="4"/>
        <v>11771</v>
      </c>
      <c r="W48" s="726">
        <f t="shared" si="4"/>
        <v>5274</v>
      </c>
      <c r="X48" s="726">
        <f t="shared" si="4"/>
        <v>11261</v>
      </c>
      <c r="Y48" s="726">
        <f t="shared" si="4"/>
        <v>20413</v>
      </c>
      <c r="Z48" s="727">
        <f t="shared" si="4"/>
        <v>1614788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8</v>
      </c>
      <c r="G49" s="733">
        <f t="shared" si="4"/>
        <v>424</v>
      </c>
      <c r="H49" s="733">
        <f t="shared" si="4"/>
        <v>2564</v>
      </c>
      <c r="I49" s="733">
        <f t="shared" si="4"/>
        <v>980</v>
      </c>
      <c r="J49" s="733">
        <f t="shared" si="4"/>
        <v>663</v>
      </c>
      <c r="K49" s="733">
        <f t="shared" si="4"/>
        <v>390</v>
      </c>
      <c r="L49" s="733">
        <f t="shared" si="4"/>
        <v>286</v>
      </c>
      <c r="M49" s="733">
        <f t="shared" si="4"/>
        <v>134</v>
      </c>
      <c r="N49" s="733">
        <f t="shared" si="4"/>
        <v>758</v>
      </c>
      <c r="O49" s="733">
        <f t="shared" si="4"/>
        <v>1233</v>
      </c>
      <c r="P49" s="733">
        <f t="shared" si="4"/>
        <v>1169</v>
      </c>
      <c r="Q49" s="733">
        <f t="shared" si="4"/>
        <v>625</v>
      </c>
      <c r="R49" s="733">
        <f t="shared" si="4"/>
        <v>361</v>
      </c>
      <c r="S49" s="733">
        <f t="shared" si="4"/>
        <v>200</v>
      </c>
      <c r="T49" s="733">
        <f t="shared" si="4"/>
        <v>170</v>
      </c>
      <c r="U49" s="733">
        <f t="shared" si="4"/>
        <v>75</v>
      </c>
      <c r="V49" s="733">
        <f t="shared" si="4"/>
        <v>46</v>
      </c>
      <c r="W49" s="733">
        <f t="shared" si="4"/>
        <v>21</v>
      </c>
      <c r="X49" s="733">
        <f t="shared" si="4"/>
        <v>45</v>
      </c>
      <c r="Y49" s="733">
        <f t="shared" si="4"/>
        <v>81</v>
      </c>
      <c r="Z49" s="734">
        <f t="shared" si="4"/>
        <v>10233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3.04</v>
      </c>
      <c r="G50" s="731">
        <f t="shared" si="5"/>
        <v>124.9</v>
      </c>
      <c r="H50" s="731">
        <f t="shared" si="5"/>
        <v>627.20000000000005</v>
      </c>
      <c r="I50" s="731">
        <f t="shared" si="5"/>
        <v>393.08</v>
      </c>
      <c r="J50" s="731">
        <f t="shared" si="5"/>
        <v>417.85</v>
      </c>
      <c r="K50" s="731">
        <f t="shared" si="5"/>
        <v>381.13</v>
      </c>
      <c r="L50" s="731">
        <f t="shared" si="5"/>
        <v>405.15999999999997</v>
      </c>
      <c r="M50" s="731">
        <f t="shared" si="5"/>
        <v>525.86</v>
      </c>
      <c r="N50" s="731">
        <f t="shared" si="5"/>
        <v>2671.6800000000003</v>
      </c>
      <c r="O50" s="731">
        <f t="shared" si="5"/>
        <v>4356.7700000000004</v>
      </c>
      <c r="P50" s="731">
        <f t="shared" si="5"/>
        <v>4376.1399999999994</v>
      </c>
      <c r="Q50" s="731">
        <f t="shared" si="5"/>
        <v>2499.2599999999998</v>
      </c>
      <c r="R50" s="731">
        <f t="shared" si="5"/>
        <v>1280.3</v>
      </c>
      <c r="S50" s="731">
        <f t="shared" si="5"/>
        <v>680.21</v>
      </c>
      <c r="T50" s="731">
        <f t="shared" si="5"/>
        <v>559.56000000000006</v>
      </c>
      <c r="U50" s="731">
        <f t="shared" si="5"/>
        <v>255.88</v>
      </c>
      <c r="V50" s="731">
        <f t="shared" si="5"/>
        <v>131.6</v>
      </c>
      <c r="W50" s="731">
        <f t="shared" si="5"/>
        <v>98.289999999999992</v>
      </c>
      <c r="X50" s="731">
        <f t="shared" si="5"/>
        <v>142</v>
      </c>
      <c r="Y50" s="731">
        <f t="shared" si="5"/>
        <v>265.49</v>
      </c>
      <c r="Z50" s="723">
        <f t="shared" si="5"/>
        <v>20195.400000000001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38</v>
      </c>
      <c r="G51" s="726">
        <f t="shared" si="5"/>
        <v>3116</v>
      </c>
      <c r="H51" s="726">
        <f t="shared" si="5"/>
        <v>32783</v>
      </c>
      <c r="I51" s="726">
        <f t="shared" si="5"/>
        <v>25053</v>
      </c>
      <c r="J51" s="726">
        <f t="shared" si="5"/>
        <v>29839</v>
      </c>
      <c r="K51" s="726">
        <f t="shared" si="5"/>
        <v>28305</v>
      </c>
      <c r="L51" s="726">
        <f t="shared" si="5"/>
        <v>32891</v>
      </c>
      <c r="M51" s="726">
        <f t="shared" si="5"/>
        <v>45808</v>
      </c>
      <c r="N51" s="726">
        <f t="shared" si="5"/>
        <v>231836</v>
      </c>
      <c r="O51" s="726">
        <f t="shared" si="5"/>
        <v>375550</v>
      </c>
      <c r="P51" s="726">
        <f t="shared" si="5"/>
        <v>378051</v>
      </c>
      <c r="Q51" s="726">
        <f t="shared" si="5"/>
        <v>221551</v>
      </c>
      <c r="R51" s="726">
        <f t="shared" si="5"/>
        <v>122507</v>
      </c>
      <c r="S51" s="726">
        <f t="shared" si="5"/>
        <v>63121</v>
      </c>
      <c r="T51" s="726">
        <f t="shared" si="5"/>
        <v>55214</v>
      </c>
      <c r="U51" s="726">
        <f t="shared" si="5"/>
        <v>31676</v>
      </c>
      <c r="V51" s="726">
        <f t="shared" si="5"/>
        <v>14237</v>
      </c>
      <c r="W51" s="726">
        <f t="shared" si="5"/>
        <v>14176</v>
      </c>
      <c r="X51" s="726">
        <f t="shared" si="5"/>
        <v>14655</v>
      </c>
      <c r="Y51" s="726">
        <f t="shared" si="5"/>
        <v>33540</v>
      </c>
      <c r="Z51" s="727">
        <f t="shared" si="5"/>
        <v>1753947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8</v>
      </c>
      <c r="G52" s="733">
        <f t="shared" si="5"/>
        <v>424</v>
      </c>
      <c r="H52" s="733">
        <f t="shared" si="5"/>
        <v>2564</v>
      </c>
      <c r="I52" s="733">
        <f t="shared" si="5"/>
        <v>980</v>
      </c>
      <c r="J52" s="733">
        <f t="shared" si="5"/>
        <v>663</v>
      </c>
      <c r="K52" s="733">
        <f t="shared" si="5"/>
        <v>390</v>
      </c>
      <c r="L52" s="733">
        <f t="shared" si="5"/>
        <v>319</v>
      </c>
      <c r="M52" s="733">
        <f t="shared" si="5"/>
        <v>238</v>
      </c>
      <c r="N52" s="733">
        <f t="shared" si="5"/>
        <v>884</v>
      </c>
      <c r="O52" s="733">
        <f t="shared" si="5"/>
        <v>1397</v>
      </c>
      <c r="P52" s="733">
        <f t="shared" si="5"/>
        <v>1271</v>
      </c>
      <c r="Q52" s="733">
        <f t="shared" si="5"/>
        <v>789</v>
      </c>
      <c r="R52" s="733">
        <f t="shared" si="5"/>
        <v>501</v>
      </c>
      <c r="S52" s="733">
        <f t="shared" si="5"/>
        <v>242</v>
      </c>
      <c r="T52" s="733">
        <f t="shared" si="5"/>
        <v>224</v>
      </c>
      <c r="U52" s="733">
        <f t="shared" si="5"/>
        <v>143</v>
      </c>
      <c r="V52" s="733">
        <f t="shared" si="5"/>
        <v>61</v>
      </c>
      <c r="W52" s="733">
        <f t="shared" si="5"/>
        <v>70</v>
      </c>
      <c r="X52" s="733">
        <f t="shared" si="5"/>
        <v>67</v>
      </c>
      <c r="Y52" s="733">
        <f t="shared" si="5"/>
        <v>153</v>
      </c>
      <c r="Z52" s="734">
        <f t="shared" si="5"/>
        <v>11388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13.85</v>
      </c>
      <c r="F53" s="731">
        <f t="shared" ref="F53:Z55" si="6">F5+F8+F11+F14+F20+F23+F32+F35+F41+F44</f>
        <v>260.57</v>
      </c>
      <c r="G53" s="731">
        <f t="shared" si="6"/>
        <v>578.54</v>
      </c>
      <c r="H53" s="731">
        <f t="shared" si="6"/>
        <v>1225.3200000000002</v>
      </c>
      <c r="I53" s="731">
        <f t="shared" si="6"/>
        <v>1125.3899999999999</v>
      </c>
      <c r="J53" s="731">
        <f t="shared" si="6"/>
        <v>1609.8899999999999</v>
      </c>
      <c r="K53" s="731">
        <f t="shared" si="6"/>
        <v>3426.39</v>
      </c>
      <c r="L53" s="731">
        <f t="shared" si="6"/>
        <v>3132.79</v>
      </c>
      <c r="M53" s="731">
        <f t="shared" si="6"/>
        <v>4926.1400000000003</v>
      </c>
      <c r="N53" s="731">
        <f t="shared" si="6"/>
        <v>9718.1700000000019</v>
      </c>
      <c r="O53" s="731">
        <f t="shared" si="6"/>
        <v>12131.5</v>
      </c>
      <c r="P53" s="731">
        <f t="shared" si="6"/>
        <v>9250.1</v>
      </c>
      <c r="Q53" s="731">
        <f t="shared" si="6"/>
        <v>4677.03</v>
      </c>
      <c r="R53" s="731">
        <f t="shared" si="6"/>
        <v>2217.62</v>
      </c>
      <c r="S53" s="731">
        <f t="shared" si="6"/>
        <v>1360.3899999999999</v>
      </c>
      <c r="T53" s="731">
        <f t="shared" si="6"/>
        <v>1133.9500000000003</v>
      </c>
      <c r="U53" s="731">
        <f t="shared" si="6"/>
        <v>723.92000000000007</v>
      </c>
      <c r="V53" s="731">
        <f t="shared" si="6"/>
        <v>436.08000000000004</v>
      </c>
      <c r="W53" s="731">
        <f t="shared" si="6"/>
        <v>360.33000000000004</v>
      </c>
      <c r="X53" s="731">
        <f t="shared" si="6"/>
        <v>225.9</v>
      </c>
      <c r="Y53" s="731">
        <f t="shared" si="6"/>
        <v>352.65999999999997</v>
      </c>
      <c r="Z53" s="723">
        <f t="shared" si="6"/>
        <v>58886.530000000006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227</v>
      </c>
      <c r="F54" s="726">
        <f t="shared" si="6"/>
        <v>15235</v>
      </c>
      <c r="G54" s="726">
        <f t="shared" si="6"/>
        <v>50016</v>
      </c>
      <c r="H54" s="726">
        <f t="shared" si="6"/>
        <v>129409</v>
      </c>
      <c r="I54" s="726">
        <f t="shared" si="6"/>
        <v>160886</v>
      </c>
      <c r="J54" s="726">
        <f t="shared" si="6"/>
        <v>317934</v>
      </c>
      <c r="K54" s="726">
        <f t="shared" si="6"/>
        <v>939917</v>
      </c>
      <c r="L54" s="726">
        <f t="shared" si="6"/>
        <v>1038700</v>
      </c>
      <c r="M54" s="726">
        <f t="shared" si="6"/>
        <v>1854597</v>
      </c>
      <c r="N54" s="726">
        <f t="shared" si="6"/>
        <v>3435477</v>
      </c>
      <c r="O54" s="726">
        <f t="shared" si="6"/>
        <v>4264913</v>
      </c>
      <c r="P54" s="726">
        <f t="shared" si="6"/>
        <v>2947344</v>
      </c>
      <c r="Q54" s="726">
        <f t="shared" si="6"/>
        <v>1456478</v>
      </c>
      <c r="R54" s="726">
        <f t="shared" si="6"/>
        <v>657591</v>
      </c>
      <c r="S54" s="726">
        <f t="shared" si="6"/>
        <v>472157</v>
      </c>
      <c r="T54" s="726">
        <f t="shared" si="6"/>
        <v>411847</v>
      </c>
      <c r="U54" s="726">
        <f t="shared" si="6"/>
        <v>315732</v>
      </c>
      <c r="V54" s="726">
        <f t="shared" si="6"/>
        <v>206619</v>
      </c>
      <c r="W54" s="726">
        <f t="shared" si="6"/>
        <v>195167</v>
      </c>
      <c r="X54" s="726">
        <f t="shared" si="6"/>
        <v>71395</v>
      </c>
      <c r="Y54" s="726">
        <f t="shared" si="6"/>
        <v>86995</v>
      </c>
      <c r="Z54" s="727">
        <f t="shared" si="6"/>
        <v>19028636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112</v>
      </c>
      <c r="F55" s="736">
        <f t="shared" si="6"/>
        <v>4714</v>
      </c>
      <c r="G55" s="736">
        <f t="shared" si="6"/>
        <v>8411</v>
      </c>
      <c r="H55" s="736">
        <f t="shared" si="6"/>
        <v>9599</v>
      </c>
      <c r="I55" s="736">
        <f t="shared" si="6"/>
        <v>7369</v>
      </c>
      <c r="J55" s="736">
        <f t="shared" si="6"/>
        <v>9997</v>
      </c>
      <c r="K55" s="736">
        <f t="shared" si="6"/>
        <v>22470</v>
      </c>
      <c r="L55" s="736">
        <f t="shared" si="6"/>
        <v>18454</v>
      </c>
      <c r="M55" s="736">
        <f t="shared" si="6"/>
        <v>26141</v>
      </c>
      <c r="N55" s="736">
        <f t="shared" si="6"/>
        <v>37901</v>
      </c>
      <c r="O55" s="736">
        <f t="shared" si="6"/>
        <v>37154</v>
      </c>
      <c r="P55" s="736">
        <f t="shared" si="6"/>
        <v>19994</v>
      </c>
      <c r="Q55" s="736">
        <f t="shared" si="6"/>
        <v>8063</v>
      </c>
      <c r="R55" s="736">
        <f t="shared" si="6"/>
        <v>3058</v>
      </c>
      <c r="S55" s="736">
        <f t="shared" si="6"/>
        <v>2004</v>
      </c>
      <c r="T55" s="736">
        <f t="shared" si="6"/>
        <v>1387</v>
      </c>
      <c r="U55" s="736">
        <f t="shared" si="6"/>
        <v>1057</v>
      </c>
      <c r="V55" s="736">
        <f t="shared" si="6"/>
        <v>511</v>
      </c>
      <c r="W55" s="736">
        <f t="shared" si="6"/>
        <v>453</v>
      </c>
      <c r="X55" s="736">
        <f t="shared" si="6"/>
        <v>183</v>
      </c>
      <c r="Y55" s="736">
        <f t="shared" si="6"/>
        <v>276</v>
      </c>
      <c r="Z55" s="737">
        <f t="shared" si="6"/>
        <v>219308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1742.46</v>
      </c>
      <c r="H59" s="901"/>
      <c r="I59" s="901">
        <v>174246</v>
      </c>
      <c r="J59" s="901"/>
      <c r="K59" s="901">
        <v>15.7</v>
      </c>
      <c r="L59" s="901"/>
      <c r="M59" s="901">
        <v>226.21</v>
      </c>
      <c r="N59" s="901"/>
      <c r="O59" s="901">
        <v>9.4700000000000006</v>
      </c>
      <c r="P59" s="901"/>
      <c r="Q59" s="901">
        <v>88.61</v>
      </c>
      <c r="R59" s="901"/>
      <c r="S59" s="906">
        <f>M59+O59+Q59</f>
        <v>324.29000000000002</v>
      </c>
      <c r="T59" s="907"/>
      <c r="U59" s="901">
        <f>Z53+G59+K59+S59</f>
        <v>60968.98</v>
      </c>
      <c r="V59" s="901"/>
      <c r="W59" s="901">
        <f>Z54</f>
        <v>19028636</v>
      </c>
      <c r="X59" s="901"/>
      <c r="Y59" s="901">
        <f>Z55</f>
        <v>219308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activeCell="E4" sqref="E4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380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0.96</v>
      </c>
      <c r="F5" s="722">
        <v>4.8600000000000003</v>
      </c>
      <c r="G5" s="722">
        <v>23.64</v>
      </c>
      <c r="H5" s="722">
        <v>53.06</v>
      </c>
      <c r="I5" s="722">
        <v>148.41999999999999</v>
      </c>
      <c r="J5" s="722">
        <v>217.01</v>
      </c>
      <c r="K5" s="722">
        <v>491.8</v>
      </c>
      <c r="L5" s="722">
        <v>794.03</v>
      </c>
      <c r="M5" s="722">
        <v>1626.26</v>
      </c>
      <c r="N5" s="722">
        <v>3359.6</v>
      </c>
      <c r="O5" s="722">
        <v>3269.35</v>
      </c>
      <c r="P5" s="722">
        <v>2521.77</v>
      </c>
      <c r="Q5" s="722">
        <v>1485.47</v>
      </c>
      <c r="R5" s="722">
        <v>933.18</v>
      </c>
      <c r="S5" s="722">
        <v>734.9</v>
      </c>
      <c r="T5" s="722">
        <v>773.24</v>
      </c>
      <c r="U5" s="722">
        <v>699.68</v>
      </c>
      <c r="V5" s="722">
        <v>486.21</v>
      </c>
      <c r="W5" s="722">
        <v>237.29</v>
      </c>
      <c r="X5" s="722">
        <v>198.45</v>
      </c>
      <c r="Y5" s="722">
        <v>95.46</v>
      </c>
      <c r="Z5" s="723">
        <v>18154.64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19</v>
      </c>
      <c r="F6" s="726">
        <v>432</v>
      </c>
      <c r="G6" s="726">
        <v>3502</v>
      </c>
      <c r="H6" s="726">
        <v>9987</v>
      </c>
      <c r="I6" s="726">
        <v>37320</v>
      </c>
      <c r="J6" s="726">
        <v>68472</v>
      </c>
      <c r="K6" s="726">
        <v>187548</v>
      </c>
      <c r="L6" s="726">
        <v>331047</v>
      </c>
      <c r="M6" s="726">
        <v>745554</v>
      </c>
      <c r="N6" s="726">
        <v>1688054</v>
      </c>
      <c r="O6" s="726">
        <v>1773570</v>
      </c>
      <c r="P6" s="726">
        <v>1445523</v>
      </c>
      <c r="Q6" s="726">
        <v>892491</v>
      </c>
      <c r="R6" s="726">
        <v>581440</v>
      </c>
      <c r="S6" s="726">
        <v>470612</v>
      </c>
      <c r="T6" s="726">
        <v>512007</v>
      </c>
      <c r="U6" s="726">
        <v>462669</v>
      </c>
      <c r="V6" s="726">
        <v>339560</v>
      </c>
      <c r="W6" s="726">
        <v>165909</v>
      </c>
      <c r="X6" s="726">
        <v>149225</v>
      </c>
      <c r="Y6" s="726">
        <v>68152</v>
      </c>
      <c r="Z6" s="727">
        <v>9933093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7</v>
      </c>
      <c r="F7" s="729">
        <v>78</v>
      </c>
      <c r="G7" s="729">
        <v>371</v>
      </c>
      <c r="H7" s="729">
        <v>766</v>
      </c>
      <c r="I7" s="729">
        <v>1977</v>
      </c>
      <c r="J7" s="729">
        <v>2555</v>
      </c>
      <c r="K7" s="729">
        <v>5395</v>
      </c>
      <c r="L7" s="729">
        <v>7386</v>
      </c>
      <c r="M7" s="729">
        <v>13320</v>
      </c>
      <c r="N7" s="729">
        <v>24569</v>
      </c>
      <c r="O7" s="729">
        <v>20785</v>
      </c>
      <c r="P7" s="729">
        <v>14077</v>
      </c>
      <c r="Q7" s="729">
        <v>7136</v>
      </c>
      <c r="R7" s="729">
        <v>3913</v>
      </c>
      <c r="S7" s="729">
        <v>2666</v>
      </c>
      <c r="T7" s="729">
        <v>2387</v>
      </c>
      <c r="U7" s="729">
        <v>1835</v>
      </c>
      <c r="V7" s="729">
        <v>1199</v>
      </c>
      <c r="W7" s="729">
        <v>493</v>
      </c>
      <c r="X7" s="729">
        <v>375</v>
      </c>
      <c r="Y7" s="729">
        <v>172</v>
      </c>
      <c r="Z7" s="730">
        <v>111462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7.79</v>
      </c>
      <c r="G8" s="731">
        <v>37.82</v>
      </c>
      <c r="H8" s="731">
        <v>135.44999999999999</v>
      </c>
      <c r="I8" s="731">
        <v>399.7</v>
      </c>
      <c r="J8" s="731">
        <v>374.25</v>
      </c>
      <c r="K8" s="731">
        <v>505.9</v>
      </c>
      <c r="L8" s="731">
        <v>356.74</v>
      </c>
      <c r="M8" s="731">
        <v>318.89</v>
      </c>
      <c r="N8" s="731">
        <v>538.42999999999995</v>
      </c>
      <c r="O8" s="731">
        <v>500.45</v>
      </c>
      <c r="P8" s="731">
        <v>328.07</v>
      </c>
      <c r="Q8" s="731">
        <v>187.44</v>
      </c>
      <c r="R8" s="731">
        <v>93.66</v>
      </c>
      <c r="S8" s="731">
        <v>85.95</v>
      </c>
      <c r="T8" s="731">
        <v>118.43</v>
      </c>
      <c r="U8" s="731">
        <v>81.12</v>
      </c>
      <c r="V8" s="731">
        <v>73</v>
      </c>
      <c r="W8" s="731">
        <v>31.5</v>
      </c>
      <c r="X8" s="731">
        <v>35.07</v>
      </c>
      <c r="Y8" s="731">
        <v>49.66</v>
      </c>
      <c r="Z8" s="723">
        <v>4259.32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243</v>
      </c>
      <c r="G9" s="726">
        <v>3150</v>
      </c>
      <c r="H9" s="726">
        <v>14990</v>
      </c>
      <c r="I9" s="726">
        <v>57725</v>
      </c>
      <c r="J9" s="726">
        <v>67498</v>
      </c>
      <c r="K9" s="726">
        <v>101640</v>
      </c>
      <c r="L9" s="726">
        <v>83551</v>
      </c>
      <c r="M9" s="726">
        <v>86772</v>
      </c>
      <c r="N9" s="726">
        <v>154673</v>
      </c>
      <c r="O9" s="726">
        <v>146486</v>
      </c>
      <c r="P9" s="726">
        <v>110348</v>
      </c>
      <c r="Q9" s="726">
        <v>69033</v>
      </c>
      <c r="R9" s="726">
        <v>34113</v>
      </c>
      <c r="S9" s="726">
        <v>33334</v>
      </c>
      <c r="T9" s="726">
        <v>45937</v>
      </c>
      <c r="U9" s="726">
        <v>34357</v>
      </c>
      <c r="V9" s="726">
        <v>28679</v>
      </c>
      <c r="W9" s="726">
        <v>13029</v>
      </c>
      <c r="X9" s="726">
        <v>15919</v>
      </c>
      <c r="Y9" s="726">
        <v>19257</v>
      </c>
      <c r="Z9" s="727">
        <v>1120734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50</v>
      </c>
      <c r="G10" s="729">
        <v>345</v>
      </c>
      <c r="H10" s="729">
        <v>1139</v>
      </c>
      <c r="I10" s="729">
        <v>3055</v>
      </c>
      <c r="J10" s="729">
        <v>2576</v>
      </c>
      <c r="K10" s="729">
        <v>3019</v>
      </c>
      <c r="L10" s="729">
        <v>1932</v>
      </c>
      <c r="M10" s="729">
        <v>1572</v>
      </c>
      <c r="N10" s="729">
        <v>2287</v>
      </c>
      <c r="O10" s="729">
        <v>1744</v>
      </c>
      <c r="P10" s="729">
        <v>1082</v>
      </c>
      <c r="Q10" s="729">
        <v>540</v>
      </c>
      <c r="R10" s="729">
        <v>228</v>
      </c>
      <c r="S10" s="729">
        <v>184</v>
      </c>
      <c r="T10" s="729">
        <v>221</v>
      </c>
      <c r="U10" s="729">
        <v>133</v>
      </c>
      <c r="V10" s="729">
        <v>92</v>
      </c>
      <c r="W10" s="729">
        <v>35</v>
      </c>
      <c r="X10" s="729">
        <v>31</v>
      </c>
      <c r="Y10" s="729">
        <v>44</v>
      </c>
      <c r="Z10" s="730">
        <v>20309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0.16</v>
      </c>
      <c r="H11" s="731">
        <v>0.08</v>
      </c>
      <c r="I11" s="731">
        <v>17.25</v>
      </c>
      <c r="J11" s="731">
        <v>2.98</v>
      </c>
      <c r="K11" s="731">
        <v>2.14</v>
      </c>
      <c r="L11" s="731">
        <v>4.05</v>
      </c>
      <c r="M11" s="731">
        <v>81.11</v>
      </c>
      <c r="N11" s="731">
        <v>254.93</v>
      </c>
      <c r="O11" s="731">
        <v>302.39</v>
      </c>
      <c r="P11" s="731">
        <v>382.93</v>
      </c>
      <c r="Q11" s="731">
        <v>411.65</v>
      </c>
      <c r="R11" s="731">
        <v>43.4</v>
      </c>
      <c r="S11" s="731">
        <v>22.13</v>
      </c>
      <c r="T11" s="731">
        <v>26.98</v>
      </c>
      <c r="U11" s="731">
        <v>11.49</v>
      </c>
      <c r="V11" s="731">
        <v>20.100000000000001</v>
      </c>
      <c r="W11" s="731">
        <v>3.58</v>
      </c>
      <c r="X11" s="731">
        <v>3.7</v>
      </c>
      <c r="Y11" s="731">
        <v>1.73</v>
      </c>
      <c r="Z11" s="723">
        <v>1592.78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7</v>
      </c>
      <c r="H12" s="726">
        <v>6</v>
      </c>
      <c r="I12" s="726">
        <v>1380</v>
      </c>
      <c r="J12" s="726">
        <v>217</v>
      </c>
      <c r="K12" s="726">
        <v>240</v>
      </c>
      <c r="L12" s="726">
        <v>849</v>
      </c>
      <c r="M12" s="726">
        <v>12633</v>
      </c>
      <c r="N12" s="726">
        <v>50853</v>
      </c>
      <c r="O12" s="726">
        <v>66276</v>
      </c>
      <c r="P12" s="726">
        <v>86625</v>
      </c>
      <c r="Q12" s="726">
        <v>95007</v>
      </c>
      <c r="R12" s="726">
        <v>10417</v>
      </c>
      <c r="S12" s="726">
        <v>5348</v>
      </c>
      <c r="T12" s="726">
        <v>6964</v>
      </c>
      <c r="U12" s="726">
        <v>2814</v>
      </c>
      <c r="V12" s="726">
        <v>5706</v>
      </c>
      <c r="W12" s="726">
        <v>1021</v>
      </c>
      <c r="X12" s="726">
        <v>1007</v>
      </c>
      <c r="Y12" s="726">
        <v>520</v>
      </c>
      <c r="Z12" s="727">
        <v>347890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1</v>
      </c>
      <c r="H13" s="729">
        <v>1</v>
      </c>
      <c r="I13" s="729">
        <v>84</v>
      </c>
      <c r="J13" s="729">
        <v>13</v>
      </c>
      <c r="K13" s="729">
        <v>11</v>
      </c>
      <c r="L13" s="729">
        <v>23</v>
      </c>
      <c r="M13" s="729">
        <v>338</v>
      </c>
      <c r="N13" s="729">
        <v>863</v>
      </c>
      <c r="O13" s="729">
        <v>827</v>
      </c>
      <c r="P13" s="729">
        <v>858</v>
      </c>
      <c r="Q13" s="729">
        <v>767</v>
      </c>
      <c r="R13" s="729">
        <v>57</v>
      </c>
      <c r="S13" s="729">
        <v>28</v>
      </c>
      <c r="T13" s="729">
        <v>35</v>
      </c>
      <c r="U13" s="729">
        <v>13</v>
      </c>
      <c r="V13" s="729">
        <v>27</v>
      </c>
      <c r="W13" s="729">
        <v>6</v>
      </c>
      <c r="X13" s="729">
        <v>4</v>
      </c>
      <c r="Y13" s="729">
        <v>2</v>
      </c>
      <c r="Z13" s="730">
        <v>3958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0.03</v>
      </c>
      <c r="I14" s="731">
        <v>0</v>
      </c>
      <c r="J14" s="731">
        <v>6.01</v>
      </c>
      <c r="K14" s="731">
        <v>0</v>
      </c>
      <c r="L14" s="731">
        <v>0</v>
      </c>
      <c r="M14" s="731">
        <v>2.5099999999999998</v>
      </c>
      <c r="N14" s="731">
        <v>16.73</v>
      </c>
      <c r="O14" s="731">
        <v>46.32</v>
      </c>
      <c r="P14" s="731">
        <v>2.1800000000000002</v>
      </c>
      <c r="Q14" s="731">
        <v>0</v>
      </c>
      <c r="R14" s="731">
        <v>0.16</v>
      </c>
      <c r="S14" s="731">
        <v>0</v>
      </c>
      <c r="T14" s="731">
        <v>4.62</v>
      </c>
      <c r="U14" s="731">
        <v>5.84</v>
      </c>
      <c r="V14" s="731">
        <v>1.52</v>
      </c>
      <c r="W14" s="731">
        <v>0</v>
      </c>
      <c r="X14" s="731">
        <v>0</v>
      </c>
      <c r="Y14" s="731">
        <v>0</v>
      </c>
      <c r="Z14" s="723">
        <v>85.92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2</v>
      </c>
      <c r="I15" s="726">
        <v>0</v>
      </c>
      <c r="J15" s="726">
        <v>787</v>
      </c>
      <c r="K15" s="726">
        <v>0</v>
      </c>
      <c r="L15" s="726">
        <v>0</v>
      </c>
      <c r="M15" s="726">
        <v>451</v>
      </c>
      <c r="N15" s="726">
        <v>2525</v>
      </c>
      <c r="O15" s="726">
        <v>8925</v>
      </c>
      <c r="P15" s="726">
        <v>380</v>
      </c>
      <c r="Q15" s="726">
        <v>0</v>
      </c>
      <c r="R15" s="726">
        <v>44</v>
      </c>
      <c r="S15" s="726">
        <v>0</v>
      </c>
      <c r="T15" s="726">
        <v>979</v>
      </c>
      <c r="U15" s="726">
        <v>1191</v>
      </c>
      <c r="V15" s="726">
        <v>310</v>
      </c>
      <c r="W15" s="726">
        <v>0</v>
      </c>
      <c r="X15" s="726">
        <v>0</v>
      </c>
      <c r="Y15" s="726">
        <v>0</v>
      </c>
      <c r="Z15" s="727">
        <v>15594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40</v>
      </c>
      <c r="K16" s="729">
        <v>0</v>
      </c>
      <c r="L16" s="729">
        <v>0</v>
      </c>
      <c r="M16" s="729">
        <v>11</v>
      </c>
      <c r="N16" s="729">
        <v>53</v>
      </c>
      <c r="O16" s="729">
        <v>129</v>
      </c>
      <c r="P16" s="729">
        <v>5</v>
      </c>
      <c r="Q16" s="729">
        <v>0</v>
      </c>
      <c r="R16" s="729">
        <v>0</v>
      </c>
      <c r="S16" s="729">
        <v>0</v>
      </c>
      <c r="T16" s="729">
        <v>6</v>
      </c>
      <c r="U16" s="729">
        <v>7</v>
      </c>
      <c r="V16" s="729">
        <v>2</v>
      </c>
      <c r="W16" s="729">
        <v>0</v>
      </c>
      <c r="X16" s="729">
        <v>0</v>
      </c>
      <c r="Y16" s="729">
        <v>0</v>
      </c>
      <c r="Z16" s="732">
        <v>253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0.96</v>
      </c>
      <c r="F17" s="731">
        <f t="shared" ref="F17:Z19" si="0">F5+F8+F11+F14</f>
        <v>12.65</v>
      </c>
      <c r="G17" s="731">
        <f t="shared" si="0"/>
        <v>61.62</v>
      </c>
      <c r="H17" s="731">
        <f t="shared" si="0"/>
        <v>188.62</v>
      </c>
      <c r="I17" s="731">
        <f t="shared" si="0"/>
        <v>565.37</v>
      </c>
      <c r="J17" s="731">
        <f t="shared" si="0"/>
        <v>600.25</v>
      </c>
      <c r="K17" s="731">
        <f t="shared" si="0"/>
        <v>999.84</v>
      </c>
      <c r="L17" s="731">
        <f t="shared" si="0"/>
        <v>1154.82</v>
      </c>
      <c r="M17" s="731">
        <f t="shared" si="0"/>
        <v>2028.77</v>
      </c>
      <c r="N17" s="731">
        <f t="shared" si="0"/>
        <v>4169.6899999999996</v>
      </c>
      <c r="O17" s="731">
        <f t="shared" si="0"/>
        <v>4118.5099999999993</v>
      </c>
      <c r="P17" s="731">
        <f t="shared" si="0"/>
        <v>3234.95</v>
      </c>
      <c r="Q17" s="731">
        <f t="shared" si="0"/>
        <v>2084.56</v>
      </c>
      <c r="R17" s="731">
        <f t="shared" si="0"/>
        <v>1070.4000000000001</v>
      </c>
      <c r="S17" s="731">
        <f t="shared" si="0"/>
        <v>842.98</v>
      </c>
      <c r="T17" s="731">
        <f t="shared" si="0"/>
        <v>923.2700000000001</v>
      </c>
      <c r="U17" s="731">
        <f t="shared" si="0"/>
        <v>798.13</v>
      </c>
      <c r="V17" s="731">
        <f t="shared" si="0"/>
        <v>580.83000000000004</v>
      </c>
      <c r="W17" s="731">
        <f t="shared" si="0"/>
        <v>272.36999999999995</v>
      </c>
      <c r="X17" s="731">
        <f t="shared" si="0"/>
        <v>237.21999999999997</v>
      </c>
      <c r="Y17" s="731">
        <f t="shared" si="0"/>
        <v>146.85</v>
      </c>
      <c r="Z17" s="723">
        <f t="shared" si="0"/>
        <v>24092.659999999996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19</v>
      </c>
      <c r="F18" s="726">
        <f t="shared" si="0"/>
        <v>675</v>
      </c>
      <c r="G18" s="726">
        <f t="shared" si="0"/>
        <v>6659</v>
      </c>
      <c r="H18" s="726">
        <f t="shared" si="0"/>
        <v>24985</v>
      </c>
      <c r="I18" s="726">
        <f t="shared" si="0"/>
        <v>96425</v>
      </c>
      <c r="J18" s="726">
        <f t="shared" si="0"/>
        <v>136974</v>
      </c>
      <c r="K18" s="726">
        <f t="shared" si="0"/>
        <v>289428</v>
      </c>
      <c r="L18" s="726">
        <f t="shared" si="0"/>
        <v>415447</v>
      </c>
      <c r="M18" s="726">
        <f t="shared" si="0"/>
        <v>845410</v>
      </c>
      <c r="N18" s="726">
        <f t="shared" si="0"/>
        <v>1896105</v>
      </c>
      <c r="O18" s="726">
        <f t="shared" si="0"/>
        <v>1995257</v>
      </c>
      <c r="P18" s="726">
        <f t="shared" si="0"/>
        <v>1642876</v>
      </c>
      <c r="Q18" s="726">
        <f t="shared" si="0"/>
        <v>1056531</v>
      </c>
      <c r="R18" s="726">
        <f t="shared" si="0"/>
        <v>626014</v>
      </c>
      <c r="S18" s="726">
        <f t="shared" si="0"/>
        <v>509294</v>
      </c>
      <c r="T18" s="726">
        <f t="shared" si="0"/>
        <v>565887</v>
      </c>
      <c r="U18" s="726">
        <f t="shared" si="0"/>
        <v>501031</v>
      </c>
      <c r="V18" s="726">
        <f t="shared" si="0"/>
        <v>374255</v>
      </c>
      <c r="W18" s="726">
        <f t="shared" si="0"/>
        <v>179959</v>
      </c>
      <c r="X18" s="726">
        <f t="shared" si="0"/>
        <v>166151</v>
      </c>
      <c r="Y18" s="726">
        <f t="shared" si="0"/>
        <v>87929</v>
      </c>
      <c r="Z18" s="727">
        <f t="shared" si="0"/>
        <v>11417311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7</v>
      </c>
      <c r="F19" s="733">
        <f t="shared" si="0"/>
        <v>128</v>
      </c>
      <c r="G19" s="733">
        <f t="shared" si="0"/>
        <v>717</v>
      </c>
      <c r="H19" s="733">
        <f t="shared" si="0"/>
        <v>1906</v>
      </c>
      <c r="I19" s="733">
        <f t="shared" si="0"/>
        <v>5116</v>
      </c>
      <c r="J19" s="733">
        <f t="shared" si="0"/>
        <v>5184</v>
      </c>
      <c r="K19" s="733">
        <f t="shared" si="0"/>
        <v>8425</v>
      </c>
      <c r="L19" s="733">
        <f t="shared" si="0"/>
        <v>9341</v>
      </c>
      <c r="M19" s="733">
        <f t="shared" si="0"/>
        <v>15241</v>
      </c>
      <c r="N19" s="733">
        <f t="shared" si="0"/>
        <v>27772</v>
      </c>
      <c r="O19" s="733">
        <f t="shared" si="0"/>
        <v>23485</v>
      </c>
      <c r="P19" s="733">
        <f t="shared" si="0"/>
        <v>16022</v>
      </c>
      <c r="Q19" s="733">
        <f t="shared" si="0"/>
        <v>8443</v>
      </c>
      <c r="R19" s="733">
        <f t="shared" si="0"/>
        <v>4198</v>
      </c>
      <c r="S19" s="733">
        <f t="shared" si="0"/>
        <v>2878</v>
      </c>
      <c r="T19" s="733">
        <f t="shared" si="0"/>
        <v>2649</v>
      </c>
      <c r="U19" s="733">
        <f t="shared" si="0"/>
        <v>1988</v>
      </c>
      <c r="V19" s="733">
        <f t="shared" si="0"/>
        <v>1320</v>
      </c>
      <c r="W19" s="733">
        <f t="shared" si="0"/>
        <v>534</v>
      </c>
      <c r="X19" s="733">
        <f t="shared" si="0"/>
        <v>410</v>
      </c>
      <c r="Y19" s="733">
        <f t="shared" si="0"/>
        <v>218</v>
      </c>
      <c r="Z19" s="734">
        <f t="shared" si="0"/>
        <v>135982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0.22</v>
      </c>
      <c r="H20" s="731">
        <v>13.93</v>
      </c>
      <c r="I20" s="731">
        <v>36</v>
      </c>
      <c r="J20" s="731">
        <v>57.63</v>
      </c>
      <c r="K20" s="731">
        <v>31.98</v>
      </c>
      <c r="L20" s="731">
        <v>20.52</v>
      </c>
      <c r="M20" s="731">
        <v>3.08</v>
      </c>
      <c r="N20" s="731">
        <v>37.159999999999997</v>
      </c>
      <c r="O20" s="731">
        <v>57.2</v>
      </c>
      <c r="P20" s="731">
        <v>16.28</v>
      </c>
      <c r="Q20" s="731">
        <v>1.29</v>
      </c>
      <c r="R20" s="731">
        <v>0.1</v>
      </c>
      <c r="S20" s="731">
        <v>0.44</v>
      </c>
      <c r="T20" s="731">
        <v>0</v>
      </c>
      <c r="U20" s="731">
        <v>0</v>
      </c>
      <c r="V20" s="731">
        <v>0.14000000000000001</v>
      </c>
      <c r="W20" s="731">
        <v>0</v>
      </c>
      <c r="X20" s="731">
        <v>0</v>
      </c>
      <c r="Y20" s="731">
        <v>0</v>
      </c>
      <c r="Z20" s="723">
        <v>275.97000000000003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</v>
      </c>
      <c r="H21" s="726">
        <v>468</v>
      </c>
      <c r="I21" s="726">
        <v>1841</v>
      </c>
      <c r="J21" s="726">
        <v>3618</v>
      </c>
      <c r="K21" s="726">
        <v>2123</v>
      </c>
      <c r="L21" s="726">
        <v>1740</v>
      </c>
      <c r="M21" s="726">
        <v>330</v>
      </c>
      <c r="N21" s="726">
        <v>2828</v>
      </c>
      <c r="O21" s="726">
        <v>4465</v>
      </c>
      <c r="P21" s="726">
        <v>1156</v>
      </c>
      <c r="Q21" s="726">
        <v>135</v>
      </c>
      <c r="R21" s="726">
        <v>7</v>
      </c>
      <c r="S21" s="726">
        <v>63</v>
      </c>
      <c r="T21" s="726">
        <v>0</v>
      </c>
      <c r="U21" s="726">
        <v>0</v>
      </c>
      <c r="V21" s="726">
        <v>15</v>
      </c>
      <c r="W21" s="726">
        <v>0</v>
      </c>
      <c r="X21" s="726">
        <v>0</v>
      </c>
      <c r="Y21" s="726">
        <v>0</v>
      </c>
      <c r="Z21" s="727">
        <v>18794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</v>
      </c>
      <c r="H22" s="729">
        <v>39</v>
      </c>
      <c r="I22" s="729">
        <v>101</v>
      </c>
      <c r="J22" s="729">
        <v>143</v>
      </c>
      <c r="K22" s="729">
        <v>64</v>
      </c>
      <c r="L22" s="729">
        <v>33</v>
      </c>
      <c r="M22" s="729">
        <v>5</v>
      </c>
      <c r="N22" s="729">
        <v>51</v>
      </c>
      <c r="O22" s="729">
        <v>74</v>
      </c>
      <c r="P22" s="729">
        <v>20</v>
      </c>
      <c r="Q22" s="729">
        <v>2</v>
      </c>
      <c r="R22" s="729">
        <v>0</v>
      </c>
      <c r="S22" s="729">
        <v>1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534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23.14</v>
      </c>
      <c r="F23" s="731">
        <v>6.8</v>
      </c>
      <c r="G23" s="731">
        <v>2.23</v>
      </c>
      <c r="H23" s="731">
        <v>25</v>
      </c>
      <c r="I23" s="731">
        <v>5</v>
      </c>
      <c r="J23" s="731">
        <v>5.46</v>
      </c>
      <c r="K23" s="731">
        <v>1.68</v>
      </c>
      <c r="L23" s="731">
        <v>0.52</v>
      </c>
      <c r="M23" s="731">
        <v>4.4800000000000004</v>
      </c>
      <c r="N23" s="731">
        <v>3.41</v>
      </c>
      <c r="O23" s="731">
        <v>0</v>
      </c>
      <c r="P23" s="731">
        <v>0</v>
      </c>
      <c r="Q23" s="731">
        <v>0.52</v>
      </c>
      <c r="R23" s="731">
        <v>0</v>
      </c>
      <c r="S23" s="731">
        <v>0</v>
      </c>
      <c r="T23" s="731">
        <v>0.44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78.680000000000007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55</v>
      </c>
      <c r="G24" s="726">
        <v>72</v>
      </c>
      <c r="H24" s="726">
        <v>729</v>
      </c>
      <c r="I24" s="726">
        <v>185</v>
      </c>
      <c r="J24" s="726">
        <v>326</v>
      </c>
      <c r="K24" s="726">
        <v>94</v>
      </c>
      <c r="L24" s="726">
        <v>33</v>
      </c>
      <c r="M24" s="726">
        <v>317</v>
      </c>
      <c r="N24" s="726">
        <v>289</v>
      </c>
      <c r="O24" s="726">
        <v>0</v>
      </c>
      <c r="P24" s="726">
        <v>0</v>
      </c>
      <c r="Q24" s="726">
        <v>56</v>
      </c>
      <c r="R24" s="726">
        <v>0</v>
      </c>
      <c r="S24" s="726">
        <v>0</v>
      </c>
      <c r="T24" s="726">
        <v>48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2204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10</v>
      </c>
      <c r="G25" s="729">
        <v>9</v>
      </c>
      <c r="H25" s="729">
        <v>64</v>
      </c>
      <c r="I25" s="729">
        <v>10</v>
      </c>
      <c r="J25" s="729">
        <v>14</v>
      </c>
      <c r="K25" s="729">
        <v>2</v>
      </c>
      <c r="L25" s="729">
        <v>1</v>
      </c>
      <c r="M25" s="729">
        <v>3</v>
      </c>
      <c r="N25" s="729">
        <v>5</v>
      </c>
      <c r="O25" s="729">
        <v>0</v>
      </c>
      <c r="P25" s="729">
        <v>0</v>
      </c>
      <c r="Q25" s="729">
        <v>1</v>
      </c>
      <c r="R25" s="729">
        <v>0</v>
      </c>
      <c r="S25" s="729">
        <v>0</v>
      </c>
      <c r="T25" s="729">
        <v>1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120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23.14</v>
      </c>
      <c r="F26" s="731">
        <f t="shared" ref="F26:Z28" si="1">F20+F23</f>
        <v>6.8</v>
      </c>
      <c r="G26" s="731">
        <f t="shared" si="1"/>
        <v>2.4500000000000002</v>
      </c>
      <c r="H26" s="731">
        <f t="shared" si="1"/>
        <v>38.93</v>
      </c>
      <c r="I26" s="731">
        <f t="shared" si="1"/>
        <v>41</v>
      </c>
      <c r="J26" s="731">
        <f t="shared" si="1"/>
        <v>63.09</v>
      </c>
      <c r="K26" s="731">
        <f t="shared" si="1"/>
        <v>33.660000000000004</v>
      </c>
      <c r="L26" s="731">
        <f t="shared" si="1"/>
        <v>21.04</v>
      </c>
      <c r="M26" s="731">
        <f t="shared" si="1"/>
        <v>7.5600000000000005</v>
      </c>
      <c r="N26" s="731">
        <f t="shared" si="1"/>
        <v>40.569999999999993</v>
      </c>
      <c r="O26" s="731">
        <f t="shared" si="1"/>
        <v>57.2</v>
      </c>
      <c r="P26" s="731">
        <f t="shared" si="1"/>
        <v>16.28</v>
      </c>
      <c r="Q26" s="731">
        <f t="shared" si="1"/>
        <v>1.81</v>
      </c>
      <c r="R26" s="731">
        <f t="shared" si="1"/>
        <v>0.1</v>
      </c>
      <c r="S26" s="731">
        <f t="shared" si="1"/>
        <v>0.44</v>
      </c>
      <c r="T26" s="731">
        <f t="shared" si="1"/>
        <v>0.44</v>
      </c>
      <c r="U26" s="731">
        <f t="shared" si="1"/>
        <v>0</v>
      </c>
      <c r="V26" s="731">
        <f t="shared" si="1"/>
        <v>0.14000000000000001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354.65000000000003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55</v>
      </c>
      <c r="G27" s="726">
        <f t="shared" si="1"/>
        <v>77</v>
      </c>
      <c r="H27" s="726">
        <f t="shared" si="1"/>
        <v>1197</v>
      </c>
      <c r="I27" s="726">
        <f t="shared" si="1"/>
        <v>2026</v>
      </c>
      <c r="J27" s="726">
        <f t="shared" si="1"/>
        <v>3944</v>
      </c>
      <c r="K27" s="726">
        <f t="shared" si="1"/>
        <v>2217</v>
      </c>
      <c r="L27" s="726">
        <f t="shared" si="1"/>
        <v>1773</v>
      </c>
      <c r="M27" s="726">
        <f t="shared" si="1"/>
        <v>647</v>
      </c>
      <c r="N27" s="726">
        <f t="shared" si="1"/>
        <v>3117</v>
      </c>
      <c r="O27" s="726">
        <f t="shared" si="1"/>
        <v>4465</v>
      </c>
      <c r="P27" s="726">
        <f t="shared" si="1"/>
        <v>1156</v>
      </c>
      <c r="Q27" s="726">
        <f t="shared" si="1"/>
        <v>191</v>
      </c>
      <c r="R27" s="726">
        <f t="shared" si="1"/>
        <v>7</v>
      </c>
      <c r="S27" s="726">
        <f t="shared" si="1"/>
        <v>63</v>
      </c>
      <c r="T27" s="726">
        <f t="shared" si="1"/>
        <v>48</v>
      </c>
      <c r="U27" s="726">
        <f t="shared" si="1"/>
        <v>0</v>
      </c>
      <c r="V27" s="726">
        <f t="shared" si="1"/>
        <v>15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20998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10</v>
      </c>
      <c r="G28" s="733">
        <f t="shared" si="1"/>
        <v>10</v>
      </c>
      <c r="H28" s="733">
        <f t="shared" si="1"/>
        <v>103</v>
      </c>
      <c r="I28" s="733">
        <f t="shared" si="1"/>
        <v>111</v>
      </c>
      <c r="J28" s="733">
        <f t="shared" si="1"/>
        <v>157</v>
      </c>
      <c r="K28" s="733">
        <f t="shared" si="1"/>
        <v>66</v>
      </c>
      <c r="L28" s="733">
        <f t="shared" si="1"/>
        <v>34</v>
      </c>
      <c r="M28" s="733">
        <f t="shared" si="1"/>
        <v>8</v>
      </c>
      <c r="N28" s="733">
        <f t="shared" si="1"/>
        <v>56</v>
      </c>
      <c r="O28" s="733">
        <f t="shared" si="1"/>
        <v>74</v>
      </c>
      <c r="P28" s="733">
        <f t="shared" si="1"/>
        <v>20</v>
      </c>
      <c r="Q28" s="733">
        <f t="shared" si="1"/>
        <v>3</v>
      </c>
      <c r="R28" s="733">
        <f t="shared" si="1"/>
        <v>0</v>
      </c>
      <c r="S28" s="733">
        <f t="shared" si="1"/>
        <v>1</v>
      </c>
      <c r="T28" s="733">
        <f t="shared" si="1"/>
        <v>1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654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24.1</v>
      </c>
      <c r="F29" s="731">
        <f t="shared" ref="F29:Z31" si="2">F5+F8+F11+F14+F20+F23</f>
        <v>19.45</v>
      </c>
      <c r="G29" s="731">
        <f t="shared" si="2"/>
        <v>64.069999999999993</v>
      </c>
      <c r="H29" s="731">
        <f t="shared" si="2"/>
        <v>227.55</v>
      </c>
      <c r="I29" s="731">
        <f t="shared" si="2"/>
        <v>606.37</v>
      </c>
      <c r="J29" s="731">
        <f t="shared" si="2"/>
        <v>663.34</v>
      </c>
      <c r="K29" s="731">
        <f t="shared" si="2"/>
        <v>1033.5</v>
      </c>
      <c r="L29" s="731">
        <f t="shared" si="2"/>
        <v>1175.8599999999999</v>
      </c>
      <c r="M29" s="731">
        <f t="shared" si="2"/>
        <v>2036.33</v>
      </c>
      <c r="N29" s="731">
        <f t="shared" si="2"/>
        <v>4210.2599999999993</v>
      </c>
      <c r="O29" s="731">
        <f t="shared" si="2"/>
        <v>4175.7099999999991</v>
      </c>
      <c r="P29" s="731">
        <f t="shared" si="2"/>
        <v>3251.23</v>
      </c>
      <c r="Q29" s="731">
        <f t="shared" si="2"/>
        <v>2086.37</v>
      </c>
      <c r="R29" s="731">
        <f t="shared" si="2"/>
        <v>1070.5</v>
      </c>
      <c r="S29" s="731">
        <f t="shared" si="2"/>
        <v>843.42000000000007</v>
      </c>
      <c r="T29" s="731">
        <f t="shared" si="2"/>
        <v>923.71000000000015</v>
      </c>
      <c r="U29" s="731">
        <f t="shared" si="2"/>
        <v>798.13</v>
      </c>
      <c r="V29" s="731">
        <f t="shared" si="2"/>
        <v>580.97</v>
      </c>
      <c r="W29" s="731">
        <f t="shared" si="2"/>
        <v>272.36999999999995</v>
      </c>
      <c r="X29" s="731">
        <f t="shared" si="2"/>
        <v>237.21999999999997</v>
      </c>
      <c r="Y29" s="731">
        <f t="shared" si="2"/>
        <v>146.85</v>
      </c>
      <c r="Z29" s="723">
        <f t="shared" si="2"/>
        <v>24447.309999999998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19</v>
      </c>
      <c r="F30" s="726">
        <f t="shared" si="2"/>
        <v>730</v>
      </c>
      <c r="G30" s="726">
        <f t="shared" si="2"/>
        <v>6736</v>
      </c>
      <c r="H30" s="726">
        <f t="shared" si="2"/>
        <v>26182</v>
      </c>
      <c r="I30" s="726">
        <f t="shared" si="2"/>
        <v>98451</v>
      </c>
      <c r="J30" s="726">
        <f t="shared" si="2"/>
        <v>140918</v>
      </c>
      <c r="K30" s="726">
        <f t="shared" si="2"/>
        <v>291645</v>
      </c>
      <c r="L30" s="726">
        <f t="shared" si="2"/>
        <v>417220</v>
      </c>
      <c r="M30" s="726">
        <f t="shared" si="2"/>
        <v>846057</v>
      </c>
      <c r="N30" s="726">
        <f t="shared" si="2"/>
        <v>1899222</v>
      </c>
      <c r="O30" s="726">
        <f t="shared" si="2"/>
        <v>1999722</v>
      </c>
      <c r="P30" s="726">
        <f t="shared" si="2"/>
        <v>1644032</v>
      </c>
      <c r="Q30" s="726">
        <f t="shared" si="2"/>
        <v>1056722</v>
      </c>
      <c r="R30" s="726">
        <f t="shared" si="2"/>
        <v>626021</v>
      </c>
      <c r="S30" s="726">
        <f t="shared" si="2"/>
        <v>509357</v>
      </c>
      <c r="T30" s="726">
        <f t="shared" si="2"/>
        <v>565935</v>
      </c>
      <c r="U30" s="726">
        <f t="shared" si="2"/>
        <v>501031</v>
      </c>
      <c r="V30" s="726">
        <f t="shared" si="2"/>
        <v>374270</v>
      </c>
      <c r="W30" s="726">
        <f t="shared" si="2"/>
        <v>179959</v>
      </c>
      <c r="X30" s="726">
        <f t="shared" si="2"/>
        <v>166151</v>
      </c>
      <c r="Y30" s="726">
        <f t="shared" si="2"/>
        <v>87929</v>
      </c>
      <c r="Z30" s="727">
        <f t="shared" si="2"/>
        <v>11438309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7</v>
      </c>
      <c r="F31" s="733">
        <f t="shared" si="2"/>
        <v>138</v>
      </c>
      <c r="G31" s="733">
        <f t="shared" si="2"/>
        <v>727</v>
      </c>
      <c r="H31" s="733">
        <f t="shared" si="2"/>
        <v>2009</v>
      </c>
      <c r="I31" s="733">
        <f t="shared" si="2"/>
        <v>5227</v>
      </c>
      <c r="J31" s="733">
        <f t="shared" si="2"/>
        <v>5341</v>
      </c>
      <c r="K31" s="733">
        <f t="shared" si="2"/>
        <v>8491</v>
      </c>
      <c r="L31" s="733">
        <f t="shared" si="2"/>
        <v>9375</v>
      </c>
      <c r="M31" s="733">
        <f t="shared" si="2"/>
        <v>15249</v>
      </c>
      <c r="N31" s="733">
        <f t="shared" si="2"/>
        <v>27828</v>
      </c>
      <c r="O31" s="733">
        <f t="shared" si="2"/>
        <v>23559</v>
      </c>
      <c r="P31" s="733">
        <f t="shared" si="2"/>
        <v>16042</v>
      </c>
      <c r="Q31" s="733">
        <f t="shared" si="2"/>
        <v>8446</v>
      </c>
      <c r="R31" s="733">
        <f t="shared" si="2"/>
        <v>4198</v>
      </c>
      <c r="S31" s="733">
        <f t="shared" si="2"/>
        <v>2879</v>
      </c>
      <c r="T31" s="733">
        <f t="shared" si="2"/>
        <v>2650</v>
      </c>
      <c r="U31" s="733">
        <f t="shared" si="2"/>
        <v>1988</v>
      </c>
      <c r="V31" s="733">
        <f t="shared" si="2"/>
        <v>1320</v>
      </c>
      <c r="W31" s="733">
        <f t="shared" si="2"/>
        <v>534</v>
      </c>
      <c r="X31" s="733">
        <f t="shared" si="2"/>
        <v>410</v>
      </c>
      <c r="Y31" s="733">
        <f t="shared" si="2"/>
        <v>218</v>
      </c>
      <c r="Z31" s="734">
        <f t="shared" si="2"/>
        <v>136636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0.1</v>
      </c>
      <c r="I32" s="731">
        <v>2.33</v>
      </c>
      <c r="J32" s="731">
        <v>1.38</v>
      </c>
      <c r="K32" s="731">
        <v>3.14</v>
      </c>
      <c r="L32" s="731">
        <v>5.35</v>
      </c>
      <c r="M32" s="731">
        <v>44.36</v>
      </c>
      <c r="N32" s="731">
        <v>129.94</v>
      </c>
      <c r="O32" s="731">
        <v>134.44999999999999</v>
      </c>
      <c r="P32" s="731">
        <v>131.31</v>
      </c>
      <c r="Q32" s="731">
        <v>307.35000000000002</v>
      </c>
      <c r="R32" s="731">
        <v>642.09</v>
      </c>
      <c r="S32" s="731">
        <v>438.63</v>
      </c>
      <c r="T32" s="731">
        <v>425.1</v>
      </c>
      <c r="U32" s="731">
        <v>248.41</v>
      </c>
      <c r="V32" s="731">
        <v>204.31</v>
      </c>
      <c r="W32" s="731">
        <v>104.12</v>
      </c>
      <c r="X32" s="731">
        <v>86.47</v>
      </c>
      <c r="Y32" s="731">
        <v>93.99</v>
      </c>
      <c r="Z32" s="723">
        <v>3002.83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3</v>
      </c>
      <c r="I33" s="726">
        <v>186</v>
      </c>
      <c r="J33" s="726">
        <v>101</v>
      </c>
      <c r="K33" s="726">
        <v>274</v>
      </c>
      <c r="L33" s="726">
        <v>786</v>
      </c>
      <c r="M33" s="726">
        <v>7351</v>
      </c>
      <c r="N33" s="726">
        <v>24211</v>
      </c>
      <c r="O33" s="726">
        <v>30842</v>
      </c>
      <c r="P33" s="726">
        <v>31869</v>
      </c>
      <c r="Q33" s="726">
        <v>74491</v>
      </c>
      <c r="R33" s="726">
        <v>152463</v>
      </c>
      <c r="S33" s="726">
        <v>108711</v>
      </c>
      <c r="T33" s="726">
        <v>106735</v>
      </c>
      <c r="U33" s="726">
        <v>63614</v>
      </c>
      <c r="V33" s="726">
        <v>53904</v>
      </c>
      <c r="W33" s="726">
        <v>24625</v>
      </c>
      <c r="X33" s="726">
        <v>22586</v>
      </c>
      <c r="Y33" s="726">
        <v>24015</v>
      </c>
      <c r="Z33" s="727">
        <v>726767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11</v>
      </c>
      <c r="J34" s="729">
        <v>6</v>
      </c>
      <c r="K34" s="729">
        <v>13</v>
      </c>
      <c r="L34" s="729">
        <v>25</v>
      </c>
      <c r="M34" s="729">
        <v>157</v>
      </c>
      <c r="N34" s="729">
        <v>423</v>
      </c>
      <c r="O34" s="729">
        <v>363</v>
      </c>
      <c r="P34" s="729">
        <v>287</v>
      </c>
      <c r="Q34" s="729">
        <v>543</v>
      </c>
      <c r="R34" s="729">
        <v>804</v>
      </c>
      <c r="S34" s="729">
        <v>457</v>
      </c>
      <c r="T34" s="729">
        <v>437</v>
      </c>
      <c r="U34" s="729">
        <v>243</v>
      </c>
      <c r="V34" s="729">
        <v>237</v>
      </c>
      <c r="W34" s="729">
        <v>99</v>
      </c>
      <c r="X34" s="729">
        <v>101</v>
      </c>
      <c r="Y34" s="729">
        <v>103</v>
      </c>
      <c r="Z34" s="730">
        <v>4309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0.13</v>
      </c>
      <c r="P35" s="731">
        <v>0</v>
      </c>
      <c r="Q35" s="731">
        <v>0</v>
      </c>
      <c r="R35" s="731">
        <v>0</v>
      </c>
      <c r="S35" s="731">
        <v>0</v>
      </c>
      <c r="T35" s="731">
        <v>4.97</v>
      </c>
      <c r="U35" s="731">
        <v>1.81</v>
      </c>
      <c r="V35" s="731">
        <v>2.29</v>
      </c>
      <c r="W35" s="731">
        <v>15.65</v>
      </c>
      <c r="X35" s="731">
        <v>6.09</v>
      </c>
      <c r="Y35" s="731">
        <v>9.0399999999999991</v>
      </c>
      <c r="Z35" s="723">
        <v>39.979999999999997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39</v>
      </c>
      <c r="P36" s="726">
        <v>0</v>
      </c>
      <c r="Q36" s="726">
        <v>0</v>
      </c>
      <c r="R36" s="726">
        <v>0</v>
      </c>
      <c r="S36" s="726">
        <v>0</v>
      </c>
      <c r="T36" s="726">
        <v>1205</v>
      </c>
      <c r="U36" s="726">
        <v>509</v>
      </c>
      <c r="V36" s="726">
        <v>703</v>
      </c>
      <c r="W36" s="726">
        <v>3900</v>
      </c>
      <c r="X36" s="726">
        <v>1737</v>
      </c>
      <c r="Y36" s="726">
        <v>2794</v>
      </c>
      <c r="Z36" s="727">
        <v>10887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7</v>
      </c>
      <c r="U37" s="729">
        <v>3</v>
      </c>
      <c r="V37" s="729">
        <v>3</v>
      </c>
      <c r="W37" s="729">
        <v>20</v>
      </c>
      <c r="X37" s="729">
        <v>9</v>
      </c>
      <c r="Y37" s="729">
        <v>13</v>
      </c>
      <c r="Z37" s="730">
        <v>55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0.1</v>
      </c>
      <c r="I38" s="731">
        <f t="shared" si="3"/>
        <v>2.33</v>
      </c>
      <c r="J38" s="731">
        <f t="shared" si="3"/>
        <v>1.38</v>
      </c>
      <c r="K38" s="731">
        <f t="shared" si="3"/>
        <v>3.14</v>
      </c>
      <c r="L38" s="731">
        <f t="shared" si="3"/>
        <v>5.35</v>
      </c>
      <c r="M38" s="731">
        <f t="shared" si="3"/>
        <v>44.36</v>
      </c>
      <c r="N38" s="731">
        <f t="shared" si="3"/>
        <v>129.94</v>
      </c>
      <c r="O38" s="731">
        <f t="shared" si="3"/>
        <v>134.57999999999998</v>
      </c>
      <c r="P38" s="731">
        <f t="shared" si="3"/>
        <v>131.31</v>
      </c>
      <c r="Q38" s="731">
        <f t="shared" si="3"/>
        <v>307.35000000000002</v>
      </c>
      <c r="R38" s="731">
        <f t="shared" si="3"/>
        <v>642.09</v>
      </c>
      <c r="S38" s="731">
        <f t="shared" si="3"/>
        <v>438.63</v>
      </c>
      <c r="T38" s="731">
        <f t="shared" si="3"/>
        <v>430.07000000000005</v>
      </c>
      <c r="U38" s="731">
        <f t="shared" si="3"/>
        <v>250.22</v>
      </c>
      <c r="V38" s="731">
        <f t="shared" si="3"/>
        <v>206.6</v>
      </c>
      <c r="W38" s="731">
        <f t="shared" si="3"/>
        <v>119.77000000000001</v>
      </c>
      <c r="X38" s="731">
        <f t="shared" si="3"/>
        <v>92.56</v>
      </c>
      <c r="Y38" s="731">
        <f t="shared" si="3"/>
        <v>103.03</v>
      </c>
      <c r="Z38" s="723">
        <f t="shared" si="3"/>
        <v>3042.81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3</v>
      </c>
      <c r="I39" s="726">
        <f t="shared" si="3"/>
        <v>186</v>
      </c>
      <c r="J39" s="726">
        <f t="shared" si="3"/>
        <v>101</v>
      </c>
      <c r="K39" s="726">
        <f t="shared" si="3"/>
        <v>274</v>
      </c>
      <c r="L39" s="726">
        <f t="shared" si="3"/>
        <v>786</v>
      </c>
      <c r="M39" s="726">
        <f t="shared" si="3"/>
        <v>7351</v>
      </c>
      <c r="N39" s="726">
        <f t="shared" si="3"/>
        <v>24211</v>
      </c>
      <c r="O39" s="726">
        <f t="shared" si="3"/>
        <v>30881</v>
      </c>
      <c r="P39" s="726">
        <f t="shared" si="3"/>
        <v>31869</v>
      </c>
      <c r="Q39" s="726">
        <f t="shared" si="3"/>
        <v>74491</v>
      </c>
      <c r="R39" s="726">
        <f t="shared" si="3"/>
        <v>152463</v>
      </c>
      <c r="S39" s="726">
        <f t="shared" si="3"/>
        <v>108711</v>
      </c>
      <c r="T39" s="726">
        <f t="shared" si="3"/>
        <v>107940</v>
      </c>
      <c r="U39" s="726">
        <f t="shared" si="3"/>
        <v>64123</v>
      </c>
      <c r="V39" s="726">
        <f t="shared" si="3"/>
        <v>54607</v>
      </c>
      <c r="W39" s="726">
        <f t="shared" si="3"/>
        <v>28525</v>
      </c>
      <c r="X39" s="726">
        <f t="shared" si="3"/>
        <v>24323</v>
      </c>
      <c r="Y39" s="726">
        <f t="shared" si="3"/>
        <v>26809</v>
      </c>
      <c r="Z39" s="727">
        <f t="shared" si="3"/>
        <v>737654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11</v>
      </c>
      <c r="J40" s="733">
        <f t="shared" si="3"/>
        <v>6</v>
      </c>
      <c r="K40" s="733">
        <f t="shared" si="3"/>
        <v>13</v>
      </c>
      <c r="L40" s="733">
        <f t="shared" si="3"/>
        <v>25</v>
      </c>
      <c r="M40" s="733">
        <f t="shared" si="3"/>
        <v>157</v>
      </c>
      <c r="N40" s="733">
        <f t="shared" si="3"/>
        <v>423</v>
      </c>
      <c r="O40" s="733">
        <f t="shared" si="3"/>
        <v>363</v>
      </c>
      <c r="P40" s="733">
        <f t="shared" si="3"/>
        <v>287</v>
      </c>
      <c r="Q40" s="733">
        <f t="shared" si="3"/>
        <v>543</v>
      </c>
      <c r="R40" s="733">
        <f t="shared" si="3"/>
        <v>804</v>
      </c>
      <c r="S40" s="733">
        <f t="shared" si="3"/>
        <v>457</v>
      </c>
      <c r="T40" s="733">
        <f t="shared" si="3"/>
        <v>444</v>
      </c>
      <c r="U40" s="733">
        <f t="shared" si="3"/>
        <v>246</v>
      </c>
      <c r="V40" s="733">
        <f t="shared" si="3"/>
        <v>240</v>
      </c>
      <c r="W40" s="733">
        <f t="shared" si="3"/>
        <v>119</v>
      </c>
      <c r="X40" s="733">
        <f t="shared" si="3"/>
        <v>110</v>
      </c>
      <c r="Y40" s="733">
        <f t="shared" si="3"/>
        <v>116</v>
      </c>
      <c r="Z40" s="734">
        <f t="shared" si="3"/>
        <v>4364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3.39</v>
      </c>
      <c r="J41" s="731">
        <v>1.63</v>
      </c>
      <c r="K41" s="731">
        <v>0.22</v>
      </c>
      <c r="L41" s="731">
        <v>3.94</v>
      </c>
      <c r="M41" s="731">
        <v>15.02</v>
      </c>
      <c r="N41" s="731">
        <v>23.24</v>
      </c>
      <c r="O41" s="731">
        <v>75.040000000000006</v>
      </c>
      <c r="P41" s="731">
        <v>118.48</v>
      </c>
      <c r="Q41" s="731">
        <v>31.08</v>
      </c>
      <c r="R41" s="731">
        <v>4.1100000000000003</v>
      </c>
      <c r="S41" s="731">
        <v>0.8</v>
      </c>
      <c r="T41" s="731">
        <v>0.19</v>
      </c>
      <c r="U41" s="731">
        <v>0</v>
      </c>
      <c r="V41" s="731">
        <v>0.26</v>
      </c>
      <c r="W41" s="731">
        <v>0</v>
      </c>
      <c r="X41" s="731">
        <v>0</v>
      </c>
      <c r="Y41" s="731">
        <v>0</v>
      </c>
      <c r="Z41" s="723">
        <v>277.39999999999998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199</v>
      </c>
      <c r="J42" s="726">
        <v>109</v>
      </c>
      <c r="K42" s="726">
        <v>12</v>
      </c>
      <c r="L42" s="726">
        <v>418</v>
      </c>
      <c r="M42" s="726">
        <v>1879</v>
      </c>
      <c r="N42" s="726">
        <v>2252</v>
      </c>
      <c r="O42" s="726">
        <v>6442</v>
      </c>
      <c r="P42" s="726">
        <v>11293</v>
      </c>
      <c r="Q42" s="726">
        <v>3037</v>
      </c>
      <c r="R42" s="726">
        <v>411</v>
      </c>
      <c r="S42" s="726">
        <v>62</v>
      </c>
      <c r="T42" s="726">
        <v>13</v>
      </c>
      <c r="U42" s="726">
        <v>0</v>
      </c>
      <c r="V42" s="726">
        <v>37</v>
      </c>
      <c r="W42" s="726">
        <v>0</v>
      </c>
      <c r="X42" s="726">
        <v>0</v>
      </c>
      <c r="Y42" s="726">
        <v>0</v>
      </c>
      <c r="Z42" s="727">
        <v>26164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11</v>
      </c>
      <c r="J43" s="729">
        <v>4</v>
      </c>
      <c r="K43" s="729">
        <v>0</v>
      </c>
      <c r="L43" s="729">
        <v>8</v>
      </c>
      <c r="M43" s="729">
        <v>20</v>
      </c>
      <c r="N43" s="729">
        <v>28</v>
      </c>
      <c r="O43" s="729">
        <v>92</v>
      </c>
      <c r="P43" s="729">
        <v>135</v>
      </c>
      <c r="Q43" s="729">
        <v>40</v>
      </c>
      <c r="R43" s="729">
        <v>5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343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323</v>
      </c>
      <c r="D44" s="721" t="s">
        <v>27</v>
      </c>
      <c r="E44" s="731">
        <v>0</v>
      </c>
      <c r="F44" s="731">
        <v>40.86</v>
      </c>
      <c r="G44" s="731">
        <v>87.94</v>
      </c>
      <c r="H44" s="731">
        <v>91.13</v>
      </c>
      <c r="I44" s="731">
        <v>654.69000000000005</v>
      </c>
      <c r="J44" s="731">
        <v>200.86</v>
      </c>
      <c r="K44" s="731">
        <v>951.98</v>
      </c>
      <c r="L44" s="731">
        <v>1414.97</v>
      </c>
      <c r="M44" s="731">
        <v>2210.11</v>
      </c>
      <c r="N44" s="731">
        <v>2787.18</v>
      </c>
      <c r="O44" s="731">
        <v>3209.46</v>
      </c>
      <c r="P44" s="731">
        <v>3364.89</v>
      </c>
      <c r="Q44" s="731">
        <v>2101.6999999999998</v>
      </c>
      <c r="R44" s="731">
        <v>644.44000000000005</v>
      </c>
      <c r="S44" s="731">
        <v>265.92</v>
      </c>
      <c r="T44" s="731">
        <v>215.46</v>
      </c>
      <c r="U44" s="731">
        <v>143.19</v>
      </c>
      <c r="V44" s="731">
        <v>47.51</v>
      </c>
      <c r="W44" s="731">
        <v>34.06</v>
      </c>
      <c r="X44" s="731">
        <v>35.51</v>
      </c>
      <c r="Y44" s="731">
        <v>72.06</v>
      </c>
      <c r="Z44" s="723">
        <v>18573.919999999998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384</v>
      </c>
      <c r="G45" s="726">
        <v>1490</v>
      </c>
      <c r="H45" s="726">
        <v>3387</v>
      </c>
      <c r="I45" s="726">
        <v>37419</v>
      </c>
      <c r="J45" s="726">
        <v>12202</v>
      </c>
      <c r="K45" s="726">
        <v>59584</v>
      </c>
      <c r="L45" s="726">
        <v>101508</v>
      </c>
      <c r="M45" s="726">
        <v>174251</v>
      </c>
      <c r="N45" s="726">
        <v>248744</v>
      </c>
      <c r="O45" s="726">
        <v>301032</v>
      </c>
      <c r="P45" s="726">
        <v>329121</v>
      </c>
      <c r="Q45" s="726">
        <v>205605</v>
      </c>
      <c r="R45" s="726">
        <v>65272</v>
      </c>
      <c r="S45" s="726">
        <v>26632</v>
      </c>
      <c r="T45" s="726">
        <v>21018</v>
      </c>
      <c r="U45" s="726">
        <v>14311</v>
      </c>
      <c r="V45" s="726">
        <v>4362</v>
      </c>
      <c r="W45" s="726">
        <v>3002</v>
      </c>
      <c r="X45" s="726">
        <v>3607</v>
      </c>
      <c r="Y45" s="726">
        <v>8137</v>
      </c>
      <c r="Z45" s="727">
        <v>1621068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63</v>
      </c>
      <c r="G46" s="729">
        <v>187</v>
      </c>
      <c r="H46" s="729">
        <v>311</v>
      </c>
      <c r="I46" s="729">
        <v>2108</v>
      </c>
      <c r="J46" s="729">
        <v>507</v>
      </c>
      <c r="K46" s="729">
        <v>1802</v>
      </c>
      <c r="L46" s="729">
        <v>1822</v>
      </c>
      <c r="M46" s="729">
        <v>2473</v>
      </c>
      <c r="N46" s="729">
        <v>3411</v>
      </c>
      <c r="O46" s="729">
        <v>4048</v>
      </c>
      <c r="P46" s="729">
        <v>4369</v>
      </c>
      <c r="Q46" s="729">
        <v>2733</v>
      </c>
      <c r="R46" s="729">
        <v>848</v>
      </c>
      <c r="S46" s="729">
        <v>365</v>
      </c>
      <c r="T46" s="729">
        <v>291</v>
      </c>
      <c r="U46" s="729">
        <v>197</v>
      </c>
      <c r="V46" s="729">
        <v>64</v>
      </c>
      <c r="W46" s="729">
        <v>47</v>
      </c>
      <c r="X46" s="729">
        <v>52</v>
      </c>
      <c r="Y46" s="729">
        <v>110</v>
      </c>
      <c r="Z46" s="730">
        <v>25808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40.86</v>
      </c>
      <c r="G47" s="731">
        <f t="shared" si="4"/>
        <v>87.94</v>
      </c>
      <c r="H47" s="731">
        <f t="shared" si="4"/>
        <v>91.13</v>
      </c>
      <c r="I47" s="731">
        <f t="shared" si="4"/>
        <v>658.08</v>
      </c>
      <c r="J47" s="731">
        <f t="shared" si="4"/>
        <v>202.49</v>
      </c>
      <c r="K47" s="731">
        <f t="shared" si="4"/>
        <v>952.2</v>
      </c>
      <c r="L47" s="731">
        <f t="shared" si="4"/>
        <v>1418.91</v>
      </c>
      <c r="M47" s="731">
        <f t="shared" si="4"/>
        <v>2225.13</v>
      </c>
      <c r="N47" s="731">
        <f t="shared" si="4"/>
        <v>2810.4199999999996</v>
      </c>
      <c r="O47" s="731">
        <f t="shared" si="4"/>
        <v>3284.5</v>
      </c>
      <c r="P47" s="731">
        <f t="shared" si="4"/>
        <v>3483.37</v>
      </c>
      <c r="Q47" s="731">
        <f t="shared" si="4"/>
        <v>2132.7799999999997</v>
      </c>
      <c r="R47" s="731">
        <f t="shared" si="4"/>
        <v>648.55000000000007</v>
      </c>
      <c r="S47" s="731">
        <f t="shared" si="4"/>
        <v>266.72000000000003</v>
      </c>
      <c r="T47" s="731">
        <f t="shared" si="4"/>
        <v>215.65</v>
      </c>
      <c r="U47" s="731">
        <f t="shared" si="4"/>
        <v>143.19</v>
      </c>
      <c r="V47" s="731">
        <f t="shared" si="4"/>
        <v>47.769999999999996</v>
      </c>
      <c r="W47" s="731">
        <f t="shared" si="4"/>
        <v>34.06</v>
      </c>
      <c r="X47" s="731">
        <f t="shared" si="4"/>
        <v>35.51</v>
      </c>
      <c r="Y47" s="731">
        <f t="shared" si="4"/>
        <v>72.06</v>
      </c>
      <c r="Z47" s="723">
        <f t="shared" si="4"/>
        <v>18851.32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384</v>
      </c>
      <c r="G48" s="726">
        <f t="shared" si="4"/>
        <v>1490</v>
      </c>
      <c r="H48" s="726">
        <f t="shared" si="4"/>
        <v>3387</v>
      </c>
      <c r="I48" s="726">
        <f t="shared" si="4"/>
        <v>37618</v>
      </c>
      <c r="J48" s="726">
        <f t="shared" si="4"/>
        <v>12311</v>
      </c>
      <c r="K48" s="726">
        <f t="shared" si="4"/>
        <v>59596</v>
      </c>
      <c r="L48" s="726">
        <f t="shared" si="4"/>
        <v>101926</v>
      </c>
      <c r="M48" s="726">
        <f t="shared" si="4"/>
        <v>176130</v>
      </c>
      <c r="N48" s="726">
        <f t="shared" si="4"/>
        <v>250996</v>
      </c>
      <c r="O48" s="726">
        <f t="shared" si="4"/>
        <v>307474</v>
      </c>
      <c r="P48" s="726">
        <f t="shared" si="4"/>
        <v>340414</v>
      </c>
      <c r="Q48" s="726">
        <f t="shared" si="4"/>
        <v>208642</v>
      </c>
      <c r="R48" s="726">
        <f t="shared" si="4"/>
        <v>65683</v>
      </c>
      <c r="S48" s="726">
        <f t="shared" si="4"/>
        <v>26694</v>
      </c>
      <c r="T48" s="726">
        <f t="shared" si="4"/>
        <v>21031</v>
      </c>
      <c r="U48" s="726">
        <f t="shared" si="4"/>
        <v>14311</v>
      </c>
      <c r="V48" s="726">
        <f t="shared" si="4"/>
        <v>4399</v>
      </c>
      <c r="W48" s="726">
        <f t="shared" si="4"/>
        <v>3002</v>
      </c>
      <c r="X48" s="726">
        <f t="shared" si="4"/>
        <v>3607</v>
      </c>
      <c r="Y48" s="726">
        <f t="shared" si="4"/>
        <v>8137</v>
      </c>
      <c r="Z48" s="727">
        <f t="shared" si="4"/>
        <v>1647232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63</v>
      </c>
      <c r="G49" s="733">
        <f t="shared" si="4"/>
        <v>187</v>
      </c>
      <c r="H49" s="733">
        <f t="shared" si="4"/>
        <v>311</v>
      </c>
      <c r="I49" s="733">
        <f t="shared" si="4"/>
        <v>2119</v>
      </c>
      <c r="J49" s="733">
        <f t="shared" si="4"/>
        <v>511</v>
      </c>
      <c r="K49" s="733">
        <f t="shared" si="4"/>
        <v>1802</v>
      </c>
      <c r="L49" s="733">
        <f t="shared" si="4"/>
        <v>1830</v>
      </c>
      <c r="M49" s="733">
        <f t="shared" si="4"/>
        <v>2493</v>
      </c>
      <c r="N49" s="733">
        <f t="shared" si="4"/>
        <v>3439</v>
      </c>
      <c r="O49" s="733">
        <f t="shared" si="4"/>
        <v>4140</v>
      </c>
      <c r="P49" s="733">
        <f t="shared" si="4"/>
        <v>4504</v>
      </c>
      <c r="Q49" s="733">
        <f t="shared" si="4"/>
        <v>2773</v>
      </c>
      <c r="R49" s="733">
        <f t="shared" si="4"/>
        <v>853</v>
      </c>
      <c r="S49" s="733">
        <f t="shared" si="4"/>
        <v>365</v>
      </c>
      <c r="T49" s="733">
        <f t="shared" si="4"/>
        <v>291</v>
      </c>
      <c r="U49" s="733">
        <f t="shared" si="4"/>
        <v>197</v>
      </c>
      <c r="V49" s="733">
        <f t="shared" si="4"/>
        <v>64</v>
      </c>
      <c r="W49" s="733">
        <f t="shared" si="4"/>
        <v>47</v>
      </c>
      <c r="X49" s="733">
        <f t="shared" si="4"/>
        <v>52</v>
      </c>
      <c r="Y49" s="733">
        <f t="shared" si="4"/>
        <v>110</v>
      </c>
      <c r="Z49" s="734">
        <f t="shared" si="4"/>
        <v>26151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40.86</v>
      </c>
      <c r="G50" s="731">
        <f t="shared" si="5"/>
        <v>87.94</v>
      </c>
      <c r="H50" s="731">
        <f t="shared" si="5"/>
        <v>91.22999999999999</v>
      </c>
      <c r="I50" s="731">
        <f t="shared" si="5"/>
        <v>660.41000000000008</v>
      </c>
      <c r="J50" s="731">
        <f t="shared" si="5"/>
        <v>203.87</v>
      </c>
      <c r="K50" s="731">
        <f t="shared" si="5"/>
        <v>955.34</v>
      </c>
      <c r="L50" s="731">
        <f t="shared" si="5"/>
        <v>1424.26</v>
      </c>
      <c r="M50" s="731">
        <f t="shared" si="5"/>
        <v>2269.4900000000002</v>
      </c>
      <c r="N50" s="731">
        <f t="shared" si="5"/>
        <v>2940.3599999999997</v>
      </c>
      <c r="O50" s="731">
        <f t="shared" si="5"/>
        <v>3419.08</v>
      </c>
      <c r="P50" s="731">
        <f t="shared" si="5"/>
        <v>3614.68</v>
      </c>
      <c r="Q50" s="731">
        <f t="shared" si="5"/>
        <v>2440.1299999999997</v>
      </c>
      <c r="R50" s="731">
        <f t="shared" si="5"/>
        <v>1290.6400000000001</v>
      </c>
      <c r="S50" s="731">
        <f t="shared" si="5"/>
        <v>705.35</v>
      </c>
      <c r="T50" s="731">
        <f t="shared" si="5"/>
        <v>645.72</v>
      </c>
      <c r="U50" s="731">
        <f t="shared" si="5"/>
        <v>393.40999999999997</v>
      </c>
      <c r="V50" s="731">
        <f t="shared" si="5"/>
        <v>254.36999999999998</v>
      </c>
      <c r="W50" s="731">
        <f t="shared" si="5"/>
        <v>153.83000000000001</v>
      </c>
      <c r="X50" s="731">
        <f t="shared" si="5"/>
        <v>128.07</v>
      </c>
      <c r="Y50" s="731">
        <f t="shared" si="5"/>
        <v>175.09</v>
      </c>
      <c r="Z50" s="723">
        <f t="shared" si="5"/>
        <v>21894.129999999997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384</v>
      </c>
      <c r="G51" s="726">
        <f t="shared" si="5"/>
        <v>1490</v>
      </c>
      <c r="H51" s="726">
        <f t="shared" si="5"/>
        <v>3390</v>
      </c>
      <c r="I51" s="726">
        <f t="shared" si="5"/>
        <v>37804</v>
      </c>
      <c r="J51" s="726">
        <f t="shared" si="5"/>
        <v>12412</v>
      </c>
      <c r="K51" s="726">
        <f t="shared" si="5"/>
        <v>59870</v>
      </c>
      <c r="L51" s="726">
        <f t="shared" si="5"/>
        <v>102712</v>
      </c>
      <c r="M51" s="726">
        <f t="shared" si="5"/>
        <v>183481</v>
      </c>
      <c r="N51" s="726">
        <f t="shared" si="5"/>
        <v>275207</v>
      </c>
      <c r="O51" s="726">
        <f t="shared" si="5"/>
        <v>338355</v>
      </c>
      <c r="P51" s="726">
        <f t="shared" si="5"/>
        <v>372283</v>
      </c>
      <c r="Q51" s="726">
        <f t="shared" si="5"/>
        <v>283133</v>
      </c>
      <c r="R51" s="726">
        <f t="shared" si="5"/>
        <v>218146</v>
      </c>
      <c r="S51" s="726">
        <f t="shared" si="5"/>
        <v>135405</v>
      </c>
      <c r="T51" s="726">
        <f t="shared" si="5"/>
        <v>128971</v>
      </c>
      <c r="U51" s="726">
        <f t="shared" si="5"/>
        <v>78434</v>
      </c>
      <c r="V51" s="726">
        <f t="shared" si="5"/>
        <v>59006</v>
      </c>
      <c r="W51" s="726">
        <f t="shared" si="5"/>
        <v>31527</v>
      </c>
      <c r="X51" s="726">
        <f t="shared" si="5"/>
        <v>27930</v>
      </c>
      <c r="Y51" s="726">
        <f t="shared" si="5"/>
        <v>34946</v>
      </c>
      <c r="Z51" s="727">
        <f t="shared" si="5"/>
        <v>2384886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63</v>
      </c>
      <c r="G52" s="733">
        <f t="shared" si="5"/>
        <v>187</v>
      </c>
      <c r="H52" s="733">
        <f t="shared" si="5"/>
        <v>311</v>
      </c>
      <c r="I52" s="733">
        <f t="shared" si="5"/>
        <v>2130</v>
      </c>
      <c r="J52" s="733">
        <f t="shared" si="5"/>
        <v>517</v>
      </c>
      <c r="K52" s="733">
        <f t="shared" si="5"/>
        <v>1815</v>
      </c>
      <c r="L52" s="733">
        <f t="shared" si="5"/>
        <v>1855</v>
      </c>
      <c r="M52" s="733">
        <f t="shared" si="5"/>
        <v>2650</v>
      </c>
      <c r="N52" s="733">
        <f t="shared" si="5"/>
        <v>3862</v>
      </c>
      <c r="O52" s="733">
        <f t="shared" si="5"/>
        <v>4503</v>
      </c>
      <c r="P52" s="733">
        <f t="shared" si="5"/>
        <v>4791</v>
      </c>
      <c r="Q52" s="733">
        <f t="shared" si="5"/>
        <v>3316</v>
      </c>
      <c r="R52" s="733">
        <f t="shared" si="5"/>
        <v>1657</v>
      </c>
      <c r="S52" s="733">
        <f t="shared" si="5"/>
        <v>822</v>
      </c>
      <c r="T52" s="733">
        <f t="shared" si="5"/>
        <v>735</v>
      </c>
      <c r="U52" s="733">
        <f t="shared" si="5"/>
        <v>443</v>
      </c>
      <c r="V52" s="733">
        <f t="shared" si="5"/>
        <v>304</v>
      </c>
      <c r="W52" s="733">
        <f t="shared" si="5"/>
        <v>166</v>
      </c>
      <c r="X52" s="733">
        <f t="shared" si="5"/>
        <v>162</v>
      </c>
      <c r="Y52" s="733">
        <f t="shared" si="5"/>
        <v>226</v>
      </c>
      <c r="Z52" s="734">
        <f t="shared" si="5"/>
        <v>30515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24.1</v>
      </c>
      <c r="F53" s="731">
        <f t="shared" ref="F53:Z55" si="6">F5+F8+F11+F14+F20+F23+F32+F35+F41+F44</f>
        <v>60.31</v>
      </c>
      <c r="G53" s="731">
        <f t="shared" si="6"/>
        <v>152.01</v>
      </c>
      <c r="H53" s="731">
        <f t="shared" si="6"/>
        <v>318.77999999999997</v>
      </c>
      <c r="I53" s="731">
        <f t="shared" si="6"/>
        <v>1266.7800000000002</v>
      </c>
      <c r="J53" s="731">
        <f t="shared" si="6"/>
        <v>867.21</v>
      </c>
      <c r="K53" s="731">
        <f t="shared" si="6"/>
        <v>1988.8400000000001</v>
      </c>
      <c r="L53" s="731">
        <f t="shared" si="6"/>
        <v>2600.12</v>
      </c>
      <c r="M53" s="731">
        <f t="shared" si="6"/>
        <v>4305.82</v>
      </c>
      <c r="N53" s="731">
        <f t="shared" si="6"/>
        <v>7150.619999999999</v>
      </c>
      <c r="O53" s="731">
        <f t="shared" si="6"/>
        <v>7594.7899999999991</v>
      </c>
      <c r="P53" s="731">
        <f t="shared" si="6"/>
        <v>6865.91</v>
      </c>
      <c r="Q53" s="731">
        <f t="shared" si="6"/>
        <v>4526.5</v>
      </c>
      <c r="R53" s="731">
        <f t="shared" si="6"/>
        <v>2361.1400000000003</v>
      </c>
      <c r="S53" s="731">
        <f t="shared" si="6"/>
        <v>1548.7700000000002</v>
      </c>
      <c r="T53" s="731">
        <f t="shared" si="6"/>
        <v>1569.4300000000003</v>
      </c>
      <c r="U53" s="731">
        <f t="shared" si="6"/>
        <v>1191.54</v>
      </c>
      <c r="V53" s="731">
        <f t="shared" si="6"/>
        <v>835.33999999999992</v>
      </c>
      <c r="W53" s="731">
        <f t="shared" si="6"/>
        <v>426.19999999999993</v>
      </c>
      <c r="X53" s="731">
        <f t="shared" si="6"/>
        <v>365.28999999999991</v>
      </c>
      <c r="Y53" s="731">
        <f t="shared" si="6"/>
        <v>321.93999999999994</v>
      </c>
      <c r="Z53" s="723">
        <f t="shared" si="6"/>
        <v>46341.440000000002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19</v>
      </c>
      <c r="F54" s="726">
        <f t="shared" si="6"/>
        <v>1114</v>
      </c>
      <c r="G54" s="726">
        <f t="shared" si="6"/>
        <v>8226</v>
      </c>
      <c r="H54" s="726">
        <f t="shared" si="6"/>
        <v>29572</v>
      </c>
      <c r="I54" s="726">
        <f t="shared" si="6"/>
        <v>136255</v>
      </c>
      <c r="J54" s="726">
        <f t="shared" si="6"/>
        <v>153330</v>
      </c>
      <c r="K54" s="726">
        <f t="shared" si="6"/>
        <v>351515</v>
      </c>
      <c r="L54" s="726">
        <f t="shared" si="6"/>
        <v>519932</v>
      </c>
      <c r="M54" s="726">
        <f t="shared" si="6"/>
        <v>1029538</v>
      </c>
      <c r="N54" s="726">
        <f t="shared" si="6"/>
        <v>2174429</v>
      </c>
      <c r="O54" s="726">
        <f t="shared" si="6"/>
        <v>2338077</v>
      </c>
      <c r="P54" s="726">
        <f t="shared" si="6"/>
        <v>2016315</v>
      </c>
      <c r="Q54" s="726">
        <f t="shared" si="6"/>
        <v>1339855</v>
      </c>
      <c r="R54" s="726">
        <f t="shared" si="6"/>
        <v>844167</v>
      </c>
      <c r="S54" s="726">
        <f t="shared" si="6"/>
        <v>644762</v>
      </c>
      <c r="T54" s="726">
        <f t="shared" si="6"/>
        <v>694906</v>
      </c>
      <c r="U54" s="726">
        <f t="shared" si="6"/>
        <v>579465</v>
      </c>
      <c r="V54" s="726">
        <f t="shared" si="6"/>
        <v>433276</v>
      </c>
      <c r="W54" s="726">
        <f t="shared" si="6"/>
        <v>211486</v>
      </c>
      <c r="X54" s="726">
        <f t="shared" si="6"/>
        <v>194081</v>
      </c>
      <c r="Y54" s="726">
        <f t="shared" si="6"/>
        <v>122875</v>
      </c>
      <c r="Z54" s="727">
        <f t="shared" si="6"/>
        <v>13823195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7</v>
      </c>
      <c r="F55" s="736">
        <f t="shared" si="6"/>
        <v>201</v>
      </c>
      <c r="G55" s="736">
        <f t="shared" si="6"/>
        <v>914</v>
      </c>
      <c r="H55" s="736">
        <f t="shared" si="6"/>
        <v>2320</v>
      </c>
      <c r="I55" s="736">
        <f t="shared" si="6"/>
        <v>7357</v>
      </c>
      <c r="J55" s="736">
        <f t="shared" si="6"/>
        <v>5858</v>
      </c>
      <c r="K55" s="736">
        <f t="shared" si="6"/>
        <v>10306</v>
      </c>
      <c r="L55" s="736">
        <f t="shared" si="6"/>
        <v>11230</v>
      </c>
      <c r="M55" s="736">
        <f t="shared" si="6"/>
        <v>17899</v>
      </c>
      <c r="N55" s="736">
        <f t="shared" si="6"/>
        <v>31690</v>
      </c>
      <c r="O55" s="736">
        <f t="shared" si="6"/>
        <v>28062</v>
      </c>
      <c r="P55" s="736">
        <f t="shared" si="6"/>
        <v>20833</v>
      </c>
      <c r="Q55" s="736">
        <f t="shared" si="6"/>
        <v>11762</v>
      </c>
      <c r="R55" s="736">
        <f t="shared" si="6"/>
        <v>5855</v>
      </c>
      <c r="S55" s="736">
        <f t="shared" si="6"/>
        <v>3701</v>
      </c>
      <c r="T55" s="736">
        <f t="shared" si="6"/>
        <v>3385</v>
      </c>
      <c r="U55" s="736">
        <f t="shared" si="6"/>
        <v>2431</v>
      </c>
      <c r="V55" s="736">
        <f t="shared" si="6"/>
        <v>1624</v>
      </c>
      <c r="W55" s="736">
        <f t="shared" si="6"/>
        <v>700</v>
      </c>
      <c r="X55" s="736">
        <f t="shared" si="6"/>
        <v>572</v>
      </c>
      <c r="Y55" s="736">
        <f t="shared" si="6"/>
        <v>444</v>
      </c>
      <c r="Z55" s="737">
        <f t="shared" si="6"/>
        <v>167151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714.68</v>
      </c>
      <c r="H59" s="901"/>
      <c r="I59" s="901">
        <v>71468</v>
      </c>
      <c r="J59" s="901"/>
      <c r="K59" s="901">
        <v>13.78</v>
      </c>
      <c r="L59" s="901"/>
      <c r="M59" s="901">
        <v>95.8</v>
      </c>
      <c r="N59" s="901"/>
      <c r="O59" s="901">
        <v>25.54</v>
      </c>
      <c r="P59" s="901"/>
      <c r="Q59" s="901">
        <v>496.59</v>
      </c>
      <c r="R59" s="901"/>
      <c r="S59" s="906">
        <f>M59+O59+Q59</f>
        <v>617.92999999999995</v>
      </c>
      <c r="T59" s="907"/>
      <c r="U59" s="901">
        <f>Z53+G59+K59+S59</f>
        <v>47687.83</v>
      </c>
      <c r="V59" s="901"/>
      <c r="W59" s="901">
        <f>Z54</f>
        <v>13823195</v>
      </c>
      <c r="X59" s="901"/>
      <c r="Y59" s="901">
        <f>Z55</f>
        <v>167151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G1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381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0.48</v>
      </c>
      <c r="G5" s="722">
        <v>3.65</v>
      </c>
      <c r="H5" s="722">
        <v>8.17</v>
      </c>
      <c r="I5" s="722">
        <v>38.31</v>
      </c>
      <c r="J5" s="722">
        <v>76.709999999999994</v>
      </c>
      <c r="K5" s="722">
        <v>107.74</v>
      </c>
      <c r="L5" s="722">
        <v>148.08000000000001</v>
      </c>
      <c r="M5" s="722">
        <v>114.43</v>
      </c>
      <c r="N5" s="722">
        <v>336.29</v>
      </c>
      <c r="O5" s="722">
        <v>527.37</v>
      </c>
      <c r="P5" s="722">
        <v>575.34</v>
      </c>
      <c r="Q5" s="722">
        <v>359.17</v>
      </c>
      <c r="R5" s="722">
        <v>205.6</v>
      </c>
      <c r="S5" s="722">
        <v>83.04</v>
      </c>
      <c r="T5" s="722">
        <v>76.22</v>
      </c>
      <c r="U5" s="722">
        <v>46.98</v>
      </c>
      <c r="V5" s="722">
        <v>46.61</v>
      </c>
      <c r="W5" s="722">
        <v>16.41</v>
      </c>
      <c r="X5" s="722">
        <v>18.86</v>
      </c>
      <c r="Y5" s="722">
        <v>8.57</v>
      </c>
      <c r="Z5" s="723">
        <v>2798.03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26</v>
      </c>
      <c r="G6" s="726">
        <v>402</v>
      </c>
      <c r="H6" s="726">
        <v>1581</v>
      </c>
      <c r="I6" s="726">
        <v>8521</v>
      </c>
      <c r="J6" s="726">
        <v>21736</v>
      </c>
      <c r="K6" s="726">
        <v>35441</v>
      </c>
      <c r="L6" s="726">
        <v>54927</v>
      </c>
      <c r="M6" s="726">
        <v>47159</v>
      </c>
      <c r="N6" s="726">
        <v>154394</v>
      </c>
      <c r="O6" s="726">
        <v>258871</v>
      </c>
      <c r="P6" s="726">
        <v>303508</v>
      </c>
      <c r="Q6" s="726">
        <v>199270</v>
      </c>
      <c r="R6" s="726">
        <v>117678</v>
      </c>
      <c r="S6" s="726">
        <v>48436</v>
      </c>
      <c r="T6" s="726">
        <v>48917</v>
      </c>
      <c r="U6" s="726">
        <v>28859</v>
      </c>
      <c r="V6" s="726">
        <v>31181</v>
      </c>
      <c r="W6" s="726">
        <v>10497</v>
      </c>
      <c r="X6" s="726">
        <v>12474</v>
      </c>
      <c r="Y6" s="726">
        <v>5082</v>
      </c>
      <c r="Z6" s="727">
        <v>1388960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5</v>
      </c>
      <c r="G7" s="729">
        <v>48</v>
      </c>
      <c r="H7" s="729">
        <v>115</v>
      </c>
      <c r="I7" s="729">
        <v>443</v>
      </c>
      <c r="J7" s="729">
        <v>840</v>
      </c>
      <c r="K7" s="729">
        <v>1074</v>
      </c>
      <c r="L7" s="729">
        <v>1265</v>
      </c>
      <c r="M7" s="729">
        <v>854</v>
      </c>
      <c r="N7" s="729">
        <v>2238</v>
      </c>
      <c r="O7" s="729">
        <v>3130</v>
      </c>
      <c r="P7" s="729">
        <v>2995</v>
      </c>
      <c r="Q7" s="729">
        <v>1623</v>
      </c>
      <c r="R7" s="729">
        <v>805</v>
      </c>
      <c r="S7" s="729">
        <v>271</v>
      </c>
      <c r="T7" s="729">
        <v>213</v>
      </c>
      <c r="U7" s="729">
        <v>110</v>
      </c>
      <c r="V7" s="729">
        <v>101</v>
      </c>
      <c r="W7" s="729">
        <v>27</v>
      </c>
      <c r="X7" s="729">
        <v>31</v>
      </c>
      <c r="Y7" s="729">
        <v>14</v>
      </c>
      <c r="Z7" s="730">
        <v>16202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0.21</v>
      </c>
      <c r="F8" s="731">
        <v>2.75</v>
      </c>
      <c r="G8" s="731">
        <v>98.11</v>
      </c>
      <c r="H8" s="731">
        <v>280.27</v>
      </c>
      <c r="I8" s="731">
        <v>352.19</v>
      </c>
      <c r="J8" s="731">
        <v>417.51</v>
      </c>
      <c r="K8" s="731">
        <v>443.5</v>
      </c>
      <c r="L8" s="731">
        <v>355.22</v>
      </c>
      <c r="M8" s="731">
        <v>284.33</v>
      </c>
      <c r="N8" s="731">
        <v>342.95</v>
      </c>
      <c r="O8" s="731">
        <v>221.7</v>
      </c>
      <c r="P8" s="731">
        <v>258.25</v>
      </c>
      <c r="Q8" s="731">
        <v>104.89</v>
      </c>
      <c r="R8" s="731">
        <v>41.86</v>
      </c>
      <c r="S8" s="731">
        <v>24.28</v>
      </c>
      <c r="T8" s="731">
        <v>27.43</v>
      </c>
      <c r="U8" s="731">
        <v>23.99</v>
      </c>
      <c r="V8" s="731">
        <v>12.34</v>
      </c>
      <c r="W8" s="731">
        <v>3.83</v>
      </c>
      <c r="X8" s="731">
        <v>3.75</v>
      </c>
      <c r="Y8" s="731">
        <v>8.34</v>
      </c>
      <c r="Z8" s="723">
        <v>3307.7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2</v>
      </c>
      <c r="F9" s="726">
        <v>102</v>
      </c>
      <c r="G9" s="726">
        <v>5444</v>
      </c>
      <c r="H9" s="726">
        <v>27267</v>
      </c>
      <c r="I9" s="726">
        <v>43563</v>
      </c>
      <c r="J9" s="726">
        <v>58811</v>
      </c>
      <c r="K9" s="726">
        <v>72455</v>
      </c>
      <c r="L9" s="726">
        <v>76028</v>
      </c>
      <c r="M9" s="726">
        <v>65786</v>
      </c>
      <c r="N9" s="726">
        <v>90329</v>
      </c>
      <c r="O9" s="726">
        <v>57940</v>
      </c>
      <c r="P9" s="726">
        <v>77525</v>
      </c>
      <c r="Q9" s="726">
        <v>33984</v>
      </c>
      <c r="R9" s="726">
        <v>13391</v>
      </c>
      <c r="S9" s="726">
        <v>8584</v>
      </c>
      <c r="T9" s="726">
        <v>9855</v>
      </c>
      <c r="U9" s="726">
        <v>8840</v>
      </c>
      <c r="V9" s="726">
        <v>4601</v>
      </c>
      <c r="W9" s="726">
        <v>1488</v>
      </c>
      <c r="X9" s="726">
        <v>1336</v>
      </c>
      <c r="Y9" s="726">
        <v>3294</v>
      </c>
      <c r="Z9" s="727">
        <v>660625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1</v>
      </c>
      <c r="F10" s="729">
        <v>19</v>
      </c>
      <c r="G10" s="729">
        <v>653</v>
      </c>
      <c r="H10" s="729">
        <v>2217</v>
      </c>
      <c r="I10" s="729">
        <v>2379</v>
      </c>
      <c r="J10" s="729">
        <v>2369</v>
      </c>
      <c r="K10" s="729">
        <v>2298</v>
      </c>
      <c r="L10" s="729">
        <v>1818</v>
      </c>
      <c r="M10" s="729">
        <v>1252</v>
      </c>
      <c r="N10" s="729">
        <v>1355</v>
      </c>
      <c r="O10" s="729">
        <v>722</v>
      </c>
      <c r="P10" s="729">
        <v>801</v>
      </c>
      <c r="Q10" s="729">
        <v>288</v>
      </c>
      <c r="R10" s="729">
        <v>90</v>
      </c>
      <c r="S10" s="729">
        <v>48</v>
      </c>
      <c r="T10" s="729">
        <v>44</v>
      </c>
      <c r="U10" s="729">
        <v>32</v>
      </c>
      <c r="V10" s="729">
        <v>14</v>
      </c>
      <c r="W10" s="729">
        <v>2</v>
      </c>
      <c r="X10" s="729">
        <v>4</v>
      </c>
      <c r="Y10" s="729">
        <v>10</v>
      </c>
      <c r="Z10" s="730">
        <v>16416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0.86</v>
      </c>
      <c r="J11" s="731">
        <v>9.66</v>
      </c>
      <c r="K11" s="731">
        <v>40.76</v>
      </c>
      <c r="L11" s="731">
        <v>34.14</v>
      </c>
      <c r="M11" s="731">
        <v>222.65</v>
      </c>
      <c r="N11" s="731">
        <v>295.95</v>
      </c>
      <c r="O11" s="731">
        <v>441.42</v>
      </c>
      <c r="P11" s="731">
        <v>386.06</v>
      </c>
      <c r="Q11" s="731">
        <v>309.92</v>
      </c>
      <c r="R11" s="731">
        <v>59.84</v>
      </c>
      <c r="S11" s="731">
        <v>16.04</v>
      </c>
      <c r="T11" s="731">
        <v>0.8</v>
      </c>
      <c r="U11" s="731">
        <v>5.47</v>
      </c>
      <c r="V11" s="731">
        <v>1.53</v>
      </c>
      <c r="W11" s="731">
        <v>2.4</v>
      </c>
      <c r="X11" s="731">
        <v>0.54</v>
      </c>
      <c r="Y11" s="731">
        <v>0.21</v>
      </c>
      <c r="Z11" s="723">
        <v>1828.25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85</v>
      </c>
      <c r="J12" s="726">
        <v>924</v>
      </c>
      <c r="K12" s="726">
        <v>6168</v>
      </c>
      <c r="L12" s="726">
        <v>5291</v>
      </c>
      <c r="M12" s="726">
        <v>37065</v>
      </c>
      <c r="N12" s="726">
        <v>54929</v>
      </c>
      <c r="O12" s="726">
        <v>87942</v>
      </c>
      <c r="P12" s="726">
        <v>87050</v>
      </c>
      <c r="Q12" s="726">
        <v>73257</v>
      </c>
      <c r="R12" s="726">
        <v>13608</v>
      </c>
      <c r="S12" s="726">
        <v>3561</v>
      </c>
      <c r="T12" s="726">
        <v>199</v>
      </c>
      <c r="U12" s="726">
        <v>1385</v>
      </c>
      <c r="V12" s="726">
        <v>387</v>
      </c>
      <c r="W12" s="726">
        <v>607</v>
      </c>
      <c r="X12" s="726">
        <v>137</v>
      </c>
      <c r="Y12" s="726">
        <v>53</v>
      </c>
      <c r="Z12" s="727">
        <v>372648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5</v>
      </c>
      <c r="J13" s="729">
        <v>53</v>
      </c>
      <c r="K13" s="729">
        <v>257</v>
      </c>
      <c r="L13" s="729">
        <v>178</v>
      </c>
      <c r="M13" s="729">
        <v>925</v>
      </c>
      <c r="N13" s="729">
        <v>983</v>
      </c>
      <c r="O13" s="729">
        <v>1115</v>
      </c>
      <c r="P13" s="729">
        <v>652</v>
      </c>
      <c r="Q13" s="729">
        <v>364</v>
      </c>
      <c r="R13" s="729">
        <v>63</v>
      </c>
      <c r="S13" s="729">
        <v>16</v>
      </c>
      <c r="T13" s="729">
        <v>1</v>
      </c>
      <c r="U13" s="729">
        <v>8</v>
      </c>
      <c r="V13" s="729">
        <v>1</v>
      </c>
      <c r="W13" s="729">
        <v>4</v>
      </c>
      <c r="X13" s="729">
        <v>1</v>
      </c>
      <c r="Y13" s="729">
        <v>0</v>
      </c>
      <c r="Z13" s="730">
        <v>4626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2.65</v>
      </c>
      <c r="K14" s="731">
        <v>2.7</v>
      </c>
      <c r="L14" s="731">
        <v>19.62</v>
      </c>
      <c r="M14" s="731">
        <v>48.04</v>
      </c>
      <c r="N14" s="731">
        <v>255.31</v>
      </c>
      <c r="O14" s="731">
        <v>77.180000000000007</v>
      </c>
      <c r="P14" s="731">
        <v>2.7</v>
      </c>
      <c r="Q14" s="731">
        <v>1.75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0.63</v>
      </c>
      <c r="Y14" s="731">
        <v>0</v>
      </c>
      <c r="Z14" s="723">
        <v>410.58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183</v>
      </c>
      <c r="K15" s="726">
        <v>437</v>
      </c>
      <c r="L15" s="726">
        <v>2986</v>
      </c>
      <c r="M15" s="726">
        <v>6384</v>
      </c>
      <c r="N15" s="726">
        <v>54116</v>
      </c>
      <c r="O15" s="726">
        <v>17620</v>
      </c>
      <c r="P15" s="726">
        <v>655</v>
      </c>
      <c r="Q15" s="726">
        <v>335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129</v>
      </c>
      <c r="Y15" s="726">
        <v>0</v>
      </c>
      <c r="Z15" s="727">
        <v>82845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12</v>
      </c>
      <c r="K16" s="729">
        <v>18</v>
      </c>
      <c r="L16" s="729">
        <v>100</v>
      </c>
      <c r="M16" s="729">
        <v>185</v>
      </c>
      <c r="N16" s="729">
        <v>885</v>
      </c>
      <c r="O16" s="729">
        <v>222</v>
      </c>
      <c r="P16" s="729">
        <v>6</v>
      </c>
      <c r="Q16" s="729">
        <v>3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1</v>
      </c>
      <c r="Y16" s="729">
        <v>0</v>
      </c>
      <c r="Z16" s="732">
        <v>1432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0.21</v>
      </c>
      <c r="F17" s="731">
        <f t="shared" ref="F17:Z19" si="0">F5+F8+F11+F14</f>
        <v>3.23</v>
      </c>
      <c r="G17" s="731">
        <f t="shared" si="0"/>
        <v>101.76</v>
      </c>
      <c r="H17" s="731">
        <f t="shared" si="0"/>
        <v>288.44</v>
      </c>
      <c r="I17" s="731">
        <f t="shared" si="0"/>
        <v>391.36</v>
      </c>
      <c r="J17" s="731">
        <f t="shared" si="0"/>
        <v>506.53</v>
      </c>
      <c r="K17" s="731">
        <f t="shared" si="0"/>
        <v>594.70000000000005</v>
      </c>
      <c r="L17" s="731">
        <f t="shared" si="0"/>
        <v>557.06000000000006</v>
      </c>
      <c r="M17" s="731">
        <f t="shared" si="0"/>
        <v>669.44999999999993</v>
      </c>
      <c r="N17" s="731">
        <f t="shared" si="0"/>
        <v>1230.5</v>
      </c>
      <c r="O17" s="731">
        <f t="shared" si="0"/>
        <v>1267.67</v>
      </c>
      <c r="P17" s="731">
        <f t="shared" si="0"/>
        <v>1222.3500000000001</v>
      </c>
      <c r="Q17" s="731">
        <f t="shared" si="0"/>
        <v>775.73</v>
      </c>
      <c r="R17" s="731">
        <f t="shared" si="0"/>
        <v>307.29999999999995</v>
      </c>
      <c r="S17" s="731">
        <f t="shared" si="0"/>
        <v>123.36000000000001</v>
      </c>
      <c r="T17" s="731">
        <f t="shared" si="0"/>
        <v>104.45</v>
      </c>
      <c r="U17" s="731">
        <f t="shared" si="0"/>
        <v>76.44</v>
      </c>
      <c r="V17" s="731">
        <f t="shared" si="0"/>
        <v>60.480000000000004</v>
      </c>
      <c r="W17" s="731">
        <f t="shared" si="0"/>
        <v>22.64</v>
      </c>
      <c r="X17" s="731">
        <f t="shared" si="0"/>
        <v>23.779999999999998</v>
      </c>
      <c r="Y17" s="731">
        <f t="shared" si="0"/>
        <v>17.12</v>
      </c>
      <c r="Z17" s="723">
        <f t="shared" si="0"/>
        <v>8344.56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2</v>
      </c>
      <c r="F18" s="726">
        <f t="shared" si="0"/>
        <v>128</v>
      </c>
      <c r="G18" s="726">
        <f t="shared" si="0"/>
        <v>5846</v>
      </c>
      <c r="H18" s="726">
        <f t="shared" si="0"/>
        <v>28848</v>
      </c>
      <c r="I18" s="726">
        <f t="shared" si="0"/>
        <v>52169</v>
      </c>
      <c r="J18" s="726">
        <f t="shared" si="0"/>
        <v>81654</v>
      </c>
      <c r="K18" s="726">
        <f t="shared" si="0"/>
        <v>114501</v>
      </c>
      <c r="L18" s="726">
        <f t="shared" si="0"/>
        <v>139232</v>
      </c>
      <c r="M18" s="726">
        <f t="shared" si="0"/>
        <v>156394</v>
      </c>
      <c r="N18" s="726">
        <f t="shared" si="0"/>
        <v>353768</v>
      </c>
      <c r="O18" s="726">
        <f t="shared" si="0"/>
        <v>422373</v>
      </c>
      <c r="P18" s="726">
        <f t="shared" si="0"/>
        <v>468738</v>
      </c>
      <c r="Q18" s="726">
        <f t="shared" si="0"/>
        <v>306846</v>
      </c>
      <c r="R18" s="726">
        <f t="shared" si="0"/>
        <v>144677</v>
      </c>
      <c r="S18" s="726">
        <f t="shared" si="0"/>
        <v>60581</v>
      </c>
      <c r="T18" s="726">
        <f t="shared" si="0"/>
        <v>58971</v>
      </c>
      <c r="U18" s="726">
        <f t="shared" si="0"/>
        <v>39084</v>
      </c>
      <c r="V18" s="726">
        <f t="shared" si="0"/>
        <v>36169</v>
      </c>
      <c r="W18" s="726">
        <f t="shared" si="0"/>
        <v>12592</v>
      </c>
      <c r="X18" s="726">
        <f t="shared" si="0"/>
        <v>14076</v>
      </c>
      <c r="Y18" s="726">
        <f t="shared" si="0"/>
        <v>8429</v>
      </c>
      <c r="Z18" s="727">
        <f t="shared" si="0"/>
        <v>2505078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1</v>
      </c>
      <c r="F19" s="733">
        <f t="shared" si="0"/>
        <v>24</v>
      </c>
      <c r="G19" s="733">
        <f t="shared" si="0"/>
        <v>701</v>
      </c>
      <c r="H19" s="733">
        <f t="shared" si="0"/>
        <v>2332</v>
      </c>
      <c r="I19" s="733">
        <f t="shared" si="0"/>
        <v>2827</v>
      </c>
      <c r="J19" s="733">
        <f t="shared" si="0"/>
        <v>3274</v>
      </c>
      <c r="K19" s="733">
        <f t="shared" si="0"/>
        <v>3647</v>
      </c>
      <c r="L19" s="733">
        <f t="shared" si="0"/>
        <v>3361</v>
      </c>
      <c r="M19" s="733">
        <f t="shared" si="0"/>
        <v>3216</v>
      </c>
      <c r="N19" s="733">
        <f t="shared" si="0"/>
        <v>5461</v>
      </c>
      <c r="O19" s="733">
        <f t="shared" si="0"/>
        <v>5189</v>
      </c>
      <c r="P19" s="733">
        <f t="shared" si="0"/>
        <v>4454</v>
      </c>
      <c r="Q19" s="733">
        <f t="shared" si="0"/>
        <v>2278</v>
      </c>
      <c r="R19" s="733">
        <f t="shared" si="0"/>
        <v>958</v>
      </c>
      <c r="S19" s="733">
        <f t="shared" si="0"/>
        <v>335</v>
      </c>
      <c r="T19" s="733">
        <f t="shared" si="0"/>
        <v>258</v>
      </c>
      <c r="U19" s="733">
        <f t="shared" si="0"/>
        <v>150</v>
      </c>
      <c r="V19" s="733">
        <f t="shared" si="0"/>
        <v>116</v>
      </c>
      <c r="W19" s="733">
        <f t="shared" si="0"/>
        <v>33</v>
      </c>
      <c r="X19" s="733">
        <f t="shared" si="0"/>
        <v>37</v>
      </c>
      <c r="Y19" s="733">
        <f t="shared" si="0"/>
        <v>24</v>
      </c>
      <c r="Z19" s="734">
        <f t="shared" si="0"/>
        <v>38676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0.83</v>
      </c>
      <c r="I20" s="731">
        <v>14.56</v>
      </c>
      <c r="J20" s="731">
        <v>44.86</v>
      </c>
      <c r="K20" s="731">
        <v>5.29</v>
      </c>
      <c r="L20" s="731">
        <v>1.23</v>
      </c>
      <c r="M20" s="731">
        <v>0.71</v>
      </c>
      <c r="N20" s="731">
        <v>1.23</v>
      </c>
      <c r="O20" s="731">
        <v>13.72</v>
      </c>
      <c r="P20" s="731">
        <v>27.09</v>
      </c>
      <c r="Q20" s="731">
        <v>25.74</v>
      </c>
      <c r="R20" s="731">
        <v>24.42</v>
      </c>
      <c r="S20" s="731">
        <v>5.62</v>
      </c>
      <c r="T20" s="731">
        <v>1.65</v>
      </c>
      <c r="U20" s="731">
        <v>0</v>
      </c>
      <c r="V20" s="731">
        <v>0</v>
      </c>
      <c r="W20" s="731">
        <v>0</v>
      </c>
      <c r="X20" s="731">
        <v>3.14</v>
      </c>
      <c r="Y20" s="731">
        <v>0.1</v>
      </c>
      <c r="Z20" s="723">
        <v>170.19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23</v>
      </c>
      <c r="I21" s="726">
        <v>751</v>
      </c>
      <c r="J21" s="726">
        <v>2765</v>
      </c>
      <c r="K21" s="726">
        <v>458</v>
      </c>
      <c r="L21" s="726">
        <v>106</v>
      </c>
      <c r="M21" s="726">
        <v>90</v>
      </c>
      <c r="N21" s="726">
        <v>139</v>
      </c>
      <c r="O21" s="726">
        <v>1771</v>
      </c>
      <c r="P21" s="726">
        <v>3458</v>
      </c>
      <c r="Q21" s="726">
        <v>3398</v>
      </c>
      <c r="R21" s="726">
        <v>3222</v>
      </c>
      <c r="S21" s="726">
        <v>616</v>
      </c>
      <c r="T21" s="726">
        <v>224</v>
      </c>
      <c r="U21" s="726">
        <v>0</v>
      </c>
      <c r="V21" s="726">
        <v>0</v>
      </c>
      <c r="W21" s="726">
        <v>0</v>
      </c>
      <c r="X21" s="726">
        <v>427</v>
      </c>
      <c r="Y21" s="726">
        <v>14</v>
      </c>
      <c r="Z21" s="727">
        <v>17462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2</v>
      </c>
      <c r="I22" s="729">
        <v>45</v>
      </c>
      <c r="J22" s="729">
        <v>131</v>
      </c>
      <c r="K22" s="729">
        <v>15</v>
      </c>
      <c r="L22" s="729">
        <v>3</v>
      </c>
      <c r="M22" s="729">
        <v>2</v>
      </c>
      <c r="N22" s="729">
        <v>2</v>
      </c>
      <c r="O22" s="729">
        <v>16</v>
      </c>
      <c r="P22" s="729">
        <v>33</v>
      </c>
      <c r="Q22" s="729">
        <v>35</v>
      </c>
      <c r="R22" s="729">
        <v>36</v>
      </c>
      <c r="S22" s="729">
        <v>7</v>
      </c>
      <c r="T22" s="729">
        <v>2</v>
      </c>
      <c r="U22" s="729">
        <v>0</v>
      </c>
      <c r="V22" s="729">
        <v>0</v>
      </c>
      <c r="W22" s="729">
        <v>0</v>
      </c>
      <c r="X22" s="729">
        <v>6</v>
      </c>
      <c r="Y22" s="729">
        <v>0</v>
      </c>
      <c r="Z22" s="730">
        <v>335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3.95</v>
      </c>
      <c r="H23" s="731">
        <v>18.63</v>
      </c>
      <c r="I23" s="731">
        <v>0.78</v>
      </c>
      <c r="J23" s="731">
        <v>0</v>
      </c>
      <c r="K23" s="731">
        <v>2.48</v>
      </c>
      <c r="L23" s="731">
        <v>0</v>
      </c>
      <c r="M23" s="731">
        <v>0</v>
      </c>
      <c r="N23" s="731">
        <v>0</v>
      </c>
      <c r="O23" s="731">
        <v>2.2799999999999998</v>
      </c>
      <c r="P23" s="731">
        <v>4.45</v>
      </c>
      <c r="Q23" s="731">
        <v>0.24</v>
      </c>
      <c r="R23" s="731">
        <v>0</v>
      </c>
      <c r="S23" s="731">
        <v>0.16</v>
      </c>
      <c r="T23" s="731">
        <v>0</v>
      </c>
      <c r="U23" s="731">
        <v>0</v>
      </c>
      <c r="V23" s="731">
        <v>1.02</v>
      </c>
      <c r="W23" s="731">
        <v>0</v>
      </c>
      <c r="X23" s="731">
        <v>0</v>
      </c>
      <c r="Y23" s="731">
        <v>0</v>
      </c>
      <c r="Z23" s="723">
        <v>33.99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59</v>
      </c>
      <c r="H24" s="726">
        <v>489</v>
      </c>
      <c r="I24" s="726">
        <v>49</v>
      </c>
      <c r="J24" s="726">
        <v>0</v>
      </c>
      <c r="K24" s="726">
        <v>185</v>
      </c>
      <c r="L24" s="726">
        <v>0</v>
      </c>
      <c r="M24" s="726">
        <v>0</v>
      </c>
      <c r="N24" s="726">
        <v>0</v>
      </c>
      <c r="O24" s="726">
        <v>249</v>
      </c>
      <c r="P24" s="726">
        <v>337</v>
      </c>
      <c r="Q24" s="726">
        <v>33</v>
      </c>
      <c r="R24" s="726">
        <v>0</v>
      </c>
      <c r="S24" s="726">
        <v>22</v>
      </c>
      <c r="T24" s="726">
        <v>0</v>
      </c>
      <c r="U24" s="726">
        <v>0</v>
      </c>
      <c r="V24" s="726">
        <v>72</v>
      </c>
      <c r="W24" s="726">
        <v>0</v>
      </c>
      <c r="X24" s="726">
        <v>0</v>
      </c>
      <c r="Y24" s="726">
        <v>0</v>
      </c>
      <c r="Z24" s="727">
        <v>1495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8</v>
      </c>
      <c r="H25" s="729">
        <v>42</v>
      </c>
      <c r="I25" s="729">
        <v>3</v>
      </c>
      <c r="J25" s="729">
        <v>0</v>
      </c>
      <c r="K25" s="729">
        <v>5</v>
      </c>
      <c r="L25" s="729">
        <v>0</v>
      </c>
      <c r="M25" s="729">
        <v>0</v>
      </c>
      <c r="N25" s="729">
        <v>0</v>
      </c>
      <c r="O25" s="729">
        <v>3</v>
      </c>
      <c r="P25" s="729">
        <v>6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1</v>
      </c>
      <c r="W25" s="729">
        <v>0</v>
      </c>
      <c r="X25" s="729">
        <v>0</v>
      </c>
      <c r="Y25" s="729">
        <v>0</v>
      </c>
      <c r="Z25" s="732">
        <v>68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3.95</v>
      </c>
      <c r="H26" s="731">
        <f t="shared" si="1"/>
        <v>19.459999999999997</v>
      </c>
      <c r="I26" s="731">
        <f t="shared" si="1"/>
        <v>15.34</v>
      </c>
      <c r="J26" s="731">
        <f t="shared" si="1"/>
        <v>44.86</v>
      </c>
      <c r="K26" s="731">
        <f t="shared" si="1"/>
        <v>7.77</v>
      </c>
      <c r="L26" s="731">
        <f t="shared" si="1"/>
        <v>1.23</v>
      </c>
      <c r="M26" s="731">
        <f t="shared" si="1"/>
        <v>0.71</v>
      </c>
      <c r="N26" s="731">
        <f t="shared" si="1"/>
        <v>1.23</v>
      </c>
      <c r="O26" s="731">
        <f t="shared" si="1"/>
        <v>16</v>
      </c>
      <c r="P26" s="731">
        <f t="shared" si="1"/>
        <v>31.54</v>
      </c>
      <c r="Q26" s="731">
        <f t="shared" si="1"/>
        <v>25.979999999999997</v>
      </c>
      <c r="R26" s="731">
        <f t="shared" si="1"/>
        <v>24.42</v>
      </c>
      <c r="S26" s="731">
        <f t="shared" si="1"/>
        <v>5.78</v>
      </c>
      <c r="T26" s="731">
        <f t="shared" si="1"/>
        <v>1.65</v>
      </c>
      <c r="U26" s="731">
        <f t="shared" si="1"/>
        <v>0</v>
      </c>
      <c r="V26" s="731">
        <f t="shared" si="1"/>
        <v>1.02</v>
      </c>
      <c r="W26" s="731">
        <f t="shared" si="1"/>
        <v>0</v>
      </c>
      <c r="X26" s="731">
        <f t="shared" si="1"/>
        <v>3.14</v>
      </c>
      <c r="Y26" s="731">
        <f t="shared" si="1"/>
        <v>0.1</v>
      </c>
      <c r="Z26" s="723">
        <f t="shared" si="1"/>
        <v>204.18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59</v>
      </c>
      <c r="H27" s="726">
        <f t="shared" si="1"/>
        <v>512</v>
      </c>
      <c r="I27" s="726">
        <f t="shared" si="1"/>
        <v>800</v>
      </c>
      <c r="J27" s="726">
        <f t="shared" si="1"/>
        <v>2765</v>
      </c>
      <c r="K27" s="726">
        <f t="shared" si="1"/>
        <v>643</v>
      </c>
      <c r="L27" s="726">
        <f t="shared" si="1"/>
        <v>106</v>
      </c>
      <c r="M27" s="726">
        <f t="shared" si="1"/>
        <v>90</v>
      </c>
      <c r="N27" s="726">
        <f t="shared" si="1"/>
        <v>139</v>
      </c>
      <c r="O27" s="726">
        <f t="shared" si="1"/>
        <v>2020</v>
      </c>
      <c r="P27" s="726">
        <f t="shared" si="1"/>
        <v>3795</v>
      </c>
      <c r="Q27" s="726">
        <f t="shared" si="1"/>
        <v>3431</v>
      </c>
      <c r="R27" s="726">
        <f t="shared" si="1"/>
        <v>3222</v>
      </c>
      <c r="S27" s="726">
        <f t="shared" si="1"/>
        <v>638</v>
      </c>
      <c r="T27" s="726">
        <f t="shared" si="1"/>
        <v>224</v>
      </c>
      <c r="U27" s="726">
        <f t="shared" si="1"/>
        <v>0</v>
      </c>
      <c r="V27" s="726">
        <f t="shared" si="1"/>
        <v>72</v>
      </c>
      <c r="W27" s="726">
        <f t="shared" si="1"/>
        <v>0</v>
      </c>
      <c r="X27" s="726">
        <f t="shared" si="1"/>
        <v>427</v>
      </c>
      <c r="Y27" s="726">
        <f t="shared" si="1"/>
        <v>14</v>
      </c>
      <c r="Z27" s="727">
        <f t="shared" si="1"/>
        <v>18957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8</v>
      </c>
      <c r="H28" s="733">
        <f t="shared" si="1"/>
        <v>44</v>
      </c>
      <c r="I28" s="733">
        <f t="shared" si="1"/>
        <v>48</v>
      </c>
      <c r="J28" s="733">
        <f t="shared" si="1"/>
        <v>131</v>
      </c>
      <c r="K28" s="733">
        <f t="shared" si="1"/>
        <v>20</v>
      </c>
      <c r="L28" s="733">
        <f t="shared" si="1"/>
        <v>3</v>
      </c>
      <c r="M28" s="733">
        <f t="shared" si="1"/>
        <v>2</v>
      </c>
      <c r="N28" s="733">
        <f t="shared" si="1"/>
        <v>2</v>
      </c>
      <c r="O28" s="733">
        <f t="shared" si="1"/>
        <v>19</v>
      </c>
      <c r="P28" s="733">
        <f t="shared" si="1"/>
        <v>39</v>
      </c>
      <c r="Q28" s="733">
        <f t="shared" si="1"/>
        <v>35</v>
      </c>
      <c r="R28" s="733">
        <f t="shared" si="1"/>
        <v>36</v>
      </c>
      <c r="S28" s="733">
        <f t="shared" si="1"/>
        <v>7</v>
      </c>
      <c r="T28" s="733">
        <f t="shared" si="1"/>
        <v>2</v>
      </c>
      <c r="U28" s="733">
        <f t="shared" si="1"/>
        <v>0</v>
      </c>
      <c r="V28" s="733">
        <f t="shared" si="1"/>
        <v>1</v>
      </c>
      <c r="W28" s="733">
        <f t="shared" si="1"/>
        <v>0</v>
      </c>
      <c r="X28" s="733">
        <f t="shared" si="1"/>
        <v>6</v>
      </c>
      <c r="Y28" s="733">
        <f t="shared" si="1"/>
        <v>0</v>
      </c>
      <c r="Z28" s="734">
        <f t="shared" si="1"/>
        <v>403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0.21</v>
      </c>
      <c r="F29" s="731">
        <f t="shared" ref="F29:Z31" si="2">F5+F8+F11+F14+F20+F23</f>
        <v>3.23</v>
      </c>
      <c r="G29" s="731">
        <f t="shared" si="2"/>
        <v>105.71000000000001</v>
      </c>
      <c r="H29" s="731">
        <f t="shared" si="2"/>
        <v>307.89999999999998</v>
      </c>
      <c r="I29" s="731">
        <f t="shared" si="2"/>
        <v>406.7</v>
      </c>
      <c r="J29" s="731">
        <f t="shared" si="2"/>
        <v>551.39</v>
      </c>
      <c r="K29" s="731">
        <f t="shared" si="2"/>
        <v>602.47</v>
      </c>
      <c r="L29" s="731">
        <f t="shared" si="2"/>
        <v>558.29000000000008</v>
      </c>
      <c r="M29" s="731">
        <f t="shared" si="2"/>
        <v>670.16</v>
      </c>
      <c r="N29" s="731">
        <f t="shared" si="2"/>
        <v>1231.73</v>
      </c>
      <c r="O29" s="731">
        <f t="shared" si="2"/>
        <v>1283.67</v>
      </c>
      <c r="P29" s="731">
        <f t="shared" si="2"/>
        <v>1253.8900000000001</v>
      </c>
      <c r="Q29" s="731">
        <f t="shared" si="2"/>
        <v>801.71</v>
      </c>
      <c r="R29" s="731">
        <f t="shared" si="2"/>
        <v>331.71999999999997</v>
      </c>
      <c r="S29" s="731">
        <f t="shared" si="2"/>
        <v>129.14000000000001</v>
      </c>
      <c r="T29" s="731">
        <f t="shared" si="2"/>
        <v>106.10000000000001</v>
      </c>
      <c r="U29" s="731">
        <f t="shared" si="2"/>
        <v>76.44</v>
      </c>
      <c r="V29" s="731">
        <f t="shared" si="2"/>
        <v>61.500000000000007</v>
      </c>
      <c r="W29" s="731">
        <f t="shared" si="2"/>
        <v>22.64</v>
      </c>
      <c r="X29" s="731">
        <f t="shared" si="2"/>
        <v>26.919999999999998</v>
      </c>
      <c r="Y29" s="731">
        <f t="shared" si="2"/>
        <v>17.220000000000002</v>
      </c>
      <c r="Z29" s="723">
        <f t="shared" si="2"/>
        <v>8548.74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2</v>
      </c>
      <c r="F30" s="726">
        <f t="shared" si="2"/>
        <v>128</v>
      </c>
      <c r="G30" s="726">
        <f t="shared" si="2"/>
        <v>5905</v>
      </c>
      <c r="H30" s="726">
        <f t="shared" si="2"/>
        <v>29360</v>
      </c>
      <c r="I30" s="726">
        <f t="shared" si="2"/>
        <v>52969</v>
      </c>
      <c r="J30" s="726">
        <f t="shared" si="2"/>
        <v>84419</v>
      </c>
      <c r="K30" s="726">
        <f t="shared" si="2"/>
        <v>115144</v>
      </c>
      <c r="L30" s="726">
        <f t="shared" si="2"/>
        <v>139338</v>
      </c>
      <c r="M30" s="726">
        <f t="shared" si="2"/>
        <v>156484</v>
      </c>
      <c r="N30" s="726">
        <f t="shared" si="2"/>
        <v>353907</v>
      </c>
      <c r="O30" s="726">
        <f t="shared" si="2"/>
        <v>424393</v>
      </c>
      <c r="P30" s="726">
        <f t="shared" si="2"/>
        <v>472533</v>
      </c>
      <c r="Q30" s="726">
        <f t="shared" si="2"/>
        <v>310277</v>
      </c>
      <c r="R30" s="726">
        <f t="shared" si="2"/>
        <v>147899</v>
      </c>
      <c r="S30" s="726">
        <f t="shared" si="2"/>
        <v>61219</v>
      </c>
      <c r="T30" s="726">
        <f t="shared" si="2"/>
        <v>59195</v>
      </c>
      <c r="U30" s="726">
        <f t="shared" si="2"/>
        <v>39084</v>
      </c>
      <c r="V30" s="726">
        <f t="shared" si="2"/>
        <v>36241</v>
      </c>
      <c r="W30" s="726">
        <f t="shared" si="2"/>
        <v>12592</v>
      </c>
      <c r="X30" s="726">
        <f t="shared" si="2"/>
        <v>14503</v>
      </c>
      <c r="Y30" s="726">
        <f t="shared" si="2"/>
        <v>8443</v>
      </c>
      <c r="Z30" s="727">
        <f t="shared" si="2"/>
        <v>2524035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1</v>
      </c>
      <c r="F31" s="733">
        <f t="shared" si="2"/>
        <v>24</v>
      </c>
      <c r="G31" s="733">
        <f t="shared" si="2"/>
        <v>709</v>
      </c>
      <c r="H31" s="733">
        <f t="shared" si="2"/>
        <v>2376</v>
      </c>
      <c r="I31" s="733">
        <f t="shared" si="2"/>
        <v>2875</v>
      </c>
      <c r="J31" s="733">
        <f t="shared" si="2"/>
        <v>3405</v>
      </c>
      <c r="K31" s="733">
        <f t="shared" si="2"/>
        <v>3667</v>
      </c>
      <c r="L31" s="733">
        <f t="shared" si="2"/>
        <v>3364</v>
      </c>
      <c r="M31" s="733">
        <f t="shared" si="2"/>
        <v>3218</v>
      </c>
      <c r="N31" s="733">
        <f t="shared" si="2"/>
        <v>5463</v>
      </c>
      <c r="O31" s="733">
        <f t="shared" si="2"/>
        <v>5208</v>
      </c>
      <c r="P31" s="733">
        <f t="shared" si="2"/>
        <v>4493</v>
      </c>
      <c r="Q31" s="733">
        <f t="shared" si="2"/>
        <v>2313</v>
      </c>
      <c r="R31" s="733">
        <f t="shared" si="2"/>
        <v>994</v>
      </c>
      <c r="S31" s="733">
        <f t="shared" si="2"/>
        <v>342</v>
      </c>
      <c r="T31" s="733">
        <f t="shared" si="2"/>
        <v>260</v>
      </c>
      <c r="U31" s="733">
        <f t="shared" si="2"/>
        <v>150</v>
      </c>
      <c r="V31" s="733">
        <f t="shared" si="2"/>
        <v>117</v>
      </c>
      <c r="W31" s="733">
        <f t="shared" si="2"/>
        <v>33</v>
      </c>
      <c r="X31" s="733">
        <f t="shared" si="2"/>
        <v>43</v>
      </c>
      <c r="Y31" s="733">
        <f t="shared" si="2"/>
        <v>24</v>
      </c>
      <c r="Z31" s="734">
        <f t="shared" si="2"/>
        <v>39079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1.1200000000000001</v>
      </c>
      <c r="J32" s="731">
        <v>1.29</v>
      </c>
      <c r="K32" s="731">
        <v>9.73</v>
      </c>
      <c r="L32" s="731">
        <v>31.55</v>
      </c>
      <c r="M32" s="731">
        <v>77.66</v>
      </c>
      <c r="N32" s="731">
        <v>123.23</v>
      </c>
      <c r="O32" s="731">
        <v>158.38999999999999</v>
      </c>
      <c r="P32" s="731">
        <v>210.09</v>
      </c>
      <c r="Q32" s="731">
        <v>222.81</v>
      </c>
      <c r="R32" s="731">
        <v>408.74</v>
      </c>
      <c r="S32" s="731">
        <v>212.08</v>
      </c>
      <c r="T32" s="731">
        <v>209.26</v>
      </c>
      <c r="U32" s="731">
        <v>124.08</v>
      </c>
      <c r="V32" s="731">
        <v>107.63</v>
      </c>
      <c r="W32" s="731">
        <v>80.12</v>
      </c>
      <c r="X32" s="731">
        <v>64.400000000000006</v>
      </c>
      <c r="Y32" s="731">
        <v>42.51</v>
      </c>
      <c r="Z32" s="723">
        <v>2084.69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118</v>
      </c>
      <c r="J33" s="726">
        <v>110</v>
      </c>
      <c r="K33" s="726">
        <v>1220</v>
      </c>
      <c r="L33" s="726">
        <v>4666</v>
      </c>
      <c r="M33" s="726">
        <v>11690</v>
      </c>
      <c r="N33" s="726">
        <v>22705</v>
      </c>
      <c r="O33" s="726">
        <v>29378</v>
      </c>
      <c r="P33" s="726">
        <v>46624</v>
      </c>
      <c r="Q33" s="726">
        <v>50173</v>
      </c>
      <c r="R33" s="726">
        <v>99343</v>
      </c>
      <c r="S33" s="726">
        <v>50879</v>
      </c>
      <c r="T33" s="726">
        <v>51709</v>
      </c>
      <c r="U33" s="726">
        <v>30600</v>
      </c>
      <c r="V33" s="726">
        <v>26216</v>
      </c>
      <c r="W33" s="726">
        <v>19958</v>
      </c>
      <c r="X33" s="726">
        <v>16190</v>
      </c>
      <c r="Y33" s="726">
        <v>10706</v>
      </c>
      <c r="Z33" s="727">
        <v>472285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8</v>
      </c>
      <c r="J34" s="729">
        <v>6</v>
      </c>
      <c r="K34" s="729">
        <v>58</v>
      </c>
      <c r="L34" s="729">
        <v>165</v>
      </c>
      <c r="M34" s="729">
        <v>314</v>
      </c>
      <c r="N34" s="729">
        <v>419</v>
      </c>
      <c r="O34" s="729">
        <v>424</v>
      </c>
      <c r="P34" s="729">
        <v>397</v>
      </c>
      <c r="Q34" s="729">
        <v>350</v>
      </c>
      <c r="R34" s="729">
        <v>482</v>
      </c>
      <c r="S34" s="729">
        <v>243</v>
      </c>
      <c r="T34" s="729">
        <v>262</v>
      </c>
      <c r="U34" s="729">
        <v>154</v>
      </c>
      <c r="V34" s="729">
        <v>126</v>
      </c>
      <c r="W34" s="729">
        <v>92</v>
      </c>
      <c r="X34" s="729">
        <v>88</v>
      </c>
      <c r="Y34" s="729">
        <v>54</v>
      </c>
      <c r="Z34" s="730">
        <v>3642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0.1</v>
      </c>
      <c r="L35" s="731">
        <v>0</v>
      </c>
      <c r="M35" s="731">
        <v>0</v>
      </c>
      <c r="N35" s="731">
        <v>0.01</v>
      </c>
      <c r="O35" s="731">
        <v>0</v>
      </c>
      <c r="P35" s="731">
        <v>0.11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0.22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17</v>
      </c>
      <c r="L36" s="726">
        <v>0</v>
      </c>
      <c r="M36" s="726">
        <v>0</v>
      </c>
      <c r="N36" s="726">
        <v>2</v>
      </c>
      <c r="O36" s="726">
        <v>0</v>
      </c>
      <c r="P36" s="726">
        <v>27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46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1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1.1200000000000001</v>
      </c>
      <c r="J38" s="731">
        <f t="shared" si="3"/>
        <v>1.29</v>
      </c>
      <c r="K38" s="731">
        <f t="shared" si="3"/>
        <v>9.83</v>
      </c>
      <c r="L38" s="731">
        <f t="shared" si="3"/>
        <v>31.55</v>
      </c>
      <c r="M38" s="731">
        <f t="shared" si="3"/>
        <v>77.66</v>
      </c>
      <c r="N38" s="731">
        <f t="shared" si="3"/>
        <v>123.24000000000001</v>
      </c>
      <c r="O38" s="731">
        <f t="shared" si="3"/>
        <v>158.38999999999999</v>
      </c>
      <c r="P38" s="731">
        <f t="shared" si="3"/>
        <v>210.20000000000002</v>
      </c>
      <c r="Q38" s="731">
        <f t="shared" si="3"/>
        <v>222.81</v>
      </c>
      <c r="R38" s="731">
        <f t="shared" si="3"/>
        <v>408.74</v>
      </c>
      <c r="S38" s="731">
        <f t="shared" si="3"/>
        <v>212.08</v>
      </c>
      <c r="T38" s="731">
        <f t="shared" si="3"/>
        <v>209.26</v>
      </c>
      <c r="U38" s="731">
        <f t="shared" si="3"/>
        <v>124.08</v>
      </c>
      <c r="V38" s="731">
        <f t="shared" si="3"/>
        <v>107.63</v>
      </c>
      <c r="W38" s="731">
        <f t="shared" si="3"/>
        <v>80.12</v>
      </c>
      <c r="X38" s="731">
        <f t="shared" si="3"/>
        <v>64.400000000000006</v>
      </c>
      <c r="Y38" s="731">
        <f t="shared" si="3"/>
        <v>42.51</v>
      </c>
      <c r="Z38" s="723">
        <f t="shared" si="3"/>
        <v>2084.91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118</v>
      </c>
      <c r="J39" s="726">
        <f t="shared" si="3"/>
        <v>110</v>
      </c>
      <c r="K39" s="726">
        <f t="shared" si="3"/>
        <v>1237</v>
      </c>
      <c r="L39" s="726">
        <f t="shared" si="3"/>
        <v>4666</v>
      </c>
      <c r="M39" s="726">
        <f t="shared" si="3"/>
        <v>11690</v>
      </c>
      <c r="N39" s="726">
        <f t="shared" si="3"/>
        <v>22707</v>
      </c>
      <c r="O39" s="726">
        <f t="shared" si="3"/>
        <v>29378</v>
      </c>
      <c r="P39" s="726">
        <f t="shared" si="3"/>
        <v>46651</v>
      </c>
      <c r="Q39" s="726">
        <f t="shared" si="3"/>
        <v>50173</v>
      </c>
      <c r="R39" s="726">
        <f t="shared" si="3"/>
        <v>99343</v>
      </c>
      <c r="S39" s="726">
        <f t="shared" si="3"/>
        <v>50879</v>
      </c>
      <c r="T39" s="726">
        <f t="shared" si="3"/>
        <v>51709</v>
      </c>
      <c r="U39" s="726">
        <f t="shared" si="3"/>
        <v>30600</v>
      </c>
      <c r="V39" s="726">
        <f t="shared" si="3"/>
        <v>26216</v>
      </c>
      <c r="W39" s="726">
        <f t="shared" si="3"/>
        <v>19958</v>
      </c>
      <c r="X39" s="726">
        <f t="shared" si="3"/>
        <v>16190</v>
      </c>
      <c r="Y39" s="726">
        <f t="shared" si="3"/>
        <v>10706</v>
      </c>
      <c r="Z39" s="727">
        <f t="shared" si="3"/>
        <v>472331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8</v>
      </c>
      <c r="J40" s="733">
        <f t="shared" si="3"/>
        <v>6</v>
      </c>
      <c r="K40" s="733">
        <f t="shared" si="3"/>
        <v>59</v>
      </c>
      <c r="L40" s="733">
        <f t="shared" si="3"/>
        <v>165</v>
      </c>
      <c r="M40" s="733">
        <f t="shared" si="3"/>
        <v>314</v>
      </c>
      <c r="N40" s="733">
        <f t="shared" si="3"/>
        <v>419</v>
      </c>
      <c r="O40" s="733">
        <f t="shared" si="3"/>
        <v>424</v>
      </c>
      <c r="P40" s="733">
        <f t="shared" si="3"/>
        <v>397</v>
      </c>
      <c r="Q40" s="733">
        <f t="shared" si="3"/>
        <v>350</v>
      </c>
      <c r="R40" s="733">
        <f t="shared" si="3"/>
        <v>482</v>
      </c>
      <c r="S40" s="733">
        <f t="shared" si="3"/>
        <v>243</v>
      </c>
      <c r="T40" s="733">
        <f t="shared" si="3"/>
        <v>262</v>
      </c>
      <c r="U40" s="733">
        <f t="shared" si="3"/>
        <v>154</v>
      </c>
      <c r="V40" s="733">
        <f t="shared" si="3"/>
        <v>126</v>
      </c>
      <c r="W40" s="733">
        <f t="shared" si="3"/>
        <v>92</v>
      </c>
      <c r="X40" s="733">
        <f t="shared" si="3"/>
        <v>88</v>
      </c>
      <c r="Y40" s="733">
        <f t="shared" si="3"/>
        <v>54</v>
      </c>
      <c r="Z40" s="734">
        <f t="shared" si="3"/>
        <v>3643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14.08</v>
      </c>
      <c r="J41" s="731">
        <v>0.95</v>
      </c>
      <c r="K41" s="731">
        <v>0</v>
      </c>
      <c r="L41" s="731">
        <v>2.08</v>
      </c>
      <c r="M41" s="731">
        <v>25.39</v>
      </c>
      <c r="N41" s="731">
        <v>28.47</v>
      </c>
      <c r="O41" s="731">
        <v>12.98</v>
      </c>
      <c r="P41" s="731">
        <v>4.0999999999999996</v>
      </c>
      <c r="Q41" s="731">
        <v>3.37</v>
      </c>
      <c r="R41" s="731">
        <v>0.18</v>
      </c>
      <c r="S41" s="731">
        <v>0.08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91.68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840</v>
      </c>
      <c r="J42" s="726">
        <v>51</v>
      </c>
      <c r="K42" s="726">
        <v>0</v>
      </c>
      <c r="L42" s="726">
        <v>129</v>
      </c>
      <c r="M42" s="726">
        <v>2036</v>
      </c>
      <c r="N42" s="726">
        <v>2063</v>
      </c>
      <c r="O42" s="726">
        <v>923</v>
      </c>
      <c r="P42" s="726">
        <v>329</v>
      </c>
      <c r="Q42" s="726">
        <v>420</v>
      </c>
      <c r="R42" s="726">
        <v>24</v>
      </c>
      <c r="S42" s="726">
        <v>6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6821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47</v>
      </c>
      <c r="J43" s="729">
        <v>3</v>
      </c>
      <c r="K43" s="729">
        <v>0</v>
      </c>
      <c r="L43" s="729">
        <v>3</v>
      </c>
      <c r="M43" s="729">
        <v>32</v>
      </c>
      <c r="N43" s="729">
        <v>34</v>
      </c>
      <c r="O43" s="729">
        <v>14</v>
      </c>
      <c r="P43" s="729">
        <v>5</v>
      </c>
      <c r="Q43" s="729">
        <v>4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142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3.22</v>
      </c>
      <c r="G44" s="731">
        <v>8.86</v>
      </c>
      <c r="H44" s="731">
        <v>48.84</v>
      </c>
      <c r="I44" s="731">
        <v>512.55999999999995</v>
      </c>
      <c r="J44" s="731">
        <v>310.33</v>
      </c>
      <c r="K44" s="731">
        <v>610.08000000000004</v>
      </c>
      <c r="L44" s="731">
        <v>500.47</v>
      </c>
      <c r="M44" s="731">
        <v>576.16</v>
      </c>
      <c r="N44" s="731">
        <v>1032.72</v>
      </c>
      <c r="O44" s="731">
        <v>1289.22</v>
      </c>
      <c r="P44" s="731">
        <v>1249.98</v>
      </c>
      <c r="Q44" s="731">
        <v>553.29</v>
      </c>
      <c r="R44" s="731">
        <v>142.19999999999999</v>
      </c>
      <c r="S44" s="731">
        <v>50.63</v>
      </c>
      <c r="T44" s="731">
        <v>30.97</v>
      </c>
      <c r="U44" s="731">
        <v>34.81</v>
      </c>
      <c r="V44" s="731">
        <v>6.28</v>
      </c>
      <c r="W44" s="731">
        <v>7.46</v>
      </c>
      <c r="X44" s="731">
        <v>0.05</v>
      </c>
      <c r="Y44" s="731">
        <v>18.75</v>
      </c>
      <c r="Z44" s="723">
        <v>6986.88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25</v>
      </c>
      <c r="G45" s="726">
        <v>249</v>
      </c>
      <c r="H45" s="726">
        <v>1292</v>
      </c>
      <c r="I45" s="726">
        <v>30496</v>
      </c>
      <c r="J45" s="726">
        <v>18292</v>
      </c>
      <c r="K45" s="726">
        <v>41135</v>
      </c>
      <c r="L45" s="726">
        <v>38866</v>
      </c>
      <c r="M45" s="726">
        <v>52183</v>
      </c>
      <c r="N45" s="726">
        <v>91783</v>
      </c>
      <c r="O45" s="726">
        <v>117426</v>
      </c>
      <c r="P45" s="726">
        <v>129091</v>
      </c>
      <c r="Q45" s="726">
        <v>60827</v>
      </c>
      <c r="R45" s="726">
        <v>16879</v>
      </c>
      <c r="S45" s="726">
        <v>6700</v>
      </c>
      <c r="T45" s="726">
        <v>4035</v>
      </c>
      <c r="U45" s="726">
        <v>4682</v>
      </c>
      <c r="V45" s="726">
        <v>636</v>
      </c>
      <c r="W45" s="726">
        <v>1026</v>
      </c>
      <c r="X45" s="726">
        <v>7</v>
      </c>
      <c r="Y45" s="726">
        <v>2550</v>
      </c>
      <c r="Z45" s="727">
        <v>618180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5</v>
      </c>
      <c r="G46" s="729">
        <v>29</v>
      </c>
      <c r="H46" s="729">
        <v>115</v>
      </c>
      <c r="I46" s="729">
        <v>2100</v>
      </c>
      <c r="J46" s="729">
        <v>818</v>
      </c>
      <c r="K46" s="729">
        <v>1299</v>
      </c>
      <c r="L46" s="729">
        <v>781</v>
      </c>
      <c r="M46" s="729">
        <v>775</v>
      </c>
      <c r="N46" s="729">
        <v>1288</v>
      </c>
      <c r="O46" s="729">
        <v>1677</v>
      </c>
      <c r="P46" s="729">
        <v>1789</v>
      </c>
      <c r="Q46" s="729">
        <v>818</v>
      </c>
      <c r="R46" s="729">
        <v>211</v>
      </c>
      <c r="S46" s="729">
        <v>87</v>
      </c>
      <c r="T46" s="729">
        <v>51</v>
      </c>
      <c r="U46" s="729">
        <v>61</v>
      </c>
      <c r="V46" s="729">
        <v>7</v>
      </c>
      <c r="W46" s="729">
        <v>14</v>
      </c>
      <c r="X46" s="729">
        <v>0</v>
      </c>
      <c r="Y46" s="729">
        <v>35</v>
      </c>
      <c r="Z46" s="730">
        <v>11960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3.22</v>
      </c>
      <c r="G47" s="731">
        <f t="shared" si="4"/>
        <v>8.86</v>
      </c>
      <c r="H47" s="731">
        <f t="shared" si="4"/>
        <v>48.84</v>
      </c>
      <c r="I47" s="731">
        <f t="shared" si="4"/>
        <v>526.64</v>
      </c>
      <c r="J47" s="731">
        <f t="shared" si="4"/>
        <v>311.27999999999997</v>
      </c>
      <c r="K47" s="731">
        <f t="shared" si="4"/>
        <v>610.08000000000004</v>
      </c>
      <c r="L47" s="731">
        <f t="shared" si="4"/>
        <v>502.55</v>
      </c>
      <c r="M47" s="731">
        <f t="shared" si="4"/>
        <v>601.54999999999995</v>
      </c>
      <c r="N47" s="731">
        <f t="shared" si="4"/>
        <v>1061.19</v>
      </c>
      <c r="O47" s="731">
        <f t="shared" si="4"/>
        <v>1302.2</v>
      </c>
      <c r="P47" s="731">
        <f t="shared" si="4"/>
        <v>1254.08</v>
      </c>
      <c r="Q47" s="731">
        <f t="shared" si="4"/>
        <v>556.66</v>
      </c>
      <c r="R47" s="731">
        <f t="shared" si="4"/>
        <v>142.38</v>
      </c>
      <c r="S47" s="731">
        <f t="shared" si="4"/>
        <v>50.71</v>
      </c>
      <c r="T47" s="731">
        <f t="shared" si="4"/>
        <v>30.97</v>
      </c>
      <c r="U47" s="731">
        <f t="shared" si="4"/>
        <v>34.81</v>
      </c>
      <c r="V47" s="731">
        <f t="shared" si="4"/>
        <v>6.28</v>
      </c>
      <c r="W47" s="731">
        <f t="shared" si="4"/>
        <v>7.46</v>
      </c>
      <c r="X47" s="731">
        <f t="shared" si="4"/>
        <v>0.05</v>
      </c>
      <c r="Y47" s="731">
        <f t="shared" si="4"/>
        <v>18.75</v>
      </c>
      <c r="Z47" s="723">
        <f t="shared" si="4"/>
        <v>7078.56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25</v>
      </c>
      <c r="G48" s="726">
        <f t="shared" si="4"/>
        <v>249</v>
      </c>
      <c r="H48" s="726">
        <f t="shared" si="4"/>
        <v>1292</v>
      </c>
      <c r="I48" s="726">
        <f t="shared" si="4"/>
        <v>31336</v>
      </c>
      <c r="J48" s="726">
        <f t="shared" si="4"/>
        <v>18343</v>
      </c>
      <c r="K48" s="726">
        <f t="shared" si="4"/>
        <v>41135</v>
      </c>
      <c r="L48" s="726">
        <f t="shared" si="4"/>
        <v>38995</v>
      </c>
      <c r="M48" s="726">
        <f t="shared" si="4"/>
        <v>54219</v>
      </c>
      <c r="N48" s="726">
        <f t="shared" si="4"/>
        <v>93846</v>
      </c>
      <c r="O48" s="726">
        <f t="shared" si="4"/>
        <v>118349</v>
      </c>
      <c r="P48" s="726">
        <f t="shared" si="4"/>
        <v>129420</v>
      </c>
      <c r="Q48" s="726">
        <f t="shared" si="4"/>
        <v>61247</v>
      </c>
      <c r="R48" s="726">
        <f t="shared" si="4"/>
        <v>16903</v>
      </c>
      <c r="S48" s="726">
        <f t="shared" si="4"/>
        <v>6706</v>
      </c>
      <c r="T48" s="726">
        <f t="shared" si="4"/>
        <v>4035</v>
      </c>
      <c r="U48" s="726">
        <f t="shared" si="4"/>
        <v>4682</v>
      </c>
      <c r="V48" s="726">
        <f t="shared" si="4"/>
        <v>636</v>
      </c>
      <c r="W48" s="726">
        <f t="shared" si="4"/>
        <v>1026</v>
      </c>
      <c r="X48" s="726">
        <f t="shared" si="4"/>
        <v>7</v>
      </c>
      <c r="Y48" s="726">
        <f t="shared" si="4"/>
        <v>2550</v>
      </c>
      <c r="Z48" s="727">
        <f t="shared" si="4"/>
        <v>625001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5</v>
      </c>
      <c r="G49" s="733">
        <f t="shared" si="4"/>
        <v>29</v>
      </c>
      <c r="H49" s="733">
        <f t="shared" si="4"/>
        <v>115</v>
      </c>
      <c r="I49" s="733">
        <f t="shared" si="4"/>
        <v>2147</v>
      </c>
      <c r="J49" s="733">
        <f t="shared" si="4"/>
        <v>821</v>
      </c>
      <c r="K49" s="733">
        <f t="shared" si="4"/>
        <v>1299</v>
      </c>
      <c r="L49" s="733">
        <f t="shared" si="4"/>
        <v>784</v>
      </c>
      <c r="M49" s="733">
        <f t="shared" si="4"/>
        <v>807</v>
      </c>
      <c r="N49" s="733">
        <f t="shared" si="4"/>
        <v>1322</v>
      </c>
      <c r="O49" s="733">
        <f t="shared" si="4"/>
        <v>1691</v>
      </c>
      <c r="P49" s="733">
        <f t="shared" si="4"/>
        <v>1794</v>
      </c>
      <c r="Q49" s="733">
        <f t="shared" si="4"/>
        <v>822</v>
      </c>
      <c r="R49" s="733">
        <f t="shared" si="4"/>
        <v>211</v>
      </c>
      <c r="S49" s="733">
        <f t="shared" si="4"/>
        <v>87</v>
      </c>
      <c r="T49" s="733">
        <f t="shared" si="4"/>
        <v>51</v>
      </c>
      <c r="U49" s="733">
        <f t="shared" si="4"/>
        <v>61</v>
      </c>
      <c r="V49" s="733">
        <f t="shared" si="4"/>
        <v>7</v>
      </c>
      <c r="W49" s="733">
        <f t="shared" si="4"/>
        <v>14</v>
      </c>
      <c r="X49" s="733">
        <f t="shared" si="4"/>
        <v>0</v>
      </c>
      <c r="Y49" s="733">
        <f t="shared" si="4"/>
        <v>35</v>
      </c>
      <c r="Z49" s="734">
        <f t="shared" si="4"/>
        <v>12102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3.22</v>
      </c>
      <c r="G50" s="731">
        <f t="shared" si="5"/>
        <v>8.86</v>
      </c>
      <c r="H50" s="731">
        <f t="shared" si="5"/>
        <v>48.84</v>
      </c>
      <c r="I50" s="731">
        <f t="shared" si="5"/>
        <v>527.76</v>
      </c>
      <c r="J50" s="731">
        <f t="shared" si="5"/>
        <v>312.57</v>
      </c>
      <c r="K50" s="731">
        <f t="shared" si="5"/>
        <v>619.91000000000008</v>
      </c>
      <c r="L50" s="731">
        <f t="shared" si="5"/>
        <v>534.1</v>
      </c>
      <c r="M50" s="731">
        <f t="shared" si="5"/>
        <v>679.20999999999992</v>
      </c>
      <c r="N50" s="731">
        <f t="shared" si="5"/>
        <v>1184.43</v>
      </c>
      <c r="O50" s="731">
        <f t="shared" si="5"/>
        <v>1460.59</v>
      </c>
      <c r="P50" s="731">
        <f t="shared" si="5"/>
        <v>1464.28</v>
      </c>
      <c r="Q50" s="731">
        <f t="shared" si="5"/>
        <v>779.47</v>
      </c>
      <c r="R50" s="731">
        <f t="shared" si="5"/>
        <v>551.12</v>
      </c>
      <c r="S50" s="731">
        <f t="shared" si="5"/>
        <v>262.79000000000002</v>
      </c>
      <c r="T50" s="731">
        <f t="shared" si="5"/>
        <v>240.23</v>
      </c>
      <c r="U50" s="731">
        <f t="shared" si="5"/>
        <v>158.88999999999999</v>
      </c>
      <c r="V50" s="731">
        <f t="shared" si="5"/>
        <v>113.91</v>
      </c>
      <c r="W50" s="731">
        <f t="shared" si="5"/>
        <v>87.58</v>
      </c>
      <c r="X50" s="731">
        <f t="shared" si="5"/>
        <v>64.45</v>
      </c>
      <c r="Y50" s="731">
        <f t="shared" si="5"/>
        <v>61.26</v>
      </c>
      <c r="Z50" s="723">
        <f t="shared" si="5"/>
        <v>9163.4699999999993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25</v>
      </c>
      <c r="G51" s="726">
        <f t="shared" si="5"/>
        <v>249</v>
      </c>
      <c r="H51" s="726">
        <f t="shared" si="5"/>
        <v>1292</v>
      </c>
      <c r="I51" s="726">
        <f t="shared" si="5"/>
        <v>31454</v>
      </c>
      <c r="J51" s="726">
        <f t="shared" si="5"/>
        <v>18453</v>
      </c>
      <c r="K51" s="726">
        <f t="shared" si="5"/>
        <v>42372</v>
      </c>
      <c r="L51" s="726">
        <f t="shared" si="5"/>
        <v>43661</v>
      </c>
      <c r="M51" s="726">
        <f t="shared" si="5"/>
        <v>65909</v>
      </c>
      <c r="N51" s="726">
        <f t="shared" si="5"/>
        <v>116553</v>
      </c>
      <c r="O51" s="726">
        <f t="shared" si="5"/>
        <v>147727</v>
      </c>
      <c r="P51" s="726">
        <f t="shared" si="5"/>
        <v>176071</v>
      </c>
      <c r="Q51" s="726">
        <f t="shared" si="5"/>
        <v>111420</v>
      </c>
      <c r="R51" s="726">
        <f t="shared" si="5"/>
        <v>116246</v>
      </c>
      <c r="S51" s="726">
        <f t="shared" si="5"/>
        <v>57585</v>
      </c>
      <c r="T51" s="726">
        <f t="shared" si="5"/>
        <v>55744</v>
      </c>
      <c r="U51" s="726">
        <f t="shared" si="5"/>
        <v>35282</v>
      </c>
      <c r="V51" s="726">
        <f t="shared" si="5"/>
        <v>26852</v>
      </c>
      <c r="W51" s="726">
        <f t="shared" si="5"/>
        <v>20984</v>
      </c>
      <c r="X51" s="726">
        <f t="shared" si="5"/>
        <v>16197</v>
      </c>
      <c r="Y51" s="726">
        <f t="shared" si="5"/>
        <v>13256</v>
      </c>
      <c r="Z51" s="727">
        <f t="shared" si="5"/>
        <v>1097332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5</v>
      </c>
      <c r="G52" s="733">
        <f t="shared" si="5"/>
        <v>29</v>
      </c>
      <c r="H52" s="733">
        <f t="shared" si="5"/>
        <v>115</v>
      </c>
      <c r="I52" s="733">
        <f t="shared" si="5"/>
        <v>2155</v>
      </c>
      <c r="J52" s="733">
        <f t="shared" si="5"/>
        <v>827</v>
      </c>
      <c r="K52" s="733">
        <f t="shared" si="5"/>
        <v>1358</v>
      </c>
      <c r="L52" s="733">
        <f t="shared" si="5"/>
        <v>949</v>
      </c>
      <c r="M52" s="733">
        <f t="shared" si="5"/>
        <v>1121</v>
      </c>
      <c r="N52" s="733">
        <f t="shared" si="5"/>
        <v>1741</v>
      </c>
      <c r="O52" s="733">
        <f t="shared" si="5"/>
        <v>2115</v>
      </c>
      <c r="P52" s="733">
        <f t="shared" si="5"/>
        <v>2191</v>
      </c>
      <c r="Q52" s="733">
        <f t="shared" si="5"/>
        <v>1172</v>
      </c>
      <c r="R52" s="733">
        <f t="shared" si="5"/>
        <v>693</v>
      </c>
      <c r="S52" s="733">
        <f t="shared" si="5"/>
        <v>330</v>
      </c>
      <c r="T52" s="733">
        <f t="shared" si="5"/>
        <v>313</v>
      </c>
      <c r="U52" s="733">
        <f t="shared" si="5"/>
        <v>215</v>
      </c>
      <c r="V52" s="733">
        <f t="shared" si="5"/>
        <v>133</v>
      </c>
      <c r="W52" s="733">
        <f t="shared" si="5"/>
        <v>106</v>
      </c>
      <c r="X52" s="733">
        <f t="shared" si="5"/>
        <v>88</v>
      </c>
      <c r="Y52" s="733">
        <f t="shared" si="5"/>
        <v>89</v>
      </c>
      <c r="Z52" s="734">
        <f t="shared" si="5"/>
        <v>15745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0.21</v>
      </c>
      <c r="F53" s="731">
        <f t="shared" ref="F53:Z55" si="6">F5+F8+F11+F14+F20+F23+F32+F35+F41+F44</f>
        <v>6.45</v>
      </c>
      <c r="G53" s="731">
        <f t="shared" si="6"/>
        <v>114.57000000000001</v>
      </c>
      <c r="H53" s="731">
        <f t="shared" si="6"/>
        <v>356.74</v>
      </c>
      <c r="I53" s="731">
        <f t="shared" si="6"/>
        <v>934.45999999999992</v>
      </c>
      <c r="J53" s="731">
        <f t="shared" si="6"/>
        <v>863.96</v>
      </c>
      <c r="K53" s="731">
        <f t="shared" si="6"/>
        <v>1222.3800000000001</v>
      </c>
      <c r="L53" s="731">
        <f t="shared" si="6"/>
        <v>1092.3900000000001</v>
      </c>
      <c r="M53" s="731">
        <f t="shared" si="6"/>
        <v>1349.37</v>
      </c>
      <c r="N53" s="731">
        <f t="shared" si="6"/>
        <v>2416.16</v>
      </c>
      <c r="O53" s="731">
        <f t="shared" si="6"/>
        <v>2744.26</v>
      </c>
      <c r="P53" s="731">
        <f t="shared" si="6"/>
        <v>2718.17</v>
      </c>
      <c r="Q53" s="731">
        <f t="shared" si="6"/>
        <v>1581.1799999999998</v>
      </c>
      <c r="R53" s="731">
        <f t="shared" si="6"/>
        <v>882.83999999999992</v>
      </c>
      <c r="S53" s="731">
        <f t="shared" si="6"/>
        <v>391.93</v>
      </c>
      <c r="T53" s="731">
        <f t="shared" si="6"/>
        <v>346.33000000000004</v>
      </c>
      <c r="U53" s="731">
        <f t="shared" si="6"/>
        <v>235.32999999999998</v>
      </c>
      <c r="V53" s="731">
        <f t="shared" si="6"/>
        <v>175.41</v>
      </c>
      <c r="W53" s="731">
        <f t="shared" si="6"/>
        <v>110.22</v>
      </c>
      <c r="X53" s="731">
        <f t="shared" si="6"/>
        <v>91.37</v>
      </c>
      <c r="Y53" s="731">
        <f t="shared" si="6"/>
        <v>78.48</v>
      </c>
      <c r="Z53" s="723">
        <f t="shared" si="6"/>
        <v>17712.21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2</v>
      </c>
      <c r="F54" s="726">
        <f t="shared" si="6"/>
        <v>153</v>
      </c>
      <c r="G54" s="726">
        <f t="shared" si="6"/>
        <v>6154</v>
      </c>
      <c r="H54" s="726">
        <f t="shared" si="6"/>
        <v>30652</v>
      </c>
      <c r="I54" s="726">
        <f t="shared" si="6"/>
        <v>84423</v>
      </c>
      <c r="J54" s="726">
        <f t="shared" si="6"/>
        <v>102872</v>
      </c>
      <c r="K54" s="726">
        <f t="shared" si="6"/>
        <v>157516</v>
      </c>
      <c r="L54" s="726">
        <f t="shared" si="6"/>
        <v>182999</v>
      </c>
      <c r="M54" s="726">
        <f t="shared" si="6"/>
        <v>222393</v>
      </c>
      <c r="N54" s="726">
        <f t="shared" si="6"/>
        <v>470460</v>
      </c>
      <c r="O54" s="726">
        <f t="shared" si="6"/>
        <v>572120</v>
      </c>
      <c r="P54" s="726">
        <f t="shared" si="6"/>
        <v>648604</v>
      </c>
      <c r="Q54" s="726">
        <f t="shared" si="6"/>
        <v>421697</v>
      </c>
      <c r="R54" s="726">
        <f t="shared" si="6"/>
        <v>264145</v>
      </c>
      <c r="S54" s="726">
        <f t="shared" si="6"/>
        <v>118804</v>
      </c>
      <c r="T54" s="726">
        <f t="shared" si="6"/>
        <v>114939</v>
      </c>
      <c r="U54" s="726">
        <f t="shared" si="6"/>
        <v>74366</v>
      </c>
      <c r="V54" s="726">
        <f t="shared" si="6"/>
        <v>63093</v>
      </c>
      <c r="W54" s="726">
        <f t="shared" si="6"/>
        <v>33576</v>
      </c>
      <c r="X54" s="726">
        <f t="shared" si="6"/>
        <v>30700</v>
      </c>
      <c r="Y54" s="726">
        <f t="shared" si="6"/>
        <v>21699</v>
      </c>
      <c r="Z54" s="727">
        <f t="shared" si="6"/>
        <v>3621367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1</v>
      </c>
      <c r="F55" s="736">
        <f t="shared" si="6"/>
        <v>29</v>
      </c>
      <c r="G55" s="736">
        <f t="shared" si="6"/>
        <v>738</v>
      </c>
      <c r="H55" s="736">
        <f t="shared" si="6"/>
        <v>2491</v>
      </c>
      <c r="I55" s="736">
        <f t="shared" si="6"/>
        <v>5030</v>
      </c>
      <c r="J55" s="736">
        <f t="shared" si="6"/>
        <v>4232</v>
      </c>
      <c r="K55" s="736">
        <f t="shared" si="6"/>
        <v>5025</v>
      </c>
      <c r="L55" s="736">
        <f t="shared" si="6"/>
        <v>4313</v>
      </c>
      <c r="M55" s="736">
        <f t="shared" si="6"/>
        <v>4339</v>
      </c>
      <c r="N55" s="736">
        <f t="shared" si="6"/>
        <v>7204</v>
      </c>
      <c r="O55" s="736">
        <f t="shared" si="6"/>
        <v>7323</v>
      </c>
      <c r="P55" s="736">
        <f t="shared" si="6"/>
        <v>6684</v>
      </c>
      <c r="Q55" s="736">
        <f t="shared" si="6"/>
        <v>3485</v>
      </c>
      <c r="R55" s="736">
        <f t="shared" si="6"/>
        <v>1687</v>
      </c>
      <c r="S55" s="736">
        <f t="shared" si="6"/>
        <v>672</v>
      </c>
      <c r="T55" s="736">
        <f t="shared" si="6"/>
        <v>573</v>
      </c>
      <c r="U55" s="736">
        <f t="shared" si="6"/>
        <v>365</v>
      </c>
      <c r="V55" s="736">
        <f t="shared" si="6"/>
        <v>250</v>
      </c>
      <c r="W55" s="736">
        <f t="shared" si="6"/>
        <v>139</v>
      </c>
      <c r="X55" s="736">
        <f t="shared" si="6"/>
        <v>131</v>
      </c>
      <c r="Y55" s="736">
        <f t="shared" si="6"/>
        <v>113</v>
      </c>
      <c r="Z55" s="737">
        <f t="shared" si="6"/>
        <v>54824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166.9</v>
      </c>
      <c r="H59" s="901"/>
      <c r="I59" s="901">
        <v>16690</v>
      </c>
      <c r="J59" s="901"/>
      <c r="K59" s="901">
        <v>16.95</v>
      </c>
      <c r="L59" s="901"/>
      <c r="M59" s="901">
        <v>44.61</v>
      </c>
      <c r="N59" s="901"/>
      <c r="O59" s="901">
        <v>4.46</v>
      </c>
      <c r="P59" s="901"/>
      <c r="Q59" s="901">
        <v>84.47</v>
      </c>
      <c r="R59" s="901"/>
      <c r="S59" s="906">
        <f>M59+O59+Q59</f>
        <v>133.54</v>
      </c>
      <c r="T59" s="907"/>
      <c r="U59" s="901">
        <f>Z53+G59+K59+S59</f>
        <v>18029.600000000002</v>
      </c>
      <c r="V59" s="901"/>
      <c r="W59" s="901">
        <f>Z54</f>
        <v>3621367</v>
      </c>
      <c r="X59" s="901"/>
      <c r="Y59" s="901">
        <f>Z55</f>
        <v>54824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382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12.19</v>
      </c>
      <c r="F5" s="722">
        <v>126.56</v>
      </c>
      <c r="G5" s="722">
        <v>210.02</v>
      </c>
      <c r="H5" s="722">
        <v>245.7</v>
      </c>
      <c r="I5" s="722">
        <v>155.84</v>
      </c>
      <c r="J5" s="722">
        <v>393.75</v>
      </c>
      <c r="K5" s="722">
        <v>1225.75</v>
      </c>
      <c r="L5" s="722">
        <v>1445.65</v>
      </c>
      <c r="M5" s="722">
        <v>2524.54</v>
      </c>
      <c r="N5" s="722">
        <v>4583.49</v>
      </c>
      <c r="O5" s="722">
        <v>5423.02</v>
      </c>
      <c r="P5" s="722">
        <v>3223.18</v>
      </c>
      <c r="Q5" s="722">
        <v>1659.74</v>
      </c>
      <c r="R5" s="722">
        <v>618.21</v>
      </c>
      <c r="S5" s="722">
        <v>458.04</v>
      </c>
      <c r="T5" s="722">
        <v>388.19</v>
      </c>
      <c r="U5" s="722">
        <v>254.87</v>
      </c>
      <c r="V5" s="722">
        <v>209.03</v>
      </c>
      <c r="W5" s="722">
        <v>205.4</v>
      </c>
      <c r="X5" s="722">
        <v>69.45</v>
      </c>
      <c r="Y5" s="722">
        <v>45.87</v>
      </c>
      <c r="Z5" s="723">
        <v>23478.49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210</v>
      </c>
      <c r="F6" s="726">
        <v>8986</v>
      </c>
      <c r="G6" s="726">
        <v>27578</v>
      </c>
      <c r="H6" s="726">
        <v>49598</v>
      </c>
      <c r="I6" s="726">
        <v>40362</v>
      </c>
      <c r="J6" s="726">
        <v>127294</v>
      </c>
      <c r="K6" s="726">
        <v>465597</v>
      </c>
      <c r="L6" s="726">
        <v>613427</v>
      </c>
      <c r="M6" s="726">
        <v>1200961</v>
      </c>
      <c r="N6" s="726">
        <v>2340832</v>
      </c>
      <c r="O6" s="726">
        <v>2922537</v>
      </c>
      <c r="P6" s="726">
        <v>1837992</v>
      </c>
      <c r="Q6" s="726">
        <v>982312</v>
      </c>
      <c r="R6" s="726">
        <v>377635</v>
      </c>
      <c r="S6" s="726">
        <v>294428</v>
      </c>
      <c r="T6" s="726">
        <v>260410</v>
      </c>
      <c r="U6" s="726">
        <v>174971</v>
      </c>
      <c r="V6" s="726">
        <v>147134</v>
      </c>
      <c r="W6" s="726">
        <v>150782</v>
      </c>
      <c r="X6" s="726">
        <v>49013</v>
      </c>
      <c r="Y6" s="726">
        <v>32758</v>
      </c>
      <c r="Z6" s="727">
        <v>12104817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105</v>
      </c>
      <c r="F7" s="729">
        <v>3395</v>
      </c>
      <c r="G7" s="729">
        <v>5543</v>
      </c>
      <c r="H7" s="729">
        <v>3639</v>
      </c>
      <c r="I7" s="729">
        <v>1557</v>
      </c>
      <c r="J7" s="729">
        <v>3477</v>
      </c>
      <c r="K7" s="729">
        <v>9798</v>
      </c>
      <c r="L7" s="729">
        <v>10202</v>
      </c>
      <c r="M7" s="729">
        <v>15814</v>
      </c>
      <c r="N7" s="729">
        <v>25574</v>
      </c>
      <c r="O7" s="729">
        <v>26006</v>
      </c>
      <c r="P7" s="729">
        <v>12700</v>
      </c>
      <c r="Q7" s="729">
        <v>5640</v>
      </c>
      <c r="R7" s="729">
        <v>1720</v>
      </c>
      <c r="S7" s="729">
        <v>1234</v>
      </c>
      <c r="T7" s="729">
        <v>806</v>
      </c>
      <c r="U7" s="729">
        <v>533</v>
      </c>
      <c r="V7" s="729">
        <v>307</v>
      </c>
      <c r="W7" s="729">
        <v>304</v>
      </c>
      <c r="X7" s="729">
        <v>98</v>
      </c>
      <c r="Y7" s="729">
        <v>63</v>
      </c>
      <c r="Z7" s="730">
        <v>128515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0.3</v>
      </c>
      <c r="F8" s="731">
        <v>121.39</v>
      </c>
      <c r="G8" s="731">
        <v>195.76</v>
      </c>
      <c r="H8" s="731">
        <v>285.44</v>
      </c>
      <c r="I8" s="731">
        <v>428.78</v>
      </c>
      <c r="J8" s="731">
        <v>607.12</v>
      </c>
      <c r="K8" s="731">
        <v>1191.43</v>
      </c>
      <c r="L8" s="731">
        <v>688.88</v>
      </c>
      <c r="M8" s="731">
        <v>1037.68</v>
      </c>
      <c r="N8" s="731">
        <v>930.29</v>
      </c>
      <c r="O8" s="731">
        <v>729.39</v>
      </c>
      <c r="P8" s="731">
        <v>461.84</v>
      </c>
      <c r="Q8" s="731">
        <v>155.13</v>
      </c>
      <c r="R8" s="731">
        <v>87.03</v>
      </c>
      <c r="S8" s="731">
        <v>55.87</v>
      </c>
      <c r="T8" s="731">
        <v>56.33</v>
      </c>
      <c r="U8" s="731">
        <v>76.989999999999995</v>
      </c>
      <c r="V8" s="731">
        <v>56.59</v>
      </c>
      <c r="W8" s="731">
        <v>22.11</v>
      </c>
      <c r="X8" s="731">
        <v>3.15</v>
      </c>
      <c r="Y8" s="731">
        <v>2.27</v>
      </c>
      <c r="Z8" s="723">
        <v>7193.77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3</v>
      </c>
      <c r="F9" s="726">
        <v>5762</v>
      </c>
      <c r="G9" s="726">
        <v>15727</v>
      </c>
      <c r="H9" s="726">
        <v>39611</v>
      </c>
      <c r="I9" s="726">
        <v>70634</v>
      </c>
      <c r="J9" s="726">
        <v>121450</v>
      </c>
      <c r="K9" s="726">
        <v>268872</v>
      </c>
      <c r="L9" s="726">
        <v>178391</v>
      </c>
      <c r="M9" s="726">
        <v>302993</v>
      </c>
      <c r="N9" s="726">
        <v>275163</v>
      </c>
      <c r="O9" s="726">
        <v>234878</v>
      </c>
      <c r="P9" s="726">
        <v>157457</v>
      </c>
      <c r="Q9" s="726">
        <v>57513</v>
      </c>
      <c r="R9" s="726">
        <v>32922</v>
      </c>
      <c r="S9" s="726">
        <v>21128</v>
      </c>
      <c r="T9" s="726">
        <v>21949</v>
      </c>
      <c r="U9" s="726">
        <v>30219</v>
      </c>
      <c r="V9" s="726">
        <v>22464</v>
      </c>
      <c r="W9" s="726">
        <v>9499</v>
      </c>
      <c r="X9" s="726">
        <v>1082</v>
      </c>
      <c r="Y9" s="726">
        <v>953</v>
      </c>
      <c r="Z9" s="727">
        <v>1868670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1204</v>
      </c>
      <c r="G10" s="729">
        <v>1923</v>
      </c>
      <c r="H10" s="729">
        <v>2808</v>
      </c>
      <c r="I10" s="729">
        <v>3660</v>
      </c>
      <c r="J10" s="729">
        <v>4549</v>
      </c>
      <c r="K10" s="729">
        <v>7860</v>
      </c>
      <c r="L10" s="729">
        <v>4019</v>
      </c>
      <c r="M10" s="729">
        <v>5481</v>
      </c>
      <c r="N10" s="729">
        <v>4047</v>
      </c>
      <c r="O10" s="729">
        <v>2793</v>
      </c>
      <c r="P10" s="729">
        <v>1601</v>
      </c>
      <c r="Q10" s="729">
        <v>462</v>
      </c>
      <c r="R10" s="729">
        <v>224</v>
      </c>
      <c r="S10" s="729">
        <v>119</v>
      </c>
      <c r="T10" s="729">
        <v>105</v>
      </c>
      <c r="U10" s="729">
        <v>125</v>
      </c>
      <c r="V10" s="729">
        <v>86</v>
      </c>
      <c r="W10" s="729">
        <v>28</v>
      </c>
      <c r="X10" s="729">
        <v>4</v>
      </c>
      <c r="Y10" s="729">
        <v>2</v>
      </c>
      <c r="Z10" s="730">
        <v>41100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6.33</v>
      </c>
      <c r="K11" s="731">
        <v>8.1199999999999992</v>
      </c>
      <c r="L11" s="731">
        <v>10.44</v>
      </c>
      <c r="M11" s="731">
        <v>56.07</v>
      </c>
      <c r="N11" s="731">
        <v>240.3</v>
      </c>
      <c r="O11" s="731">
        <v>85.47</v>
      </c>
      <c r="P11" s="731">
        <v>24.09</v>
      </c>
      <c r="Q11" s="731">
        <v>6.58</v>
      </c>
      <c r="R11" s="731">
        <v>3.95</v>
      </c>
      <c r="S11" s="731">
        <v>0</v>
      </c>
      <c r="T11" s="731">
        <v>0.7</v>
      </c>
      <c r="U11" s="731">
        <v>1.62</v>
      </c>
      <c r="V11" s="731">
        <v>1.01</v>
      </c>
      <c r="W11" s="731">
        <v>5.62</v>
      </c>
      <c r="X11" s="731">
        <v>0</v>
      </c>
      <c r="Y11" s="731">
        <v>16.5</v>
      </c>
      <c r="Z11" s="723">
        <v>466.8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492</v>
      </c>
      <c r="K12" s="726">
        <v>1263</v>
      </c>
      <c r="L12" s="726">
        <v>1998</v>
      </c>
      <c r="M12" s="726">
        <v>10762</v>
      </c>
      <c r="N12" s="726">
        <v>50339</v>
      </c>
      <c r="O12" s="726">
        <v>18168</v>
      </c>
      <c r="P12" s="726">
        <v>5709</v>
      </c>
      <c r="Q12" s="726">
        <v>1337</v>
      </c>
      <c r="R12" s="726">
        <v>1078</v>
      </c>
      <c r="S12" s="726">
        <v>0</v>
      </c>
      <c r="T12" s="726">
        <v>181</v>
      </c>
      <c r="U12" s="726">
        <v>454</v>
      </c>
      <c r="V12" s="726">
        <v>228</v>
      </c>
      <c r="W12" s="726">
        <v>1956</v>
      </c>
      <c r="X12" s="726">
        <v>0</v>
      </c>
      <c r="Y12" s="726">
        <v>3729</v>
      </c>
      <c r="Z12" s="727">
        <v>97694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37</v>
      </c>
      <c r="K13" s="729">
        <v>53</v>
      </c>
      <c r="L13" s="729">
        <v>60</v>
      </c>
      <c r="M13" s="729">
        <v>239</v>
      </c>
      <c r="N13" s="729">
        <v>873</v>
      </c>
      <c r="O13" s="729">
        <v>229</v>
      </c>
      <c r="P13" s="729">
        <v>58</v>
      </c>
      <c r="Q13" s="729">
        <v>13</v>
      </c>
      <c r="R13" s="729">
        <v>9</v>
      </c>
      <c r="S13" s="729">
        <v>0</v>
      </c>
      <c r="T13" s="729">
        <v>2</v>
      </c>
      <c r="U13" s="729">
        <v>2</v>
      </c>
      <c r="V13" s="729">
        <v>1</v>
      </c>
      <c r="W13" s="729">
        <v>12</v>
      </c>
      <c r="X13" s="729">
        <v>0</v>
      </c>
      <c r="Y13" s="729">
        <v>26</v>
      </c>
      <c r="Z13" s="730">
        <v>1614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1.88</v>
      </c>
      <c r="K14" s="731">
        <v>2.7</v>
      </c>
      <c r="L14" s="731">
        <v>24.22</v>
      </c>
      <c r="M14" s="731">
        <v>93.37</v>
      </c>
      <c r="N14" s="731">
        <v>243.5</v>
      </c>
      <c r="O14" s="731">
        <v>14.02</v>
      </c>
      <c r="P14" s="731">
        <v>0.32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380.01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235</v>
      </c>
      <c r="K15" s="726">
        <v>437</v>
      </c>
      <c r="L15" s="726">
        <v>4781</v>
      </c>
      <c r="M15" s="726">
        <v>18988</v>
      </c>
      <c r="N15" s="726">
        <v>59414</v>
      </c>
      <c r="O15" s="726">
        <v>3223</v>
      </c>
      <c r="P15" s="726">
        <v>79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87157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14</v>
      </c>
      <c r="K16" s="729">
        <v>18</v>
      </c>
      <c r="L16" s="729">
        <v>139</v>
      </c>
      <c r="M16" s="729">
        <v>416</v>
      </c>
      <c r="N16" s="729">
        <v>985</v>
      </c>
      <c r="O16" s="729">
        <v>40</v>
      </c>
      <c r="P16" s="729">
        <v>1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1613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12.49</v>
      </c>
      <c r="F17" s="731">
        <f t="shared" ref="F17:Z19" si="0">F5+F8+F11+F14</f>
        <v>247.95</v>
      </c>
      <c r="G17" s="731">
        <f t="shared" si="0"/>
        <v>405.78</v>
      </c>
      <c r="H17" s="731">
        <f t="shared" si="0"/>
        <v>531.14</v>
      </c>
      <c r="I17" s="731">
        <f t="shared" si="0"/>
        <v>584.62</v>
      </c>
      <c r="J17" s="731">
        <f t="shared" si="0"/>
        <v>1009.08</v>
      </c>
      <c r="K17" s="731">
        <f t="shared" si="0"/>
        <v>2428</v>
      </c>
      <c r="L17" s="731">
        <f t="shared" si="0"/>
        <v>2169.19</v>
      </c>
      <c r="M17" s="731">
        <f t="shared" si="0"/>
        <v>3711.6600000000003</v>
      </c>
      <c r="N17" s="731">
        <f t="shared" si="0"/>
        <v>5997.58</v>
      </c>
      <c r="O17" s="731">
        <f t="shared" si="0"/>
        <v>6251.9000000000015</v>
      </c>
      <c r="P17" s="731">
        <f t="shared" si="0"/>
        <v>3709.4300000000003</v>
      </c>
      <c r="Q17" s="731">
        <f t="shared" si="0"/>
        <v>1821.4499999999998</v>
      </c>
      <c r="R17" s="731">
        <f t="shared" si="0"/>
        <v>709.19</v>
      </c>
      <c r="S17" s="731">
        <f t="shared" si="0"/>
        <v>513.91</v>
      </c>
      <c r="T17" s="731">
        <f t="shared" si="0"/>
        <v>445.21999999999997</v>
      </c>
      <c r="U17" s="731">
        <f t="shared" si="0"/>
        <v>333.48</v>
      </c>
      <c r="V17" s="731">
        <f t="shared" si="0"/>
        <v>266.63</v>
      </c>
      <c r="W17" s="731">
        <f t="shared" si="0"/>
        <v>233.13</v>
      </c>
      <c r="X17" s="731">
        <f t="shared" si="0"/>
        <v>72.600000000000009</v>
      </c>
      <c r="Y17" s="731">
        <f t="shared" si="0"/>
        <v>64.64</v>
      </c>
      <c r="Z17" s="723">
        <f t="shared" si="0"/>
        <v>31519.07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213</v>
      </c>
      <c r="F18" s="726">
        <f t="shared" si="0"/>
        <v>14748</v>
      </c>
      <c r="G18" s="726">
        <f t="shared" si="0"/>
        <v>43305</v>
      </c>
      <c r="H18" s="726">
        <f t="shared" si="0"/>
        <v>89209</v>
      </c>
      <c r="I18" s="726">
        <f t="shared" si="0"/>
        <v>110996</v>
      </c>
      <c r="J18" s="726">
        <f t="shared" si="0"/>
        <v>249471</v>
      </c>
      <c r="K18" s="726">
        <f t="shared" si="0"/>
        <v>736169</v>
      </c>
      <c r="L18" s="726">
        <f t="shared" si="0"/>
        <v>798597</v>
      </c>
      <c r="M18" s="726">
        <f t="shared" si="0"/>
        <v>1533704</v>
      </c>
      <c r="N18" s="726">
        <f t="shared" si="0"/>
        <v>2725748</v>
      </c>
      <c r="O18" s="726">
        <f t="shared" si="0"/>
        <v>3178806</v>
      </c>
      <c r="P18" s="726">
        <f t="shared" si="0"/>
        <v>2001237</v>
      </c>
      <c r="Q18" s="726">
        <f t="shared" si="0"/>
        <v>1041162</v>
      </c>
      <c r="R18" s="726">
        <f t="shared" si="0"/>
        <v>411635</v>
      </c>
      <c r="S18" s="726">
        <f t="shared" si="0"/>
        <v>315556</v>
      </c>
      <c r="T18" s="726">
        <f t="shared" si="0"/>
        <v>282540</v>
      </c>
      <c r="U18" s="726">
        <f t="shared" si="0"/>
        <v>205644</v>
      </c>
      <c r="V18" s="726">
        <f t="shared" si="0"/>
        <v>169826</v>
      </c>
      <c r="W18" s="726">
        <f t="shared" si="0"/>
        <v>162237</v>
      </c>
      <c r="X18" s="726">
        <f t="shared" si="0"/>
        <v>50095</v>
      </c>
      <c r="Y18" s="726">
        <f t="shared" si="0"/>
        <v>37440</v>
      </c>
      <c r="Z18" s="727">
        <f t="shared" si="0"/>
        <v>14158338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105</v>
      </c>
      <c r="F19" s="733">
        <f t="shared" si="0"/>
        <v>4599</v>
      </c>
      <c r="G19" s="733">
        <f t="shared" si="0"/>
        <v>7466</v>
      </c>
      <c r="H19" s="733">
        <f t="shared" si="0"/>
        <v>6447</v>
      </c>
      <c r="I19" s="733">
        <f t="shared" si="0"/>
        <v>5217</v>
      </c>
      <c r="J19" s="733">
        <f t="shared" si="0"/>
        <v>8077</v>
      </c>
      <c r="K19" s="733">
        <f t="shared" si="0"/>
        <v>17729</v>
      </c>
      <c r="L19" s="733">
        <f t="shared" si="0"/>
        <v>14420</v>
      </c>
      <c r="M19" s="733">
        <f t="shared" si="0"/>
        <v>21950</v>
      </c>
      <c r="N19" s="733">
        <f t="shared" si="0"/>
        <v>31479</v>
      </c>
      <c r="O19" s="733">
        <f t="shared" si="0"/>
        <v>29068</v>
      </c>
      <c r="P19" s="733">
        <f t="shared" si="0"/>
        <v>14360</v>
      </c>
      <c r="Q19" s="733">
        <f t="shared" si="0"/>
        <v>6115</v>
      </c>
      <c r="R19" s="733">
        <f t="shared" si="0"/>
        <v>1953</v>
      </c>
      <c r="S19" s="733">
        <f t="shared" si="0"/>
        <v>1353</v>
      </c>
      <c r="T19" s="733">
        <f t="shared" si="0"/>
        <v>913</v>
      </c>
      <c r="U19" s="733">
        <f t="shared" si="0"/>
        <v>660</v>
      </c>
      <c r="V19" s="733">
        <f t="shared" si="0"/>
        <v>394</v>
      </c>
      <c r="W19" s="733">
        <f t="shared" si="0"/>
        <v>344</v>
      </c>
      <c r="X19" s="733">
        <f t="shared" si="0"/>
        <v>102</v>
      </c>
      <c r="Y19" s="733">
        <f t="shared" si="0"/>
        <v>91</v>
      </c>
      <c r="Z19" s="734">
        <f t="shared" si="0"/>
        <v>172842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2.73</v>
      </c>
      <c r="H20" s="731">
        <v>0.34</v>
      </c>
      <c r="I20" s="731">
        <v>2.15</v>
      </c>
      <c r="J20" s="731">
        <v>15.81</v>
      </c>
      <c r="K20" s="731">
        <v>1.84</v>
      </c>
      <c r="L20" s="731">
        <v>0.65</v>
      </c>
      <c r="M20" s="731">
        <v>5.52</v>
      </c>
      <c r="N20" s="731">
        <v>1.53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30.57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94</v>
      </c>
      <c r="H21" s="726">
        <v>22</v>
      </c>
      <c r="I21" s="726">
        <v>128</v>
      </c>
      <c r="J21" s="726">
        <v>1190</v>
      </c>
      <c r="K21" s="726">
        <v>140</v>
      </c>
      <c r="L21" s="726">
        <v>55</v>
      </c>
      <c r="M21" s="726">
        <v>400</v>
      </c>
      <c r="N21" s="726">
        <v>110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2139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13</v>
      </c>
      <c r="H22" s="729">
        <v>2</v>
      </c>
      <c r="I22" s="729">
        <v>5</v>
      </c>
      <c r="J22" s="729">
        <v>25</v>
      </c>
      <c r="K22" s="729">
        <v>2</v>
      </c>
      <c r="L22" s="729">
        <v>1</v>
      </c>
      <c r="M22" s="729">
        <v>3</v>
      </c>
      <c r="N22" s="729">
        <v>1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52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0.38</v>
      </c>
      <c r="G23" s="731">
        <v>5.88</v>
      </c>
      <c r="H23" s="731">
        <v>4.3600000000000003</v>
      </c>
      <c r="I23" s="731">
        <v>7.62</v>
      </c>
      <c r="J23" s="731">
        <v>0.69</v>
      </c>
      <c r="K23" s="731">
        <v>0</v>
      </c>
      <c r="L23" s="731">
        <v>0</v>
      </c>
      <c r="M23" s="731">
        <v>3.43</v>
      </c>
      <c r="N23" s="731">
        <v>0</v>
      </c>
      <c r="O23" s="731">
        <v>14.13</v>
      </c>
      <c r="P23" s="731">
        <v>8.67</v>
      </c>
      <c r="Q23" s="731">
        <v>0</v>
      </c>
      <c r="R23" s="731">
        <v>1.41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46.57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5</v>
      </c>
      <c r="G24" s="726">
        <v>171</v>
      </c>
      <c r="H24" s="726">
        <v>198</v>
      </c>
      <c r="I24" s="726">
        <v>543</v>
      </c>
      <c r="J24" s="726">
        <v>50</v>
      </c>
      <c r="K24" s="726">
        <v>0</v>
      </c>
      <c r="L24" s="726">
        <v>0</v>
      </c>
      <c r="M24" s="726">
        <v>295</v>
      </c>
      <c r="N24" s="726">
        <v>0</v>
      </c>
      <c r="O24" s="726">
        <v>1017</v>
      </c>
      <c r="P24" s="726">
        <v>792</v>
      </c>
      <c r="Q24" s="726">
        <v>0</v>
      </c>
      <c r="R24" s="726">
        <v>121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3192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26</v>
      </c>
      <c r="H25" s="729">
        <v>16</v>
      </c>
      <c r="I25" s="729">
        <v>22</v>
      </c>
      <c r="J25" s="729">
        <v>1</v>
      </c>
      <c r="K25" s="729">
        <v>0</v>
      </c>
      <c r="L25" s="729">
        <v>0</v>
      </c>
      <c r="M25" s="729">
        <v>1</v>
      </c>
      <c r="N25" s="729">
        <v>0</v>
      </c>
      <c r="O25" s="729">
        <v>6</v>
      </c>
      <c r="P25" s="729">
        <v>3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75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0.38</v>
      </c>
      <c r="G26" s="731">
        <f t="shared" si="1"/>
        <v>8.61</v>
      </c>
      <c r="H26" s="731">
        <f t="shared" si="1"/>
        <v>4.7</v>
      </c>
      <c r="I26" s="731">
        <f t="shared" si="1"/>
        <v>9.77</v>
      </c>
      <c r="J26" s="731">
        <f t="shared" si="1"/>
        <v>16.5</v>
      </c>
      <c r="K26" s="731">
        <f t="shared" si="1"/>
        <v>1.84</v>
      </c>
      <c r="L26" s="731">
        <f t="shared" si="1"/>
        <v>0.65</v>
      </c>
      <c r="M26" s="731">
        <f t="shared" si="1"/>
        <v>8.9499999999999993</v>
      </c>
      <c r="N26" s="731">
        <f t="shared" si="1"/>
        <v>1.53</v>
      </c>
      <c r="O26" s="731">
        <f t="shared" si="1"/>
        <v>14.13</v>
      </c>
      <c r="P26" s="731">
        <f t="shared" si="1"/>
        <v>8.67</v>
      </c>
      <c r="Q26" s="731">
        <f t="shared" si="1"/>
        <v>0</v>
      </c>
      <c r="R26" s="731">
        <f t="shared" si="1"/>
        <v>1.41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77.14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5</v>
      </c>
      <c r="G27" s="726">
        <f t="shared" si="1"/>
        <v>265</v>
      </c>
      <c r="H27" s="726">
        <f t="shared" si="1"/>
        <v>220</v>
      </c>
      <c r="I27" s="726">
        <f t="shared" si="1"/>
        <v>671</v>
      </c>
      <c r="J27" s="726">
        <f t="shared" si="1"/>
        <v>1240</v>
      </c>
      <c r="K27" s="726">
        <f t="shared" si="1"/>
        <v>140</v>
      </c>
      <c r="L27" s="726">
        <f t="shared" si="1"/>
        <v>55</v>
      </c>
      <c r="M27" s="726">
        <f t="shared" si="1"/>
        <v>695</v>
      </c>
      <c r="N27" s="726">
        <f t="shared" si="1"/>
        <v>110</v>
      </c>
      <c r="O27" s="726">
        <f t="shared" si="1"/>
        <v>1017</v>
      </c>
      <c r="P27" s="726">
        <f t="shared" si="1"/>
        <v>792</v>
      </c>
      <c r="Q27" s="726">
        <f t="shared" si="1"/>
        <v>0</v>
      </c>
      <c r="R27" s="726">
        <f t="shared" si="1"/>
        <v>121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5331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39</v>
      </c>
      <c r="H28" s="733">
        <f t="shared" si="1"/>
        <v>18</v>
      </c>
      <c r="I28" s="733">
        <f t="shared" si="1"/>
        <v>27</v>
      </c>
      <c r="J28" s="733">
        <f t="shared" si="1"/>
        <v>26</v>
      </c>
      <c r="K28" s="733">
        <f t="shared" si="1"/>
        <v>2</v>
      </c>
      <c r="L28" s="733">
        <f t="shared" si="1"/>
        <v>1</v>
      </c>
      <c r="M28" s="733">
        <f t="shared" si="1"/>
        <v>4</v>
      </c>
      <c r="N28" s="733">
        <f t="shared" si="1"/>
        <v>1</v>
      </c>
      <c r="O28" s="733">
        <f t="shared" si="1"/>
        <v>6</v>
      </c>
      <c r="P28" s="733">
        <f t="shared" si="1"/>
        <v>3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127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12.49</v>
      </c>
      <c r="F29" s="731">
        <f t="shared" ref="F29:Z31" si="2">F5+F8+F11+F14+F20+F23</f>
        <v>248.32999999999998</v>
      </c>
      <c r="G29" s="731">
        <f t="shared" si="2"/>
        <v>414.39</v>
      </c>
      <c r="H29" s="731">
        <f t="shared" si="2"/>
        <v>535.84</v>
      </c>
      <c r="I29" s="731">
        <f t="shared" si="2"/>
        <v>594.39</v>
      </c>
      <c r="J29" s="731">
        <f t="shared" si="2"/>
        <v>1025.5800000000002</v>
      </c>
      <c r="K29" s="731">
        <f t="shared" si="2"/>
        <v>2429.84</v>
      </c>
      <c r="L29" s="731">
        <f t="shared" si="2"/>
        <v>2169.84</v>
      </c>
      <c r="M29" s="731">
        <f t="shared" si="2"/>
        <v>3720.61</v>
      </c>
      <c r="N29" s="731">
        <f t="shared" si="2"/>
        <v>5999.11</v>
      </c>
      <c r="O29" s="731">
        <f t="shared" si="2"/>
        <v>6266.0300000000016</v>
      </c>
      <c r="P29" s="731">
        <f t="shared" si="2"/>
        <v>3718.1000000000004</v>
      </c>
      <c r="Q29" s="731">
        <f t="shared" si="2"/>
        <v>1821.4499999999998</v>
      </c>
      <c r="R29" s="731">
        <f t="shared" si="2"/>
        <v>710.6</v>
      </c>
      <c r="S29" s="731">
        <f t="shared" si="2"/>
        <v>513.91</v>
      </c>
      <c r="T29" s="731">
        <f t="shared" si="2"/>
        <v>445.21999999999997</v>
      </c>
      <c r="U29" s="731">
        <f t="shared" si="2"/>
        <v>333.48</v>
      </c>
      <c r="V29" s="731">
        <f t="shared" si="2"/>
        <v>266.63</v>
      </c>
      <c r="W29" s="731">
        <f t="shared" si="2"/>
        <v>233.13</v>
      </c>
      <c r="X29" s="731">
        <f t="shared" si="2"/>
        <v>72.600000000000009</v>
      </c>
      <c r="Y29" s="731">
        <f t="shared" si="2"/>
        <v>64.64</v>
      </c>
      <c r="Z29" s="723">
        <f t="shared" si="2"/>
        <v>31596.21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213</v>
      </c>
      <c r="F30" s="726">
        <f t="shared" si="2"/>
        <v>14753</v>
      </c>
      <c r="G30" s="726">
        <f t="shared" si="2"/>
        <v>43570</v>
      </c>
      <c r="H30" s="726">
        <f t="shared" si="2"/>
        <v>89429</v>
      </c>
      <c r="I30" s="726">
        <f t="shared" si="2"/>
        <v>111667</v>
      </c>
      <c r="J30" s="726">
        <f t="shared" si="2"/>
        <v>250711</v>
      </c>
      <c r="K30" s="726">
        <f t="shared" si="2"/>
        <v>736309</v>
      </c>
      <c r="L30" s="726">
        <f t="shared" si="2"/>
        <v>798652</v>
      </c>
      <c r="M30" s="726">
        <f t="shared" si="2"/>
        <v>1534399</v>
      </c>
      <c r="N30" s="726">
        <f t="shared" si="2"/>
        <v>2725858</v>
      </c>
      <c r="O30" s="726">
        <f t="shared" si="2"/>
        <v>3179823</v>
      </c>
      <c r="P30" s="726">
        <f t="shared" si="2"/>
        <v>2002029</v>
      </c>
      <c r="Q30" s="726">
        <f t="shared" si="2"/>
        <v>1041162</v>
      </c>
      <c r="R30" s="726">
        <f t="shared" si="2"/>
        <v>411756</v>
      </c>
      <c r="S30" s="726">
        <f t="shared" si="2"/>
        <v>315556</v>
      </c>
      <c r="T30" s="726">
        <f t="shared" si="2"/>
        <v>282540</v>
      </c>
      <c r="U30" s="726">
        <f t="shared" si="2"/>
        <v>205644</v>
      </c>
      <c r="V30" s="726">
        <f t="shared" si="2"/>
        <v>169826</v>
      </c>
      <c r="W30" s="726">
        <f t="shared" si="2"/>
        <v>162237</v>
      </c>
      <c r="X30" s="726">
        <f t="shared" si="2"/>
        <v>50095</v>
      </c>
      <c r="Y30" s="726">
        <f t="shared" si="2"/>
        <v>37440</v>
      </c>
      <c r="Z30" s="727">
        <f t="shared" si="2"/>
        <v>14163669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105</v>
      </c>
      <c r="F31" s="733">
        <f t="shared" si="2"/>
        <v>4599</v>
      </c>
      <c r="G31" s="733">
        <f t="shared" si="2"/>
        <v>7505</v>
      </c>
      <c r="H31" s="733">
        <f t="shared" si="2"/>
        <v>6465</v>
      </c>
      <c r="I31" s="733">
        <f t="shared" si="2"/>
        <v>5244</v>
      </c>
      <c r="J31" s="733">
        <f t="shared" si="2"/>
        <v>8103</v>
      </c>
      <c r="K31" s="733">
        <f t="shared" si="2"/>
        <v>17731</v>
      </c>
      <c r="L31" s="733">
        <f t="shared" si="2"/>
        <v>14421</v>
      </c>
      <c r="M31" s="733">
        <f t="shared" si="2"/>
        <v>21954</v>
      </c>
      <c r="N31" s="733">
        <f t="shared" si="2"/>
        <v>31480</v>
      </c>
      <c r="O31" s="733">
        <f t="shared" si="2"/>
        <v>29074</v>
      </c>
      <c r="P31" s="733">
        <f t="shared" si="2"/>
        <v>14363</v>
      </c>
      <c r="Q31" s="733">
        <f t="shared" si="2"/>
        <v>6115</v>
      </c>
      <c r="R31" s="733">
        <f t="shared" si="2"/>
        <v>1953</v>
      </c>
      <c r="S31" s="733">
        <f t="shared" si="2"/>
        <v>1353</v>
      </c>
      <c r="T31" s="733">
        <f t="shared" si="2"/>
        <v>913</v>
      </c>
      <c r="U31" s="733">
        <f t="shared" si="2"/>
        <v>660</v>
      </c>
      <c r="V31" s="733">
        <f t="shared" si="2"/>
        <v>394</v>
      </c>
      <c r="W31" s="733">
        <f t="shared" si="2"/>
        <v>344</v>
      </c>
      <c r="X31" s="733">
        <f t="shared" si="2"/>
        <v>102</v>
      </c>
      <c r="Y31" s="733">
        <f t="shared" si="2"/>
        <v>91</v>
      </c>
      <c r="Z31" s="734">
        <f t="shared" si="2"/>
        <v>172969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1.81</v>
      </c>
      <c r="M32" s="731">
        <v>0.06</v>
      </c>
      <c r="N32" s="731">
        <v>13.34</v>
      </c>
      <c r="O32" s="731">
        <v>29.08</v>
      </c>
      <c r="P32" s="731">
        <v>14.06</v>
      </c>
      <c r="Q32" s="731">
        <v>23.58</v>
      </c>
      <c r="R32" s="731">
        <v>34.11</v>
      </c>
      <c r="S32" s="731">
        <v>18.079999999999998</v>
      </c>
      <c r="T32" s="731">
        <v>19.100000000000001</v>
      </c>
      <c r="U32" s="731">
        <v>12.46</v>
      </c>
      <c r="V32" s="731">
        <v>3.32</v>
      </c>
      <c r="W32" s="731">
        <v>6.05</v>
      </c>
      <c r="X32" s="731">
        <v>1.25</v>
      </c>
      <c r="Y32" s="731">
        <v>2.1800000000000002</v>
      </c>
      <c r="Z32" s="723">
        <v>178.48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255</v>
      </c>
      <c r="M33" s="726">
        <v>10</v>
      </c>
      <c r="N33" s="726">
        <v>2702</v>
      </c>
      <c r="O33" s="726">
        <v>6543</v>
      </c>
      <c r="P33" s="726">
        <v>3179</v>
      </c>
      <c r="Q33" s="726">
        <v>5929</v>
      </c>
      <c r="R33" s="726">
        <v>9448</v>
      </c>
      <c r="S33" s="726">
        <v>4492</v>
      </c>
      <c r="T33" s="726">
        <v>4709</v>
      </c>
      <c r="U33" s="726">
        <v>3250</v>
      </c>
      <c r="V33" s="726">
        <v>785</v>
      </c>
      <c r="W33" s="726">
        <v>1493</v>
      </c>
      <c r="X33" s="726">
        <v>411</v>
      </c>
      <c r="Y33" s="726">
        <v>494</v>
      </c>
      <c r="Z33" s="727">
        <v>43700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9</v>
      </c>
      <c r="M34" s="729">
        <v>0</v>
      </c>
      <c r="N34" s="729">
        <v>44</v>
      </c>
      <c r="O34" s="729">
        <v>81</v>
      </c>
      <c r="P34" s="729">
        <v>33</v>
      </c>
      <c r="Q34" s="729">
        <v>55</v>
      </c>
      <c r="R34" s="729">
        <v>65</v>
      </c>
      <c r="S34" s="729">
        <v>17</v>
      </c>
      <c r="T34" s="729">
        <v>29</v>
      </c>
      <c r="U34" s="729">
        <v>18</v>
      </c>
      <c r="V34" s="729">
        <v>5</v>
      </c>
      <c r="W34" s="729">
        <v>11</v>
      </c>
      <c r="X34" s="729">
        <v>2</v>
      </c>
      <c r="Y34" s="729">
        <v>1</v>
      </c>
      <c r="Z34" s="730">
        <v>370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5.58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1.69</v>
      </c>
      <c r="Y35" s="731">
        <v>3.01</v>
      </c>
      <c r="Z35" s="723">
        <v>10.28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1300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490</v>
      </c>
      <c r="Y36" s="726">
        <v>1047</v>
      </c>
      <c r="Z36" s="727">
        <v>2837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16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3</v>
      </c>
      <c r="Y37" s="729">
        <v>6</v>
      </c>
      <c r="Z37" s="730">
        <v>25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1.81</v>
      </c>
      <c r="M38" s="731">
        <f t="shared" si="3"/>
        <v>0.06</v>
      </c>
      <c r="N38" s="731">
        <f t="shared" si="3"/>
        <v>13.34</v>
      </c>
      <c r="O38" s="731">
        <f t="shared" si="3"/>
        <v>34.659999999999997</v>
      </c>
      <c r="P38" s="731">
        <f t="shared" si="3"/>
        <v>14.06</v>
      </c>
      <c r="Q38" s="731">
        <f t="shared" si="3"/>
        <v>23.58</v>
      </c>
      <c r="R38" s="731">
        <f t="shared" si="3"/>
        <v>34.11</v>
      </c>
      <c r="S38" s="731">
        <f t="shared" si="3"/>
        <v>18.079999999999998</v>
      </c>
      <c r="T38" s="731">
        <f t="shared" si="3"/>
        <v>19.100000000000001</v>
      </c>
      <c r="U38" s="731">
        <f t="shared" si="3"/>
        <v>12.46</v>
      </c>
      <c r="V38" s="731">
        <f t="shared" si="3"/>
        <v>3.32</v>
      </c>
      <c r="W38" s="731">
        <f t="shared" si="3"/>
        <v>6.05</v>
      </c>
      <c r="X38" s="731">
        <f t="shared" si="3"/>
        <v>2.94</v>
      </c>
      <c r="Y38" s="731">
        <f t="shared" si="3"/>
        <v>5.1899999999999995</v>
      </c>
      <c r="Z38" s="723">
        <f t="shared" si="3"/>
        <v>188.76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255</v>
      </c>
      <c r="M39" s="726">
        <f t="shared" si="3"/>
        <v>10</v>
      </c>
      <c r="N39" s="726">
        <f t="shared" si="3"/>
        <v>2702</v>
      </c>
      <c r="O39" s="726">
        <f t="shared" si="3"/>
        <v>7843</v>
      </c>
      <c r="P39" s="726">
        <f t="shared" si="3"/>
        <v>3179</v>
      </c>
      <c r="Q39" s="726">
        <f t="shared" si="3"/>
        <v>5929</v>
      </c>
      <c r="R39" s="726">
        <f t="shared" si="3"/>
        <v>9448</v>
      </c>
      <c r="S39" s="726">
        <f t="shared" si="3"/>
        <v>4492</v>
      </c>
      <c r="T39" s="726">
        <f t="shared" si="3"/>
        <v>4709</v>
      </c>
      <c r="U39" s="726">
        <f t="shared" si="3"/>
        <v>3250</v>
      </c>
      <c r="V39" s="726">
        <f t="shared" si="3"/>
        <v>785</v>
      </c>
      <c r="W39" s="726">
        <f t="shared" si="3"/>
        <v>1493</v>
      </c>
      <c r="X39" s="726">
        <f t="shared" si="3"/>
        <v>901</v>
      </c>
      <c r="Y39" s="726">
        <f t="shared" si="3"/>
        <v>1541</v>
      </c>
      <c r="Z39" s="727">
        <f t="shared" si="3"/>
        <v>46537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9</v>
      </c>
      <c r="M40" s="733">
        <f t="shared" si="3"/>
        <v>0</v>
      </c>
      <c r="N40" s="733">
        <f t="shared" si="3"/>
        <v>44</v>
      </c>
      <c r="O40" s="733">
        <f t="shared" si="3"/>
        <v>97</v>
      </c>
      <c r="P40" s="733">
        <f t="shared" si="3"/>
        <v>33</v>
      </c>
      <c r="Q40" s="733">
        <f t="shared" si="3"/>
        <v>55</v>
      </c>
      <c r="R40" s="733">
        <f t="shared" si="3"/>
        <v>65</v>
      </c>
      <c r="S40" s="733">
        <f t="shared" si="3"/>
        <v>17</v>
      </c>
      <c r="T40" s="733">
        <f t="shared" si="3"/>
        <v>29</v>
      </c>
      <c r="U40" s="733">
        <f t="shared" si="3"/>
        <v>18</v>
      </c>
      <c r="V40" s="733">
        <f t="shared" si="3"/>
        <v>5</v>
      </c>
      <c r="W40" s="733">
        <f t="shared" si="3"/>
        <v>11</v>
      </c>
      <c r="X40" s="733">
        <f t="shared" si="3"/>
        <v>5</v>
      </c>
      <c r="Y40" s="733">
        <f t="shared" si="3"/>
        <v>7</v>
      </c>
      <c r="Z40" s="734">
        <f t="shared" si="3"/>
        <v>395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323</v>
      </c>
      <c r="D44" s="721" t="s">
        <v>27</v>
      </c>
      <c r="E44" s="731">
        <v>0</v>
      </c>
      <c r="F44" s="731">
        <v>2.99</v>
      </c>
      <c r="G44" s="731">
        <v>121.14</v>
      </c>
      <c r="H44" s="731">
        <v>520.89</v>
      </c>
      <c r="I44" s="731">
        <v>381.87</v>
      </c>
      <c r="J44" s="731">
        <v>384.69</v>
      </c>
      <c r="K44" s="731">
        <v>352.4</v>
      </c>
      <c r="L44" s="731">
        <v>261.32</v>
      </c>
      <c r="M44" s="731">
        <v>320.88</v>
      </c>
      <c r="N44" s="731">
        <v>1780.97</v>
      </c>
      <c r="O44" s="731">
        <v>2652.21</v>
      </c>
      <c r="P44" s="731">
        <v>2786.39</v>
      </c>
      <c r="Q44" s="731">
        <v>1523.19</v>
      </c>
      <c r="R44" s="731">
        <v>1004.35</v>
      </c>
      <c r="S44" s="731">
        <v>554.64</v>
      </c>
      <c r="T44" s="731">
        <v>481.21</v>
      </c>
      <c r="U44" s="731">
        <v>179.85</v>
      </c>
      <c r="V44" s="731">
        <v>118.93</v>
      </c>
      <c r="W44" s="731">
        <v>54.38</v>
      </c>
      <c r="X44" s="731">
        <v>127.72</v>
      </c>
      <c r="Y44" s="731">
        <v>196.82</v>
      </c>
      <c r="Z44" s="723">
        <v>13806.84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37</v>
      </c>
      <c r="G45" s="726">
        <v>3036</v>
      </c>
      <c r="H45" s="726">
        <v>26872</v>
      </c>
      <c r="I45" s="726">
        <v>24337</v>
      </c>
      <c r="J45" s="726">
        <v>27293</v>
      </c>
      <c r="K45" s="726">
        <v>26119</v>
      </c>
      <c r="L45" s="726">
        <v>20244</v>
      </c>
      <c r="M45" s="726">
        <v>26583</v>
      </c>
      <c r="N45" s="726">
        <v>152803</v>
      </c>
      <c r="O45" s="726">
        <v>222783</v>
      </c>
      <c r="P45" s="726">
        <v>236782</v>
      </c>
      <c r="Q45" s="726">
        <v>130195</v>
      </c>
      <c r="R45" s="726">
        <v>86323</v>
      </c>
      <c r="S45" s="726">
        <v>46699</v>
      </c>
      <c r="T45" s="726">
        <v>41870</v>
      </c>
      <c r="U45" s="726">
        <v>17469</v>
      </c>
      <c r="V45" s="726">
        <v>11597</v>
      </c>
      <c r="W45" s="726">
        <v>4822</v>
      </c>
      <c r="X45" s="726">
        <v>11234</v>
      </c>
      <c r="Y45" s="726">
        <v>19265</v>
      </c>
      <c r="Z45" s="727">
        <v>1136363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8</v>
      </c>
      <c r="G46" s="729">
        <v>413</v>
      </c>
      <c r="H46" s="729">
        <v>2102</v>
      </c>
      <c r="I46" s="729">
        <v>952</v>
      </c>
      <c r="J46" s="729">
        <v>606</v>
      </c>
      <c r="K46" s="729">
        <v>364</v>
      </c>
      <c r="L46" s="729">
        <v>206</v>
      </c>
      <c r="M46" s="729">
        <v>99</v>
      </c>
      <c r="N46" s="729">
        <v>606</v>
      </c>
      <c r="O46" s="729">
        <v>810</v>
      </c>
      <c r="P46" s="729">
        <v>826</v>
      </c>
      <c r="Q46" s="729">
        <v>434</v>
      </c>
      <c r="R46" s="729">
        <v>322</v>
      </c>
      <c r="S46" s="729">
        <v>181</v>
      </c>
      <c r="T46" s="729">
        <v>160</v>
      </c>
      <c r="U46" s="729">
        <v>68</v>
      </c>
      <c r="V46" s="729">
        <v>46</v>
      </c>
      <c r="W46" s="729">
        <v>19</v>
      </c>
      <c r="X46" s="729">
        <v>45</v>
      </c>
      <c r="Y46" s="729">
        <v>77</v>
      </c>
      <c r="Z46" s="730">
        <v>8344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2.99</v>
      </c>
      <c r="G47" s="731">
        <f t="shared" si="4"/>
        <v>121.14</v>
      </c>
      <c r="H47" s="731">
        <f t="shared" si="4"/>
        <v>520.89</v>
      </c>
      <c r="I47" s="731">
        <f t="shared" si="4"/>
        <v>381.87</v>
      </c>
      <c r="J47" s="731">
        <f t="shared" si="4"/>
        <v>384.69</v>
      </c>
      <c r="K47" s="731">
        <f t="shared" si="4"/>
        <v>352.4</v>
      </c>
      <c r="L47" s="731">
        <f t="shared" si="4"/>
        <v>261.32</v>
      </c>
      <c r="M47" s="731">
        <f t="shared" si="4"/>
        <v>320.88</v>
      </c>
      <c r="N47" s="731">
        <f t="shared" si="4"/>
        <v>1780.97</v>
      </c>
      <c r="O47" s="731">
        <f t="shared" si="4"/>
        <v>2652.21</v>
      </c>
      <c r="P47" s="731">
        <f t="shared" si="4"/>
        <v>2786.39</v>
      </c>
      <c r="Q47" s="731">
        <f t="shared" si="4"/>
        <v>1523.19</v>
      </c>
      <c r="R47" s="731">
        <f t="shared" si="4"/>
        <v>1004.35</v>
      </c>
      <c r="S47" s="731">
        <f t="shared" si="4"/>
        <v>554.64</v>
      </c>
      <c r="T47" s="731">
        <f t="shared" si="4"/>
        <v>481.21</v>
      </c>
      <c r="U47" s="731">
        <f t="shared" si="4"/>
        <v>179.85</v>
      </c>
      <c r="V47" s="731">
        <f t="shared" si="4"/>
        <v>118.93</v>
      </c>
      <c r="W47" s="731">
        <f t="shared" si="4"/>
        <v>54.38</v>
      </c>
      <c r="X47" s="731">
        <f t="shared" si="4"/>
        <v>127.72</v>
      </c>
      <c r="Y47" s="731">
        <f t="shared" si="4"/>
        <v>196.82</v>
      </c>
      <c r="Z47" s="723">
        <f t="shared" si="4"/>
        <v>13806.84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37</v>
      </c>
      <c r="G48" s="726">
        <f t="shared" si="4"/>
        <v>3036</v>
      </c>
      <c r="H48" s="726">
        <f t="shared" si="4"/>
        <v>26872</v>
      </c>
      <c r="I48" s="726">
        <f t="shared" si="4"/>
        <v>24337</v>
      </c>
      <c r="J48" s="726">
        <f t="shared" si="4"/>
        <v>27293</v>
      </c>
      <c r="K48" s="726">
        <f t="shared" si="4"/>
        <v>26119</v>
      </c>
      <c r="L48" s="726">
        <f t="shared" si="4"/>
        <v>20244</v>
      </c>
      <c r="M48" s="726">
        <f t="shared" si="4"/>
        <v>26583</v>
      </c>
      <c r="N48" s="726">
        <f t="shared" si="4"/>
        <v>152803</v>
      </c>
      <c r="O48" s="726">
        <f t="shared" si="4"/>
        <v>222783</v>
      </c>
      <c r="P48" s="726">
        <f t="shared" si="4"/>
        <v>236782</v>
      </c>
      <c r="Q48" s="726">
        <f t="shared" si="4"/>
        <v>130195</v>
      </c>
      <c r="R48" s="726">
        <f t="shared" si="4"/>
        <v>86323</v>
      </c>
      <c r="S48" s="726">
        <f t="shared" si="4"/>
        <v>46699</v>
      </c>
      <c r="T48" s="726">
        <f t="shared" si="4"/>
        <v>41870</v>
      </c>
      <c r="U48" s="726">
        <f t="shared" si="4"/>
        <v>17469</v>
      </c>
      <c r="V48" s="726">
        <f t="shared" si="4"/>
        <v>11597</v>
      </c>
      <c r="W48" s="726">
        <f t="shared" si="4"/>
        <v>4822</v>
      </c>
      <c r="X48" s="726">
        <f t="shared" si="4"/>
        <v>11234</v>
      </c>
      <c r="Y48" s="726">
        <f t="shared" si="4"/>
        <v>19265</v>
      </c>
      <c r="Z48" s="727">
        <f t="shared" si="4"/>
        <v>1136363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8</v>
      </c>
      <c r="G49" s="733">
        <f t="shared" si="4"/>
        <v>413</v>
      </c>
      <c r="H49" s="733">
        <f t="shared" si="4"/>
        <v>2102</v>
      </c>
      <c r="I49" s="733">
        <f t="shared" si="4"/>
        <v>952</v>
      </c>
      <c r="J49" s="733">
        <f t="shared" si="4"/>
        <v>606</v>
      </c>
      <c r="K49" s="733">
        <f t="shared" si="4"/>
        <v>364</v>
      </c>
      <c r="L49" s="733">
        <f t="shared" si="4"/>
        <v>206</v>
      </c>
      <c r="M49" s="733">
        <f t="shared" si="4"/>
        <v>99</v>
      </c>
      <c r="N49" s="733">
        <f t="shared" si="4"/>
        <v>606</v>
      </c>
      <c r="O49" s="733">
        <f t="shared" si="4"/>
        <v>810</v>
      </c>
      <c r="P49" s="733">
        <f t="shared" si="4"/>
        <v>826</v>
      </c>
      <c r="Q49" s="733">
        <f t="shared" si="4"/>
        <v>434</v>
      </c>
      <c r="R49" s="733">
        <f t="shared" si="4"/>
        <v>322</v>
      </c>
      <c r="S49" s="733">
        <f t="shared" si="4"/>
        <v>181</v>
      </c>
      <c r="T49" s="733">
        <f t="shared" si="4"/>
        <v>160</v>
      </c>
      <c r="U49" s="733">
        <f t="shared" si="4"/>
        <v>68</v>
      </c>
      <c r="V49" s="733">
        <f t="shared" si="4"/>
        <v>46</v>
      </c>
      <c r="W49" s="733">
        <f t="shared" si="4"/>
        <v>19</v>
      </c>
      <c r="X49" s="733">
        <f t="shared" si="4"/>
        <v>45</v>
      </c>
      <c r="Y49" s="733">
        <f t="shared" si="4"/>
        <v>77</v>
      </c>
      <c r="Z49" s="734">
        <f t="shared" si="4"/>
        <v>8344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2.99</v>
      </c>
      <c r="G50" s="731">
        <f t="shared" si="5"/>
        <v>121.14</v>
      </c>
      <c r="H50" s="731">
        <f t="shared" si="5"/>
        <v>520.89</v>
      </c>
      <c r="I50" s="731">
        <f t="shared" si="5"/>
        <v>381.87</v>
      </c>
      <c r="J50" s="731">
        <f t="shared" si="5"/>
        <v>384.69</v>
      </c>
      <c r="K50" s="731">
        <f t="shared" si="5"/>
        <v>352.4</v>
      </c>
      <c r="L50" s="731">
        <f t="shared" si="5"/>
        <v>263.13</v>
      </c>
      <c r="M50" s="731">
        <f t="shared" si="5"/>
        <v>320.94</v>
      </c>
      <c r="N50" s="731">
        <f t="shared" si="5"/>
        <v>1794.31</v>
      </c>
      <c r="O50" s="731">
        <f t="shared" si="5"/>
        <v>2686.87</v>
      </c>
      <c r="P50" s="731">
        <f t="shared" si="5"/>
        <v>2800.45</v>
      </c>
      <c r="Q50" s="731">
        <f t="shared" si="5"/>
        <v>1546.77</v>
      </c>
      <c r="R50" s="731">
        <f t="shared" si="5"/>
        <v>1038.46</v>
      </c>
      <c r="S50" s="731">
        <f t="shared" si="5"/>
        <v>572.72</v>
      </c>
      <c r="T50" s="731">
        <f t="shared" si="5"/>
        <v>500.31</v>
      </c>
      <c r="U50" s="731">
        <f t="shared" si="5"/>
        <v>192.31</v>
      </c>
      <c r="V50" s="731">
        <f t="shared" si="5"/>
        <v>122.25</v>
      </c>
      <c r="W50" s="731">
        <f t="shared" si="5"/>
        <v>60.43</v>
      </c>
      <c r="X50" s="731">
        <f t="shared" si="5"/>
        <v>130.66</v>
      </c>
      <c r="Y50" s="731">
        <f t="shared" si="5"/>
        <v>202.01</v>
      </c>
      <c r="Z50" s="723">
        <f t="shared" si="5"/>
        <v>13995.6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37</v>
      </c>
      <c r="G51" s="726">
        <f t="shared" si="5"/>
        <v>3036</v>
      </c>
      <c r="H51" s="726">
        <f t="shared" si="5"/>
        <v>26872</v>
      </c>
      <c r="I51" s="726">
        <f t="shared" si="5"/>
        <v>24337</v>
      </c>
      <c r="J51" s="726">
        <f t="shared" si="5"/>
        <v>27293</v>
      </c>
      <c r="K51" s="726">
        <f t="shared" si="5"/>
        <v>26119</v>
      </c>
      <c r="L51" s="726">
        <f t="shared" si="5"/>
        <v>20499</v>
      </c>
      <c r="M51" s="726">
        <f t="shared" si="5"/>
        <v>26593</v>
      </c>
      <c r="N51" s="726">
        <f t="shared" si="5"/>
        <v>155505</v>
      </c>
      <c r="O51" s="726">
        <f t="shared" si="5"/>
        <v>230626</v>
      </c>
      <c r="P51" s="726">
        <f t="shared" si="5"/>
        <v>239961</v>
      </c>
      <c r="Q51" s="726">
        <f t="shared" si="5"/>
        <v>136124</v>
      </c>
      <c r="R51" s="726">
        <f t="shared" si="5"/>
        <v>95771</v>
      </c>
      <c r="S51" s="726">
        <f t="shared" si="5"/>
        <v>51191</v>
      </c>
      <c r="T51" s="726">
        <f t="shared" si="5"/>
        <v>46579</v>
      </c>
      <c r="U51" s="726">
        <f t="shared" si="5"/>
        <v>20719</v>
      </c>
      <c r="V51" s="726">
        <f t="shared" si="5"/>
        <v>12382</v>
      </c>
      <c r="W51" s="726">
        <f t="shared" si="5"/>
        <v>6315</v>
      </c>
      <c r="X51" s="726">
        <f t="shared" si="5"/>
        <v>12135</v>
      </c>
      <c r="Y51" s="726">
        <f t="shared" si="5"/>
        <v>20806</v>
      </c>
      <c r="Z51" s="727">
        <f t="shared" si="5"/>
        <v>1182900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8</v>
      </c>
      <c r="G52" s="733">
        <f t="shared" si="5"/>
        <v>413</v>
      </c>
      <c r="H52" s="733">
        <f t="shared" si="5"/>
        <v>2102</v>
      </c>
      <c r="I52" s="733">
        <f t="shared" si="5"/>
        <v>952</v>
      </c>
      <c r="J52" s="733">
        <f t="shared" si="5"/>
        <v>606</v>
      </c>
      <c r="K52" s="733">
        <f t="shared" si="5"/>
        <v>364</v>
      </c>
      <c r="L52" s="733">
        <f t="shared" si="5"/>
        <v>215</v>
      </c>
      <c r="M52" s="733">
        <f t="shared" si="5"/>
        <v>99</v>
      </c>
      <c r="N52" s="733">
        <f t="shared" si="5"/>
        <v>650</v>
      </c>
      <c r="O52" s="733">
        <f t="shared" si="5"/>
        <v>907</v>
      </c>
      <c r="P52" s="733">
        <f t="shared" si="5"/>
        <v>859</v>
      </c>
      <c r="Q52" s="733">
        <f t="shared" si="5"/>
        <v>489</v>
      </c>
      <c r="R52" s="733">
        <f t="shared" si="5"/>
        <v>387</v>
      </c>
      <c r="S52" s="733">
        <f t="shared" si="5"/>
        <v>198</v>
      </c>
      <c r="T52" s="733">
        <f t="shared" si="5"/>
        <v>189</v>
      </c>
      <c r="U52" s="733">
        <f t="shared" si="5"/>
        <v>86</v>
      </c>
      <c r="V52" s="733">
        <f t="shared" si="5"/>
        <v>51</v>
      </c>
      <c r="W52" s="733">
        <f t="shared" si="5"/>
        <v>30</v>
      </c>
      <c r="X52" s="733">
        <f t="shared" si="5"/>
        <v>50</v>
      </c>
      <c r="Y52" s="733">
        <f t="shared" si="5"/>
        <v>84</v>
      </c>
      <c r="Z52" s="734">
        <f t="shared" si="5"/>
        <v>8739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12.49</v>
      </c>
      <c r="F53" s="731">
        <f t="shared" ref="F53:Z55" si="6">F5+F8+F11+F14+F20+F23+F32+F35+F41+F44</f>
        <v>251.32</v>
      </c>
      <c r="G53" s="731">
        <f t="shared" si="6"/>
        <v>535.53</v>
      </c>
      <c r="H53" s="731">
        <f t="shared" si="6"/>
        <v>1056.73</v>
      </c>
      <c r="I53" s="731">
        <f t="shared" si="6"/>
        <v>976.26</v>
      </c>
      <c r="J53" s="731">
        <f t="shared" si="6"/>
        <v>1410.2700000000002</v>
      </c>
      <c r="K53" s="731">
        <f t="shared" si="6"/>
        <v>2782.2400000000002</v>
      </c>
      <c r="L53" s="731">
        <f t="shared" si="6"/>
        <v>2432.9700000000003</v>
      </c>
      <c r="M53" s="731">
        <f t="shared" si="6"/>
        <v>4041.55</v>
      </c>
      <c r="N53" s="731">
        <f t="shared" si="6"/>
        <v>7793.42</v>
      </c>
      <c r="O53" s="731">
        <f t="shared" si="6"/>
        <v>8952.9000000000015</v>
      </c>
      <c r="P53" s="731">
        <f t="shared" si="6"/>
        <v>6518.55</v>
      </c>
      <c r="Q53" s="731">
        <f t="shared" si="6"/>
        <v>3368.22</v>
      </c>
      <c r="R53" s="731">
        <f t="shared" si="6"/>
        <v>1749.06</v>
      </c>
      <c r="S53" s="731">
        <f t="shared" si="6"/>
        <v>1086.6300000000001</v>
      </c>
      <c r="T53" s="731">
        <f t="shared" si="6"/>
        <v>945.53</v>
      </c>
      <c r="U53" s="731">
        <f t="shared" si="6"/>
        <v>525.79</v>
      </c>
      <c r="V53" s="731">
        <f t="shared" si="6"/>
        <v>388.88</v>
      </c>
      <c r="W53" s="731">
        <f t="shared" si="6"/>
        <v>293.56</v>
      </c>
      <c r="X53" s="731">
        <f t="shared" si="6"/>
        <v>203.26</v>
      </c>
      <c r="Y53" s="731">
        <f t="shared" si="6"/>
        <v>266.64999999999998</v>
      </c>
      <c r="Z53" s="723">
        <f t="shared" si="6"/>
        <v>45591.81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213</v>
      </c>
      <c r="F54" s="726">
        <f t="shared" si="6"/>
        <v>14790</v>
      </c>
      <c r="G54" s="726">
        <f t="shared" si="6"/>
        <v>46606</v>
      </c>
      <c r="H54" s="726">
        <f t="shared" si="6"/>
        <v>116301</v>
      </c>
      <c r="I54" s="726">
        <f t="shared" si="6"/>
        <v>136004</v>
      </c>
      <c r="J54" s="726">
        <f t="shared" si="6"/>
        <v>278004</v>
      </c>
      <c r="K54" s="726">
        <f t="shared" si="6"/>
        <v>762428</v>
      </c>
      <c r="L54" s="726">
        <f t="shared" si="6"/>
        <v>819151</v>
      </c>
      <c r="M54" s="726">
        <f t="shared" si="6"/>
        <v>1560992</v>
      </c>
      <c r="N54" s="726">
        <f t="shared" si="6"/>
        <v>2881363</v>
      </c>
      <c r="O54" s="726">
        <f t="shared" si="6"/>
        <v>3410449</v>
      </c>
      <c r="P54" s="726">
        <f t="shared" si="6"/>
        <v>2241990</v>
      </c>
      <c r="Q54" s="726">
        <f t="shared" si="6"/>
        <v>1177286</v>
      </c>
      <c r="R54" s="726">
        <f t="shared" si="6"/>
        <v>507527</v>
      </c>
      <c r="S54" s="726">
        <f t="shared" si="6"/>
        <v>366747</v>
      </c>
      <c r="T54" s="726">
        <f t="shared" si="6"/>
        <v>329119</v>
      </c>
      <c r="U54" s="726">
        <f t="shared" si="6"/>
        <v>226363</v>
      </c>
      <c r="V54" s="726">
        <f t="shared" si="6"/>
        <v>182208</v>
      </c>
      <c r="W54" s="726">
        <f t="shared" si="6"/>
        <v>168552</v>
      </c>
      <c r="X54" s="726">
        <f t="shared" si="6"/>
        <v>62230</v>
      </c>
      <c r="Y54" s="726">
        <f t="shared" si="6"/>
        <v>58246</v>
      </c>
      <c r="Z54" s="727">
        <f t="shared" si="6"/>
        <v>15346569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105</v>
      </c>
      <c r="F55" s="736">
        <f t="shared" si="6"/>
        <v>4607</v>
      </c>
      <c r="G55" s="736">
        <f t="shared" si="6"/>
        <v>7918</v>
      </c>
      <c r="H55" s="736">
        <f t="shared" si="6"/>
        <v>8567</v>
      </c>
      <c r="I55" s="736">
        <f t="shared" si="6"/>
        <v>6196</v>
      </c>
      <c r="J55" s="736">
        <f t="shared" si="6"/>
        <v>8709</v>
      </c>
      <c r="K55" s="736">
        <f t="shared" si="6"/>
        <v>18095</v>
      </c>
      <c r="L55" s="736">
        <f t="shared" si="6"/>
        <v>14636</v>
      </c>
      <c r="M55" s="736">
        <f t="shared" si="6"/>
        <v>22053</v>
      </c>
      <c r="N55" s="736">
        <f t="shared" si="6"/>
        <v>32130</v>
      </c>
      <c r="O55" s="736">
        <f t="shared" si="6"/>
        <v>29981</v>
      </c>
      <c r="P55" s="736">
        <f t="shared" si="6"/>
        <v>15222</v>
      </c>
      <c r="Q55" s="736">
        <f t="shared" si="6"/>
        <v>6604</v>
      </c>
      <c r="R55" s="736">
        <f t="shared" si="6"/>
        <v>2340</v>
      </c>
      <c r="S55" s="736">
        <f t="shared" si="6"/>
        <v>1551</v>
      </c>
      <c r="T55" s="736">
        <f t="shared" si="6"/>
        <v>1102</v>
      </c>
      <c r="U55" s="736">
        <f t="shared" si="6"/>
        <v>746</v>
      </c>
      <c r="V55" s="736">
        <f t="shared" si="6"/>
        <v>445</v>
      </c>
      <c r="W55" s="736">
        <f t="shared" si="6"/>
        <v>374</v>
      </c>
      <c r="X55" s="736">
        <f t="shared" si="6"/>
        <v>152</v>
      </c>
      <c r="Y55" s="736">
        <f t="shared" si="6"/>
        <v>175</v>
      </c>
      <c r="Z55" s="737">
        <f t="shared" si="6"/>
        <v>181708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136.36000000000001</v>
      </c>
      <c r="H59" s="901"/>
      <c r="I59" s="901">
        <v>13636</v>
      </c>
      <c r="J59" s="901"/>
      <c r="K59" s="901">
        <v>15.7</v>
      </c>
      <c r="L59" s="901"/>
      <c r="M59" s="901">
        <v>214.41</v>
      </c>
      <c r="N59" s="901"/>
      <c r="O59" s="901">
        <v>8.23</v>
      </c>
      <c r="P59" s="901"/>
      <c r="Q59" s="901">
        <v>50.81</v>
      </c>
      <c r="R59" s="901"/>
      <c r="S59" s="906">
        <f>M59+O59+Q59</f>
        <v>273.45</v>
      </c>
      <c r="T59" s="907"/>
      <c r="U59" s="901">
        <f>Z53+G59+K59+S59</f>
        <v>46017.319999999992</v>
      </c>
      <c r="V59" s="901"/>
      <c r="W59" s="901">
        <f>Z54</f>
        <v>15346569</v>
      </c>
      <c r="X59" s="901"/>
      <c r="Y59" s="901">
        <f>Z55</f>
        <v>181708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383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281.22000000000003</v>
      </c>
      <c r="F5" s="722">
        <v>82.14</v>
      </c>
      <c r="G5" s="722">
        <v>261.86</v>
      </c>
      <c r="H5" s="722">
        <v>576.74</v>
      </c>
      <c r="I5" s="722">
        <v>553.85</v>
      </c>
      <c r="J5" s="722">
        <v>914.51</v>
      </c>
      <c r="K5" s="722">
        <v>1506.69</v>
      </c>
      <c r="L5" s="722">
        <v>3778.08</v>
      </c>
      <c r="M5" s="722">
        <v>3908.04</v>
      </c>
      <c r="N5" s="722">
        <v>7241.54</v>
      </c>
      <c r="O5" s="722">
        <v>8188.48</v>
      </c>
      <c r="P5" s="722">
        <v>7156.87</v>
      </c>
      <c r="Q5" s="722">
        <v>3814.64</v>
      </c>
      <c r="R5" s="722">
        <v>2613.86</v>
      </c>
      <c r="S5" s="722">
        <v>1830.52</v>
      </c>
      <c r="T5" s="722">
        <v>1382.77</v>
      </c>
      <c r="U5" s="722">
        <v>1137.4100000000001</v>
      </c>
      <c r="V5" s="722">
        <v>994.31</v>
      </c>
      <c r="W5" s="722">
        <v>819.78</v>
      </c>
      <c r="X5" s="722">
        <v>329.6</v>
      </c>
      <c r="Y5" s="722">
        <v>265.55</v>
      </c>
      <c r="Z5" s="723">
        <v>47638.46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4235</v>
      </c>
      <c r="F6" s="726">
        <v>5197</v>
      </c>
      <c r="G6" s="726">
        <v>36829</v>
      </c>
      <c r="H6" s="726">
        <v>123834</v>
      </c>
      <c r="I6" s="726">
        <v>163639</v>
      </c>
      <c r="J6" s="726">
        <v>327085</v>
      </c>
      <c r="K6" s="726">
        <v>614317</v>
      </c>
      <c r="L6" s="726">
        <v>1709382</v>
      </c>
      <c r="M6" s="726">
        <v>2008521</v>
      </c>
      <c r="N6" s="726">
        <v>3897695</v>
      </c>
      <c r="O6" s="726">
        <v>4662558</v>
      </c>
      <c r="P6" s="726">
        <v>4327058</v>
      </c>
      <c r="Q6" s="726">
        <v>2399551</v>
      </c>
      <c r="R6" s="726">
        <v>1716066</v>
      </c>
      <c r="S6" s="726">
        <v>1244197</v>
      </c>
      <c r="T6" s="726">
        <v>969167</v>
      </c>
      <c r="U6" s="726">
        <v>834252</v>
      </c>
      <c r="V6" s="726">
        <v>738015</v>
      </c>
      <c r="W6" s="726">
        <v>623613</v>
      </c>
      <c r="X6" s="726">
        <v>249027</v>
      </c>
      <c r="Y6" s="726">
        <v>202082</v>
      </c>
      <c r="Z6" s="727">
        <v>26856320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1801</v>
      </c>
      <c r="F7" s="729">
        <v>1217</v>
      </c>
      <c r="G7" s="729">
        <v>4391</v>
      </c>
      <c r="H7" s="729">
        <v>9078</v>
      </c>
      <c r="I7" s="729">
        <v>8157</v>
      </c>
      <c r="J7" s="729">
        <v>12016</v>
      </c>
      <c r="K7" s="729">
        <v>16448</v>
      </c>
      <c r="L7" s="729">
        <v>37203</v>
      </c>
      <c r="M7" s="729">
        <v>33580</v>
      </c>
      <c r="N7" s="729">
        <v>54023</v>
      </c>
      <c r="O7" s="729">
        <v>52479</v>
      </c>
      <c r="P7" s="729">
        <v>40667</v>
      </c>
      <c r="Q7" s="729">
        <v>18974</v>
      </c>
      <c r="R7" s="729">
        <v>11453</v>
      </c>
      <c r="S7" s="729">
        <v>7078</v>
      </c>
      <c r="T7" s="729">
        <v>4576</v>
      </c>
      <c r="U7" s="729">
        <v>3260</v>
      </c>
      <c r="V7" s="729">
        <v>2256</v>
      </c>
      <c r="W7" s="729">
        <v>1858</v>
      </c>
      <c r="X7" s="729">
        <v>674</v>
      </c>
      <c r="Y7" s="729">
        <v>525</v>
      </c>
      <c r="Z7" s="730">
        <v>321714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8.27</v>
      </c>
      <c r="F8" s="731">
        <v>7.51</v>
      </c>
      <c r="G8" s="731">
        <v>66.98</v>
      </c>
      <c r="H8" s="731">
        <v>152.06</v>
      </c>
      <c r="I8" s="731">
        <v>263.38</v>
      </c>
      <c r="J8" s="731">
        <v>502.85</v>
      </c>
      <c r="K8" s="731">
        <v>749.91</v>
      </c>
      <c r="L8" s="731">
        <v>860.98</v>
      </c>
      <c r="M8" s="731">
        <v>696.79</v>
      </c>
      <c r="N8" s="731">
        <v>795.71</v>
      </c>
      <c r="O8" s="731">
        <v>657.99</v>
      </c>
      <c r="P8" s="731">
        <v>366.14</v>
      </c>
      <c r="Q8" s="731">
        <v>155.72999999999999</v>
      </c>
      <c r="R8" s="731">
        <v>121.54</v>
      </c>
      <c r="S8" s="731">
        <v>83.87</v>
      </c>
      <c r="T8" s="731">
        <v>68.459999999999994</v>
      </c>
      <c r="U8" s="731">
        <v>67.02</v>
      </c>
      <c r="V8" s="731">
        <v>24.56</v>
      </c>
      <c r="W8" s="731">
        <v>35.31</v>
      </c>
      <c r="X8" s="731">
        <v>35.46</v>
      </c>
      <c r="Y8" s="731">
        <v>17.329999999999998</v>
      </c>
      <c r="Z8" s="723">
        <v>5737.85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97</v>
      </c>
      <c r="F9" s="726">
        <v>305</v>
      </c>
      <c r="G9" s="726">
        <v>5414</v>
      </c>
      <c r="H9" s="726">
        <v>20308</v>
      </c>
      <c r="I9" s="726">
        <v>47239</v>
      </c>
      <c r="J9" s="726">
        <v>113701</v>
      </c>
      <c r="K9" s="726">
        <v>185746</v>
      </c>
      <c r="L9" s="726">
        <v>247009</v>
      </c>
      <c r="M9" s="726">
        <v>224307</v>
      </c>
      <c r="N9" s="726">
        <v>267179</v>
      </c>
      <c r="O9" s="726">
        <v>224750</v>
      </c>
      <c r="P9" s="726">
        <v>137064</v>
      </c>
      <c r="Q9" s="726">
        <v>59613</v>
      </c>
      <c r="R9" s="726">
        <v>46703</v>
      </c>
      <c r="S9" s="726">
        <v>34168</v>
      </c>
      <c r="T9" s="726">
        <v>27838</v>
      </c>
      <c r="U9" s="726">
        <v>28228</v>
      </c>
      <c r="V9" s="726">
        <v>10840</v>
      </c>
      <c r="W9" s="726">
        <v>16665</v>
      </c>
      <c r="X9" s="726">
        <v>14238</v>
      </c>
      <c r="Y9" s="726">
        <v>8223</v>
      </c>
      <c r="Z9" s="727">
        <v>1719635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28</v>
      </c>
      <c r="F10" s="729">
        <v>61</v>
      </c>
      <c r="G10" s="729">
        <v>658</v>
      </c>
      <c r="H10" s="729">
        <v>1478</v>
      </c>
      <c r="I10" s="729">
        <v>2347</v>
      </c>
      <c r="J10" s="729">
        <v>4105</v>
      </c>
      <c r="K10" s="729">
        <v>5299</v>
      </c>
      <c r="L10" s="729">
        <v>5402</v>
      </c>
      <c r="M10" s="729">
        <v>3866</v>
      </c>
      <c r="N10" s="729">
        <v>3847</v>
      </c>
      <c r="O10" s="729">
        <v>2662</v>
      </c>
      <c r="P10" s="729">
        <v>1378</v>
      </c>
      <c r="Q10" s="729">
        <v>486</v>
      </c>
      <c r="R10" s="729">
        <v>326</v>
      </c>
      <c r="S10" s="729">
        <v>185</v>
      </c>
      <c r="T10" s="729">
        <v>132</v>
      </c>
      <c r="U10" s="729">
        <v>111</v>
      </c>
      <c r="V10" s="729">
        <v>41</v>
      </c>
      <c r="W10" s="729">
        <v>49</v>
      </c>
      <c r="X10" s="729">
        <v>40</v>
      </c>
      <c r="Y10" s="729">
        <v>22</v>
      </c>
      <c r="Z10" s="730">
        <v>32523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7.0000000000000007E-2</v>
      </c>
      <c r="J11" s="731">
        <v>0.64</v>
      </c>
      <c r="K11" s="731">
        <v>1.26</v>
      </c>
      <c r="L11" s="731">
        <v>5.2</v>
      </c>
      <c r="M11" s="731">
        <v>23.99</v>
      </c>
      <c r="N11" s="731">
        <v>46.13</v>
      </c>
      <c r="O11" s="731">
        <v>79.78</v>
      </c>
      <c r="P11" s="731">
        <v>129.47</v>
      </c>
      <c r="Q11" s="731">
        <v>9.34</v>
      </c>
      <c r="R11" s="731">
        <v>11.77</v>
      </c>
      <c r="S11" s="731">
        <v>3.86</v>
      </c>
      <c r="T11" s="731">
        <v>6.62</v>
      </c>
      <c r="U11" s="731">
        <v>2.54</v>
      </c>
      <c r="V11" s="731">
        <v>5.19</v>
      </c>
      <c r="W11" s="731">
        <v>2.42</v>
      </c>
      <c r="X11" s="731">
        <v>0</v>
      </c>
      <c r="Y11" s="731">
        <v>2</v>
      </c>
      <c r="Z11" s="723">
        <v>330.28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6</v>
      </c>
      <c r="J12" s="726">
        <v>62</v>
      </c>
      <c r="K12" s="726">
        <v>153</v>
      </c>
      <c r="L12" s="726">
        <v>802</v>
      </c>
      <c r="M12" s="726">
        <v>4885</v>
      </c>
      <c r="N12" s="726">
        <v>9990</v>
      </c>
      <c r="O12" s="726">
        <v>16693</v>
      </c>
      <c r="P12" s="726">
        <v>26815</v>
      </c>
      <c r="Q12" s="726">
        <v>2100</v>
      </c>
      <c r="R12" s="726">
        <v>2702</v>
      </c>
      <c r="S12" s="726">
        <v>976</v>
      </c>
      <c r="T12" s="726">
        <v>1560</v>
      </c>
      <c r="U12" s="726">
        <v>553</v>
      </c>
      <c r="V12" s="726">
        <v>1233</v>
      </c>
      <c r="W12" s="726">
        <v>609</v>
      </c>
      <c r="X12" s="726">
        <v>0</v>
      </c>
      <c r="Y12" s="726">
        <v>504</v>
      </c>
      <c r="Z12" s="727">
        <v>69643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4</v>
      </c>
      <c r="K13" s="729">
        <v>7</v>
      </c>
      <c r="L13" s="729">
        <v>26</v>
      </c>
      <c r="M13" s="729">
        <v>105</v>
      </c>
      <c r="N13" s="729">
        <v>161</v>
      </c>
      <c r="O13" s="729">
        <v>204</v>
      </c>
      <c r="P13" s="729">
        <v>272</v>
      </c>
      <c r="Q13" s="729">
        <v>11</v>
      </c>
      <c r="R13" s="729">
        <v>7</v>
      </c>
      <c r="S13" s="729">
        <v>2</v>
      </c>
      <c r="T13" s="729">
        <v>4</v>
      </c>
      <c r="U13" s="729">
        <v>1</v>
      </c>
      <c r="V13" s="729">
        <v>5</v>
      </c>
      <c r="W13" s="729">
        <v>2</v>
      </c>
      <c r="X13" s="729">
        <v>0</v>
      </c>
      <c r="Y13" s="729">
        <v>2</v>
      </c>
      <c r="Z13" s="730">
        <v>813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1.34</v>
      </c>
      <c r="F14" s="731">
        <v>0</v>
      </c>
      <c r="G14" s="731">
        <v>0.53</v>
      </c>
      <c r="H14" s="731">
        <v>0.53</v>
      </c>
      <c r="I14" s="731">
        <v>0</v>
      </c>
      <c r="J14" s="731">
        <v>0.41</v>
      </c>
      <c r="K14" s="731">
        <v>0</v>
      </c>
      <c r="L14" s="731">
        <v>0</v>
      </c>
      <c r="M14" s="731">
        <v>34.299999999999997</v>
      </c>
      <c r="N14" s="731">
        <v>3.75</v>
      </c>
      <c r="O14" s="731">
        <v>30.54</v>
      </c>
      <c r="P14" s="731">
        <v>1.63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0.56999999999999995</v>
      </c>
      <c r="W14" s="731">
        <v>1.04</v>
      </c>
      <c r="X14" s="731">
        <v>4.95</v>
      </c>
      <c r="Y14" s="731">
        <v>2.06</v>
      </c>
      <c r="Z14" s="723">
        <v>81.650000000000006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17</v>
      </c>
      <c r="H15" s="726">
        <v>20</v>
      </c>
      <c r="I15" s="726">
        <v>0</v>
      </c>
      <c r="J15" s="726">
        <v>55</v>
      </c>
      <c r="K15" s="726">
        <v>0</v>
      </c>
      <c r="L15" s="726">
        <v>0</v>
      </c>
      <c r="M15" s="726">
        <v>7247</v>
      </c>
      <c r="N15" s="726">
        <v>843</v>
      </c>
      <c r="O15" s="726">
        <v>7306</v>
      </c>
      <c r="P15" s="726">
        <v>333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144</v>
      </c>
      <c r="W15" s="726">
        <v>262</v>
      </c>
      <c r="X15" s="726">
        <v>1248</v>
      </c>
      <c r="Y15" s="726">
        <v>519</v>
      </c>
      <c r="Z15" s="727">
        <v>17994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2</v>
      </c>
      <c r="H16" s="729">
        <v>2</v>
      </c>
      <c r="I16" s="729">
        <v>0</v>
      </c>
      <c r="J16" s="729">
        <v>3</v>
      </c>
      <c r="K16" s="729">
        <v>0</v>
      </c>
      <c r="L16" s="729">
        <v>0</v>
      </c>
      <c r="M16" s="729">
        <v>154</v>
      </c>
      <c r="N16" s="729">
        <v>13</v>
      </c>
      <c r="O16" s="729">
        <v>85</v>
      </c>
      <c r="P16" s="729">
        <v>2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1</v>
      </c>
      <c r="W16" s="729">
        <v>1</v>
      </c>
      <c r="X16" s="729">
        <v>5</v>
      </c>
      <c r="Y16" s="729">
        <v>2</v>
      </c>
      <c r="Z16" s="732">
        <v>270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290.83</v>
      </c>
      <c r="F17" s="731">
        <f t="shared" ref="F17:Z19" si="0">F5+F8+F11+F14</f>
        <v>89.65</v>
      </c>
      <c r="G17" s="731">
        <f t="shared" si="0"/>
        <v>329.37</v>
      </c>
      <c r="H17" s="731">
        <f t="shared" si="0"/>
        <v>729.32999999999993</v>
      </c>
      <c r="I17" s="731">
        <f t="shared" si="0"/>
        <v>817.30000000000007</v>
      </c>
      <c r="J17" s="731">
        <f t="shared" si="0"/>
        <v>1418.4100000000003</v>
      </c>
      <c r="K17" s="731">
        <f t="shared" si="0"/>
        <v>2257.86</v>
      </c>
      <c r="L17" s="731">
        <f t="shared" si="0"/>
        <v>4644.2599999999993</v>
      </c>
      <c r="M17" s="731">
        <f t="shared" si="0"/>
        <v>4663.12</v>
      </c>
      <c r="N17" s="731">
        <f t="shared" si="0"/>
        <v>8087.13</v>
      </c>
      <c r="O17" s="731">
        <f t="shared" si="0"/>
        <v>8956.7900000000009</v>
      </c>
      <c r="P17" s="731">
        <f t="shared" si="0"/>
        <v>7654.1100000000006</v>
      </c>
      <c r="Q17" s="731">
        <f t="shared" si="0"/>
        <v>3979.71</v>
      </c>
      <c r="R17" s="731">
        <f t="shared" si="0"/>
        <v>2747.17</v>
      </c>
      <c r="S17" s="731">
        <f t="shared" si="0"/>
        <v>1918.2499999999998</v>
      </c>
      <c r="T17" s="731">
        <f t="shared" si="0"/>
        <v>1457.85</v>
      </c>
      <c r="U17" s="731">
        <f t="shared" si="0"/>
        <v>1206.97</v>
      </c>
      <c r="V17" s="731">
        <f t="shared" si="0"/>
        <v>1024.6299999999999</v>
      </c>
      <c r="W17" s="731">
        <f t="shared" si="0"/>
        <v>858.54999999999984</v>
      </c>
      <c r="X17" s="731">
        <f t="shared" si="0"/>
        <v>370.01</v>
      </c>
      <c r="Y17" s="731">
        <f t="shared" si="0"/>
        <v>286.94</v>
      </c>
      <c r="Z17" s="723">
        <f t="shared" si="0"/>
        <v>53788.24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4332</v>
      </c>
      <c r="F18" s="726">
        <f t="shared" si="0"/>
        <v>5502</v>
      </c>
      <c r="G18" s="726">
        <f t="shared" si="0"/>
        <v>42260</v>
      </c>
      <c r="H18" s="726">
        <f t="shared" si="0"/>
        <v>144162</v>
      </c>
      <c r="I18" s="726">
        <f t="shared" si="0"/>
        <v>210884</v>
      </c>
      <c r="J18" s="726">
        <f t="shared" si="0"/>
        <v>440903</v>
      </c>
      <c r="K18" s="726">
        <f t="shared" si="0"/>
        <v>800216</v>
      </c>
      <c r="L18" s="726">
        <f t="shared" si="0"/>
        <v>1957193</v>
      </c>
      <c r="M18" s="726">
        <f t="shared" si="0"/>
        <v>2244960</v>
      </c>
      <c r="N18" s="726">
        <f t="shared" si="0"/>
        <v>4175707</v>
      </c>
      <c r="O18" s="726">
        <f t="shared" si="0"/>
        <v>4911307</v>
      </c>
      <c r="P18" s="726">
        <f t="shared" si="0"/>
        <v>4491270</v>
      </c>
      <c r="Q18" s="726">
        <f t="shared" si="0"/>
        <v>2461264</v>
      </c>
      <c r="R18" s="726">
        <f t="shared" si="0"/>
        <v>1765471</v>
      </c>
      <c r="S18" s="726">
        <f t="shared" si="0"/>
        <v>1279341</v>
      </c>
      <c r="T18" s="726">
        <f t="shared" si="0"/>
        <v>998565</v>
      </c>
      <c r="U18" s="726">
        <f t="shared" si="0"/>
        <v>863033</v>
      </c>
      <c r="V18" s="726">
        <f t="shared" si="0"/>
        <v>750232</v>
      </c>
      <c r="W18" s="726">
        <f t="shared" si="0"/>
        <v>641149</v>
      </c>
      <c r="X18" s="726">
        <f t="shared" si="0"/>
        <v>264513</v>
      </c>
      <c r="Y18" s="726">
        <f t="shared" si="0"/>
        <v>211328</v>
      </c>
      <c r="Z18" s="727">
        <f t="shared" si="0"/>
        <v>28663592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1829</v>
      </c>
      <c r="F19" s="733">
        <f t="shared" si="0"/>
        <v>1278</v>
      </c>
      <c r="G19" s="733">
        <f t="shared" si="0"/>
        <v>5051</v>
      </c>
      <c r="H19" s="733">
        <f t="shared" si="0"/>
        <v>10558</v>
      </c>
      <c r="I19" s="733">
        <f t="shared" si="0"/>
        <v>10504</v>
      </c>
      <c r="J19" s="733">
        <f t="shared" si="0"/>
        <v>16128</v>
      </c>
      <c r="K19" s="733">
        <f t="shared" si="0"/>
        <v>21754</v>
      </c>
      <c r="L19" s="733">
        <f t="shared" si="0"/>
        <v>42631</v>
      </c>
      <c r="M19" s="733">
        <f t="shared" si="0"/>
        <v>37705</v>
      </c>
      <c r="N19" s="733">
        <f t="shared" si="0"/>
        <v>58044</v>
      </c>
      <c r="O19" s="733">
        <f t="shared" si="0"/>
        <v>55430</v>
      </c>
      <c r="P19" s="733">
        <f t="shared" si="0"/>
        <v>42319</v>
      </c>
      <c r="Q19" s="733">
        <f t="shared" si="0"/>
        <v>19471</v>
      </c>
      <c r="R19" s="733">
        <f t="shared" si="0"/>
        <v>11786</v>
      </c>
      <c r="S19" s="733">
        <f t="shared" si="0"/>
        <v>7265</v>
      </c>
      <c r="T19" s="733">
        <f t="shared" si="0"/>
        <v>4712</v>
      </c>
      <c r="U19" s="733">
        <f t="shared" si="0"/>
        <v>3372</v>
      </c>
      <c r="V19" s="733">
        <f t="shared" si="0"/>
        <v>2303</v>
      </c>
      <c r="W19" s="733">
        <f t="shared" si="0"/>
        <v>1910</v>
      </c>
      <c r="X19" s="733">
        <f t="shared" si="0"/>
        <v>719</v>
      </c>
      <c r="Y19" s="733">
        <f t="shared" si="0"/>
        <v>551</v>
      </c>
      <c r="Z19" s="734">
        <f t="shared" si="0"/>
        <v>355320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20.399999999999999</v>
      </c>
      <c r="F20" s="731">
        <v>0.28999999999999998</v>
      </c>
      <c r="G20" s="731">
        <v>1.49</v>
      </c>
      <c r="H20" s="731">
        <v>2.37</v>
      </c>
      <c r="I20" s="731">
        <v>2</v>
      </c>
      <c r="J20" s="731">
        <v>26.82</v>
      </c>
      <c r="K20" s="731">
        <v>21.22</v>
      </c>
      <c r="L20" s="731">
        <v>2.4700000000000002</v>
      </c>
      <c r="M20" s="731">
        <v>0.16</v>
      </c>
      <c r="N20" s="731">
        <v>1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78.22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50</v>
      </c>
      <c r="H21" s="726">
        <v>135</v>
      </c>
      <c r="I21" s="726">
        <v>131</v>
      </c>
      <c r="J21" s="726">
        <v>1217</v>
      </c>
      <c r="K21" s="726">
        <v>442</v>
      </c>
      <c r="L21" s="726">
        <v>138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2113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6</v>
      </c>
      <c r="H22" s="729">
        <v>9</v>
      </c>
      <c r="I22" s="729">
        <v>4</v>
      </c>
      <c r="J22" s="729">
        <v>22</v>
      </c>
      <c r="K22" s="729">
        <v>4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46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55.7</v>
      </c>
      <c r="F23" s="731">
        <v>5.8</v>
      </c>
      <c r="G23" s="731">
        <v>14.16</v>
      </c>
      <c r="H23" s="731">
        <v>25</v>
      </c>
      <c r="I23" s="731">
        <v>13.05</v>
      </c>
      <c r="J23" s="731">
        <v>74.099999999999994</v>
      </c>
      <c r="K23" s="731">
        <v>3.49</v>
      </c>
      <c r="L23" s="731">
        <v>5.09</v>
      </c>
      <c r="M23" s="731">
        <v>7.56</v>
      </c>
      <c r="N23" s="731">
        <v>20.37</v>
      </c>
      <c r="O23" s="731">
        <v>59.6</v>
      </c>
      <c r="P23" s="731">
        <v>19.07</v>
      </c>
      <c r="Q23" s="731">
        <v>20.18</v>
      </c>
      <c r="R23" s="731">
        <v>16.41</v>
      </c>
      <c r="S23" s="731">
        <v>4.3600000000000003</v>
      </c>
      <c r="T23" s="731">
        <v>3.09</v>
      </c>
      <c r="U23" s="731">
        <v>2.73</v>
      </c>
      <c r="V23" s="731">
        <v>5.83</v>
      </c>
      <c r="W23" s="731">
        <v>2.6</v>
      </c>
      <c r="X23" s="731">
        <v>0</v>
      </c>
      <c r="Y23" s="731">
        <v>1.35</v>
      </c>
      <c r="Z23" s="723">
        <v>359.54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76</v>
      </c>
      <c r="G24" s="726">
        <v>486</v>
      </c>
      <c r="H24" s="726">
        <v>1294</v>
      </c>
      <c r="I24" s="726">
        <v>870</v>
      </c>
      <c r="J24" s="726">
        <v>6474</v>
      </c>
      <c r="K24" s="726">
        <v>337</v>
      </c>
      <c r="L24" s="726">
        <v>618</v>
      </c>
      <c r="M24" s="726">
        <v>1027</v>
      </c>
      <c r="N24" s="726">
        <v>2807</v>
      </c>
      <c r="O24" s="726">
        <v>8637</v>
      </c>
      <c r="P24" s="726">
        <v>3026</v>
      </c>
      <c r="Q24" s="726">
        <v>3156</v>
      </c>
      <c r="R24" s="726">
        <v>3007</v>
      </c>
      <c r="S24" s="726">
        <v>750</v>
      </c>
      <c r="T24" s="726">
        <v>542</v>
      </c>
      <c r="U24" s="726">
        <v>464</v>
      </c>
      <c r="V24" s="726">
        <v>1021</v>
      </c>
      <c r="W24" s="726">
        <v>442</v>
      </c>
      <c r="X24" s="726">
        <v>0</v>
      </c>
      <c r="Y24" s="726">
        <v>242</v>
      </c>
      <c r="Z24" s="727">
        <v>35276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15</v>
      </c>
      <c r="G25" s="729">
        <v>56</v>
      </c>
      <c r="H25" s="729">
        <v>119</v>
      </c>
      <c r="I25" s="729">
        <v>54</v>
      </c>
      <c r="J25" s="729">
        <v>265</v>
      </c>
      <c r="K25" s="729">
        <v>10</v>
      </c>
      <c r="L25" s="729">
        <v>12</v>
      </c>
      <c r="M25" s="729">
        <v>15</v>
      </c>
      <c r="N25" s="729">
        <v>34</v>
      </c>
      <c r="O25" s="729">
        <v>102</v>
      </c>
      <c r="P25" s="729">
        <v>26</v>
      </c>
      <c r="Q25" s="729">
        <v>18</v>
      </c>
      <c r="R25" s="729">
        <v>15</v>
      </c>
      <c r="S25" s="729">
        <v>2</v>
      </c>
      <c r="T25" s="729">
        <v>1</v>
      </c>
      <c r="U25" s="729">
        <v>1</v>
      </c>
      <c r="V25" s="729">
        <v>3</v>
      </c>
      <c r="W25" s="729">
        <v>0</v>
      </c>
      <c r="X25" s="729">
        <v>0</v>
      </c>
      <c r="Y25" s="729">
        <v>1</v>
      </c>
      <c r="Z25" s="732">
        <v>749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76.099999999999994</v>
      </c>
      <c r="F26" s="731">
        <f t="shared" ref="F26:Z28" si="1">F20+F23</f>
        <v>6.09</v>
      </c>
      <c r="G26" s="731">
        <f t="shared" si="1"/>
        <v>15.65</v>
      </c>
      <c r="H26" s="731">
        <f t="shared" si="1"/>
        <v>27.37</v>
      </c>
      <c r="I26" s="731">
        <f t="shared" si="1"/>
        <v>15.05</v>
      </c>
      <c r="J26" s="731">
        <f t="shared" si="1"/>
        <v>100.91999999999999</v>
      </c>
      <c r="K26" s="731">
        <f t="shared" si="1"/>
        <v>24.71</v>
      </c>
      <c r="L26" s="731">
        <f t="shared" si="1"/>
        <v>7.5600000000000005</v>
      </c>
      <c r="M26" s="731">
        <f t="shared" si="1"/>
        <v>7.72</v>
      </c>
      <c r="N26" s="731">
        <f t="shared" si="1"/>
        <v>21.37</v>
      </c>
      <c r="O26" s="731">
        <f t="shared" si="1"/>
        <v>59.6</v>
      </c>
      <c r="P26" s="731">
        <f t="shared" si="1"/>
        <v>19.07</v>
      </c>
      <c r="Q26" s="731">
        <f t="shared" si="1"/>
        <v>20.18</v>
      </c>
      <c r="R26" s="731">
        <f t="shared" si="1"/>
        <v>16.41</v>
      </c>
      <c r="S26" s="731">
        <f t="shared" si="1"/>
        <v>4.3600000000000003</v>
      </c>
      <c r="T26" s="731">
        <f t="shared" si="1"/>
        <v>3.09</v>
      </c>
      <c r="U26" s="731">
        <f t="shared" si="1"/>
        <v>2.73</v>
      </c>
      <c r="V26" s="731">
        <f t="shared" si="1"/>
        <v>5.83</v>
      </c>
      <c r="W26" s="731">
        <f t="shared" si="1"/>
        <v>2.6</v>
      </c>
      <c r="X26" s="731">
        <f t="shared" si="1"/>
        <v>0</v>
      </c>
      <c r="Y26" s="731">
        <f t="shared" si="1"/>
        <v>1.35</v>
      </c>
      <c r="Z26" s="723">
        <f t="shared" si="1"/>
        <v>437.76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76</v>
      </c>
      <c r="G27" s="726">
        <f t="shared" si="1"/>
        <v>536</v>
      </c>
      <c r="H27" s="726">
        <f t="shared" si="1"/>
        <v>1429</v>
      </c>
      <c r="I27" s="726">
        <f t="shared" si="1"/>
        <v>1001</v>
      </c>
      <c r="J27" s="726">
        <f t="shared" si="1"/>
        <v>7691</v>
      </c>
      <c r="K27" s="726">
        <f t="shared" si="1"/>
        <v>779</v>
      </c>
      <c r="L27" s="726">
        <f t="shared" si="1"/>
        <v>756</v>
      </c>
      <c r="M27" s="726">
        <f t="shared" si="1"/>
        <v>1027</v>
      </c>
      <c r="N27" s="726">
        <f t="shared" si="1"/>
        <v>2807</v>
      </c>
      <c r="O27" s="726">
        <f t="shared" si="1"/>
        <v>8637</v>
      </c>
      <c r="P27" s="726">
        <f t="shared" si="1"/>
        <v>3026</v>
      </c>
      <c r="Q27" s="726">
        <f t="shared" si="1"/>
        <v>3156</v>
      </c>
      <c r="R27" s="726">
        <f t="shared" si="1"/>
        <v>3007</v>
      </c>
      <c r="S27" s="726">
        <f t="shared" si="1"/>
        <v>750</v>
      </c>
      <c r="T27" s="726">
        <f t="shared" si="1"/>
        <v>542</v>
      </c>
      <c r="U27" s="726">
        <f t="shared" si="1"/>
        <v>464</v>
      </c>
      <c r="V27" s="726">
        <f t="shared" si="1"/>
        <v>1021</v>
      </c>
      <c r="W27" s="726">
        <f t="shared" si="1"/>
        <v>442</v>
      </c>
      <c r="X27" s="726">
        <f t="shared" si="1"/>
        <v>0</v>
      </c>
      <c r="Y27" s="726">
        <f t="shared" si="1"/>
        <v>242</v>
      </c>
      <c r="Z27" s="727">
        <f t="shared" si="1"/>
        <v>37389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15</v>
      </c>
      <c r="G28" s="733">
        <f t="shared" si="1"/>
        <v>62</v>
      </c>
      <c r="H28" s="733">
        <f t="shared" si="1"/>
        <v>128</v>
      </c>
      <c r="I28" s="733">
        <f t="shared" si="1"/>
        <v>58</v>
      </c>
      <c r="J28" s="733">
        <f t="shared" si="1"/>
        <v>287</v>
      </c>
      <c r="K28" s="733">
        <f t="shared" si="1"/>
        <v>14</v>
      </c>
      <c r="L28" s="733">
        <f t="shared" si="1"/>
        <v>13</v>
      </c>
      <c r="M28" s="733">
        <f t="shared" si="1"/>
        <v>15</v>
      </c>
      <c r="N28" s="733">
        <f t="shared" si="1"/>
        <v>34</v>
      </c>
      <c r="O28" s="733">
        <f t="shared" si="1"/>
        <v>102</v>
      </c>
      <c r="P28" s="733">
        <f t="shared" si="1"/>
        <v>26</v>
      </c>
      <c r="Q28" s="733">
        <f t="shared" si="1"/>
        <v>18</v>
      </c>
      <c r="R28" s="733">
        <f t="shared" si="1"/>
        <v>15</v>
      </c>
      <c r="S28" s="733">
        <f t="shared" si="1"/>
        <v>2</v>
      </c>
      <c r="T28" s="733">
        <f t="shared" si="1"/>
        <v>1</v>
      </c>
      <c r="U28" s="733">
        <f t="shared" si="1"/>
        <v>1</v>
      </c>
      <c r="V28" s="733">
        <f t="shared" si="1"/>
        <v>3</v>
      </c>
      <c r="W28" s="733">
        <f t="shared" si="1"/>
        <v>0</v>
      </c>
      <c r="X28" s="733">
        <f t="shared" si="1"/>
        <v>0</v>
      </c>
      <c r="Y28" s="733">
        <f t="shared" si="1"/>
        <v>1</v>
      </c>
      <c r="Z28" s="734">
        <f t="shared" si="1"/>
        <v>795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366.92999999999995</v>
      </c>
      <c r="F29" s="731">
        <f t="shared" ref="F29:Z31" si="2">F5+F8+F11+F14+F20+F23</f>
        <v>95.740000000000009</v>
      </c>
      <c r="G29" s="731">
        <f t="shared" si="2"/>
        <v>345.02000000000004</v>
      </c>
      <c r="H29" s="731">
        <f t="shared" si="2"/>
        <v>756.69999999999993</v>
      </c>
      <c r="I29" s="731">
        <f t="shared" si="2"/>
        <v>832.35</v>
      </c>
      <c r="J29" s="731">
        <f t="shared" si="2"/>
        <v>1519.3300000000002</v>
      </c>
      <c r="K29" s="731">
        <f t="shared" si="2"/>
        <v>2282.5699999999997</v>
      </c>
      <c r="L29" s="731">
        <f t="shared" si="2"/>
        <v>4651.82</v>
      </c>
      <c r="M29" s="731">
        <f t="shared" si="2"/>
        <v>4670.84</v>
      </c>
      <c r="N29" s="731">
        <f t="shared" si="2"/>
        <v>8108.5</v>
      </c>
      <c r="O29" s="731">
        <f t="shared" si="2"/>
        <v>9016.3900000000012</v>
      </c>
      <c r="P29" s="731">
        <f t="shared" si="2"/>
        <v>7673.18</v>
      </c>
      <c r="Q29" s="731">
        <f t="shared" si="2"/>
        <v>3999.89</v>
      </c>
      <c r="R29" s="731">
        <f t="shared" si="2"/>
        <v>2763.58</v>
      </c>
      <c r="S29" s="731">
        <f t="shared" si="2"/>
        <v>1922.6099999999997</v>
      </c>
      <c r="T29" s="731">
        <f t="shared" si="2"/>
        <v>1460.9399999999998</v>
      </c>
      <c r="U29" s="731">
        <f t="shared" si="2"/>
        <v>1209.7</v>
      </c>
      <c r="V29" s="731">
        <f t="shared" si="2"/>
        <v>1030.4599999999998</v>
      </c>
      <c r="W29" s="731">
        <f t="shared" si="2"/>
        <v>861.14999999999986</v>
      </c>
      <c r="X29" s="731">
        <f t="shared" si="2"/>
        <v>370.01</v>
      </c>
      <c r="Y29" s="731">
        <f t="shared" si="2"/>
        <v>288.29000000000002</v>
      </c>
      <c r="Z29" s="723">
        <f t="shared" si="2"/>
        <v>54226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4332</v>
      </c>
      <c r="F30" s="726">
        <f t="shared" si="2"/>
        <v>5578</v>
      </c>
      <c r="G30" s="726">
        <f t="shared" si="2"/>
        <v>42796</v>
      </c>
      <c r="H30" s="726">
        <f t="shared" si="2"/>
        <v>145591</v>
      </c>
      <c r="I30" s="726">
        <f t="shared" si="2"/>
        <v>211885</v>
      </c>
      <c r="J30" s="726">
        <f t="shared" si="2"/>
        <v>448594</v>
      </c>
      <c r="K30" s="726">
        <f t="shared" si="2"/>
        <v>800995</v>
      </c>
      <c r="L30" s="726">
        <f t="shared" si="2"/>
        <v>1957949</v>
      </c>
      <c r="M30" s="726">
        <f t="shared" si="2"/>
        <v>2245987</v>
      </c>
      <c r="N30" s="726">
        <f t="shared" si="2"/>
        <v>4178514</v>
      </c>
      <c r="O30" s="726">
        <f t="shared" si="2"/>
        <v>4919944</v>
      </c>
      <c r="P30" s="726">
        <f t="shared" si="2"/>
        <v>4494296</v>
      </c>
      <c r="Q30" s="726">
        <f t="shared" si="2"/>
        <v>2464420</v>
      </c>
      <c r="R30" s="726">
        <f t="shared" si="2"/>
        <v>1768478</v>
      </c>
      <c r="S30" s="726">
        <f t="shared" si="2"/>
        <v>1280091</v>
      </c>
      <c r="T30" s="726">
        <f t="shared" si="2"/>
        <v>999107</v>
      </c>
      <c r="U30" s="726">
        <f t="shared" si="2"/>
        <v>863497</v>
      </c>
      <c r="V30" s="726">
        <f t="shared" si="2"/>
        <v>751253</v>
      </c>
      <c r="W30" s="726">
        <f t="shared" si="2"/>
        <v>641591</v>
      </c>
      <c r="X30" s="726">
        <f t="shared" si="2"/>
        <v>264513</v>
      </c>
      <c r="Y30" s="726">
        <f t="shared" si="2"/>
        <v>211570</v>
      </c>
      <c r="Z30" s="727">
        <f t="shared" si="2"/>
        <v>28700981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1829</v>
      </c>
      <c r="F31" s="733">
        <f t="shared" si="2"/>
        <v>1293</v>
      </c>
      <c r="G31" s="733">
        <f t="shared" si="2"/>
        <v>5113</v>
      </c>
      <c r="H31" s="733">
        <f t="shared" si="2"/>
        <v>10686</v>
      </c>
      <c r="I31" s="733">
        <f t="shared" si="2"/>
        <v>10562</v>
      </c>
      <c r="J31" s="733">
        <f t="shared" si="2"/>
        <v>16415</v>
      </c>
      <c r="K31" s="733">
        <f t="shared" si="2"/>
        <v>21768</v>
      </c>
      <c r="L31" s="733">
        <f t="shared" si="2"/>
        <v>42644</v>
      </c>
      <c r="M31" s="733">
        <f t="shared" si="2"/>
        <v>37720</v>
      </c>
      <c r="N31" s="733">
        <f t="shared" si="2"/>
        <v>58078</v>
      </c>
      <c r="O31" s="733">
        <f t="shared" si="2"/>
        <v>55532</v>
      </c>
      <c r="P31" s="733">
        <f t="shared" si="2"/>
        <v>42345</v>
      </c>
      <c r="Q31" s="733">
        <f t="shared" si="2"/>
        <v>19489</v>
      </c>
      <c r="R31" s="733">
        <f t="shared" si="2"/>
        <v>11801</v>
      </c>
      <c r="S31" s="733">
        <f t="shared" si="2"/>
        <v>7267</v>
      </c>
      <c r="T31" s="733">
        <f t="shared" si="2"/>
        <v>4713</v>
      </c>
      <c r="U31" s="733">
        <f t="shared" si="2"/>
        <v>3373</v>
      </c>
      <c r="V31" s="733">
        <f t="shared" si="2"/>
        <v>2306</v>
      </c>
      <c r="W31" s="733">
        <f t="shared" si="2"/>
        <v>1910</v>
      </c>
      <c r="X31" s="733">
        <f t="shared" si="2"/>
        <v>719</v>
      </c>
      <c r="Y31" s="733">
        <f t="shared" si="2"/>
        <v>552</v>
      </c>
      <c r="Z31" s="734">
        <f t="shared" si="2"/>
        <v>356115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4.49</v>
      </c>
      <c r="I32" s="731">
        <v>0</v>
      </c>
      <c r="J32" s="731">
        <v>0</v>
      </c>
      <c r="K32" s="731">
        <v>0.34</v>
      </c>
      <c r="L32" s="731">
        <v>8.89</v>
      </c>
      <c r="M32" s="731">
        <v>26.48</v>
      </c>
      <c r="N32" s="731">
        <v>26.46</v>
      </c>
      <c r="O32" s="731">
        <v>34.6</v>
      </c>
      <c r="P32" s="731">
        <v>39.46</v>
      </c>
      <c r="Q32" s="731">
        <v>54</v>
      </c>
      <c r="R32" s="731">
        <v>49.67</v>
      </c>
      <c r="S32" s="731">
        <v>23.07</v>
      </c>
      <c r="T32" s="731">
        <v>33.92</v>
      </c>
      <c r="U32" s="731">
        <v>41.4</v>
      </c>
      <c r="V32" s="731">
        <v>8.86</v>
      </c>
      <c r="W32" s="731">
        <v>35.08</v>
      </c>
      <c r="X32" s="731">
        <v>27.25</v>
      </c>
      <c r="Y32" s="731">
        <v>52.65</v>
      </c>
      <c r="Z32" s="723">
        <v>466.62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278</v>
      </c>
      <c r="I33" s="726">
        <v>0</v>
      </c>
      <c r="J33" s="726">
        <v>0</v>
      </c>
      <c r="K33" s="726">
        <v>54</v>
      </c>
      <c r="L33" s="726">
        <v>1370</v>
      </c>
      <c r="M33" s="726">
        <v>4880</v>
      </c>
      <c r="N33" s="726">
        <v>5488</v>
      </c>
      <c r="O33" s="726">
        <v>7683</v>
      </c>
      <c r="P33" s="726">
        <v>8737</v>
      </c>
      <c r="Q33" s="726">
        <v>12547</v>
      </c>
      <c r="R33" s="726">
        <v>11565</v>
      </c>
      <c r="S33" s="726">
        <v>5804</v>
      </c>
      <c r="T33" s="726">
        <v>8687</v>
      </c>
      <c r="U33" s="726">
        <v>9429</v>
      </c>
      <c r="V33" s="726">
        <v>2106</v>
      </c>
      <c r="W33" s="726">
        <v>8040</v>
      </c>
      <c r="X33" s="726">
        <v>5972</v>
      </c>
      <c r="Y33" s="726">
        <v>12103</v>
      </c>
      <c r="Z33" s="727">
        <v>104743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24</v>
      </c>
      <c r="I34" s="729">
        <v>0</v>
      </c>
      <c r="J34" s="729">
        <v>0</v>
      </c>
      <c r="K34" s="729">
        <v>3</v>
      </c>
      <c r="L34" s="729">
        <v>24</v>
      </c>
      <c r="M34" s="729">
        <v>104</v>
      </c>
      <c r="N34" s="729">
        <v>84</v>
      </c>
      <c r="O34" s="729">
        <v>85</v>
      </c>
      <c r="P34" s="729">
        <v>70</v>
      </c>
      <c r="Q34" s="729">
        <v>111</v>
      </c>
      <c r="R34" s="729">
        <v>76</v>
      </c>
      <c r="S34" s="729">
        <v>25</v>
      </c>
      <c r="T34" s="729">
        <v>36</v>
      </c>
      <c r="U34" s="729">
        <v>50</v>
      </c>
      <c r="V34" s="729">
        <v>11</v>
      </c>
      <c r="W34" s="729">
        <v>40</v>
      </c>
      <c r="X34" s="729">
        <v>30</v>
      </c>
      <c r="Y34" s="729">
        <v>66</v>
      </c>
      <c r="Z34" s="730">
        <v>839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6.29</v>
      </c>
      <c r="H35" s="731">
        <v>0</v>
      </c>
      <c r="I35" s="731">
        <v>0</v>
      </c>
      <c r="J35" s="731">
        <v>0</v>
      </c>
      <c r="K35" s="731">
        <v>0.18</v>
      </c>
      <c r="L35" s="731">
        <v>0</v>
      </c>
      <c r="M35" s="731">
        <v>0</v>
      </c>
      <c r="N35" s="731">
        <v>0.37</v>
      </c>
      <c r="O35" s="731">
        <v>0.13</v>
      </c>
      <c r="P35" s="731">
        <v>22.93</v>
      </c>
      <c r="Q35" s="731">
        <v>0</v>
      </c>
      <c r="R35" s="731">
        <v>0</v>
      </c>
      <c r="S35" s="731">
        <v>0</v>
      </c>
      <c r="T35" s="731">
        <v>2.5</v>
      </c>
      <c r="U35" s="731">
        <v>0.39</v>
      </c>
      <c r="V35" s="731">
        <v>1.39</v>
      </c>
      <c r="W35" s="731">
        <v>0.21</v>
      </c>
      <c r="X35" s="731">
        <v>0.27</v>
      </c>
      <c r="Y35" s="731">
        <v>346.78</v>
      </c>
      <c r="Z35" s="723">
        <v>381.44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151</v>
      </c>
      <c r="H36" s="726">
        <v>0</v>
      </c>
      <c r="I36" s="726">
        <v>0</v>
      </c>
      <c r="J36" s="726">
        <v>0</v>
      </c>
      <c r="K36" s="726">
        <v>29</v>
      </c>
      <c r="L36" s="726">
        <v>0</v>
      </c>
      <c r="M36" s="726">
        <v>0</v>
      </c>
      <c r="N36" s="726">
        <v>93</v>
      </c>
      <c r="O36" s="726">
        <v>28</v>
      </c>
      <c r="P36" s="726">
        <v>5250</v>
      </c>
      <c r="Q36" s="726">
        <v>0</v>
      </c>
      <c r="R36" s="726">
        <v>0</v>
      </c>
      <c r="S36" s="726">
        <v>0</v>
      </c>
      <c r="T36" s="726">
        <v>630</v>
      </c>
      <c r="U36" s="726">
        <v>98</v>
      </c>
      <c r="V36" s="726">
        <v>350</v>
      </c>
      <c r="W36" s="726">
        <v>61</v>
      </c>
      <c r="X36" s="726">
        <v>68</v>
      </c>
      <c r="Y36" s="726">
        <v>87431</v>
      </c>
      <c r="Z36" s="727">
        <v>94189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20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0</v>
      </c>
      <c r="N37" s="729">
        <v>1</v>
      </c>
      <c r="O37" s="729">
        <v>0</v>
      </c>
      <c r="P37" s="729">
        <v>41</v>
      </c>
      <c r="Q37" s="729">
        <v>0</v>
      </c>
      <c r="R37" s="729">
        <v>0</v>
      </c>
      <c r="S37" s="729">
        <v>0</v>
      </c>
      <c r="T37" s="729">
        <v>3</v>
      </c>
      <c r="U37" s="729">
        <v>0</v>
      </c>
      <c r="V37" s="729">
        <v>1</v>
      </c>
      <c r="W37" s="729">
        <v>0</v>
      </c>
      <c r="X37" s="729">
        <v>0</v>
      </c>
      <c r="Y37" s="729">
        <v>327</v>
      </c>
      <c r="Z37" s="730">
        <v>394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6.29</v>
      </c>
      <c r="H38" s="731">
        <f t="shared" si="3"/>
        <v>4.49</v>
      </c>
      <c r="I38" s="731">
        <f t="shared" si="3"/>
        <v>0</v>
      </c>
      <c r="J38" s="731">
        <f t="shared" si="3"/>
        <v>0</v>
      </c>
      <c r="K38" s="731">
        <f t="shared" si="3"/>
        <v>0.52</v>
      </c>
      <c r="L38" s="731">
        <f t="shared" si="3"/>
        <v>8.89</v>
      </c>
      <c r="M38" s="731">
        <f t="shared" si="3"/>
        <v>26.48</v>
      </c>
      <c r="N38" s="731">
        <f t="shared" si="3"/>
        <v>26.830000000000002</v>
      </c>
      <c r="O38" s="731">
        <f t="shared" si="3"/>
        <v>34.730000000000004</v>
      </c>
      <c r="P38" s="731">
        <f t="shared" si="3"/>
        <v>62.39</v>
      </c>
      <c r="Q38" s="731">
        <f t="shared" si="3"/>
        <v>54</v>
      </c>
      <c r="R38" s="731">
        <f t="shared" si="3"/>
        <v>49.67</v>
      </c>
      <c r="S38" s="731">
        <f t="shared" si="3"/>
        <v>23.07</v>
      </c>
      <c r="T38" s="731">
        <f t="shared" si="3"/>
        <v>36.42</v>
      </c>
      <c r="U38" s="731">
        <f t="shared" si="3"/>
        <v>41.79</v>
      </c>
      <c r="V38" s="731">
        <f t="shared" si="3"/>
        <v>10.25</v>
      </c>
      <c r="W38" s="731">
        <f t="shared" si="3"/>
        <v>35.29</v>
      </c>
      <c r="X38" s="731">
        <f t="shared" si="3"/>
        <v>27.52</v>
      </c>
      <c r="Y38" s="731">
        <f t="shared" si="3"/>
        <v>399.42999999999995</v>
      </c>
      <c r="Z38" s="723">
        <f t="shared" si="3"/>
        <v>848.06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151</v>
      </c>
      <c r="H39" s="726">
        <f t="shared" si="3"/>
        <v>278</v>
      </c>
      <c r="I39" s="726">
        <f t="shared" si="3"/>
        <v>0</v>
      </c>
      <c r="J39" s="726">
        <f t="shared" si="3"/>
        <v>0</v>
      </c>
      <c r="K39" s="726">
        <f t="shared" si="3"/>
        <v>83</v>
      </c>
      <c r="L39" s="726">
        <f t="shared" si="3"/>
        <v>1370</v>
      </c>
      <c r="M39" s="726">
        <f t="shared" si="3"/>
        <v>4880</v>
      </c>
      <c r="N39" s="726">
        <f t="shared" si="3"/>
        <v>5581</v>
      </c>
      <c r="O39" s="726">
        <f t="shared" si="3"/>
        <v>7711</v>
      </c>
      <c r="P39" s="726">
        <f t="shared" si="3"/>
        <v>13987</v>
      </c>
      <c r="Q39" s="726">
        <f t="shared" si="3"/>
        <v>12547</v>
      </c>
      <c r="R39" s="726">
        <f t="shared" si="3"/>
        <v>11565</v>
      </c>
      <c r="S39" s="726">
        <f t="shared" si="3"/>
        <v>5804</v>
      </c>
      <c r="T39" s="726">
        <f t="shared" si="3"/>
        <v>9317</v>
      </c>
      <c r="U39" s="726">
        <f t="shared" si="3"/>
        <v>9527</v>
      </c>
      <c r="V39" s="726">
        <f t="shared" si="3"/>
        <v>2456</v>
      </c>
      <c r="W39" s="726">
        <f t="shared" si="3"/>
        <v>8101</v>
      </c>
      <c r="X39" s="726">
        <f t="shared" si="3"/>
        <v>6040</v>
      </c>
      <c r="Y39" s="726">
        <f t="shared" si="3"/>
        <v>99534</v>
      </c>
      <c r="Z39" s="727">
        <f t="shared" si="3"/>
        <v>198932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20</v>
      </c>
      <c r="H40" s="733">
        <f t="shared" si="3"/>
        <v>24</v>
      </c>
      <c r="I40" s="733">
        <f t="shared" si="3"/>
        <v>0</v>
      </c>
      <c r="J40" s="733">
        <f t="shared" si="3"/>
        <v>0</v>
      </c>
      <c r="K40" s="733">
        <f t="shared" si="3"/>
        <v>4</v>
      </c>
      <c r="L40" s="733">
        <f t="shared" si="3"/>
        <v>24</v>
      </c>
      <c r="M40" s="733">
        <f t="shared" si="3"/>
        <v>104</v>
      </c>
      <c r="N40" s="733">
        <f t="shared" si="3"/>
        <v>85</v>
      </c>
      <c r="O40" s="733">
        <f t="shared" si="3"/>
        <v>85</v>
      </c>
      <c r="P40" s="733">
        <f t="shared" si="3"/>
        <v>111</v>
      </c>
      <c r="Q40" s="733">
        <f t="shared" si="3"/>
        <v>111</v>
      </c>
      <c r="R40" s="733">
        <f t="shared" si="3"/>
        <v>76</v>
      </c>
      <c r="S40" s="733">
        <f t="shared" si="3"/>
        <v>25</v>
      </c>
      <c r="T40" s="733">
        <f t="shared" si="3"/>
        <v>39</v>
      </c>
      <c r="U40" s="733">
        <f t="shared" si="3"/>
        <v>50</v>
      </c>
      <c r="V40" s="733">
        <f t="shared" si="3"/>
        <v>12</v>
      </c>
      <c r="W40" s="733">
        <f t="shared" si="3"/>
        <v>40</v>
      </c>
      <c r="X40" s="733">
        <f t="shared" si="3"/>
        <v>30</v>
      </c>
      <c r="Y40" s="733">
        <f t="shared" si="3"/>
        <v>393</v>
      </c>
      <c r="Z40" s="734">
        <f t="shared" si="3"/>
        <v>1233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0.32</v>
      </c>
      <c r="J41" s="731">
        <v>0.1</v>
      </c>
      <c r="K41" s="731">
        <v>0.37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0.79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323</v>
      </c>
      <c r="D44" s="721" t="s">
        <v>27</v>
      </c>
      <c r="E44" s="731">
        <v>1.4</v>
      </c>
      <c r="F44" s="731">
        <v>1.54</v>
      </c>
      <c r="G44" s="731">
        <v>99.34</v>
      </c>
      <c r="H44" s="731">
        <v>551.96</v>
      </c>
      <c r="I44" s="731">
        <v>244.45</v>
      </c>
      <c r="J44" s="731">
        <v>419.68</v>
      </c>
      <c r="K44" s="731">
        <v>573</v>
      </c>
      <c r="L44" s="731">
        <v>375.35</v>
      </c>
      <c r="M44" s="731">
        <v>638.16</v>
      </c>
      <c r="N44" s="731">
        <v>2039.37</v>
      </c>
      <c r="O44" s="731">
        <v>2787.83</v>
      </c>
      <c r="P44" s="731">
        <v>2692.19</v>
      </c>
      <c r="Q44" s="731">
        <v>1847.93</v>
      </c>
      <c r="R44" s="731">
        <v>813.1</v>
      </c>
      <c r="S44" s="731">
        <v>810.89</v>
      </c>
      <c r="T44" s="731">
        <v>733.48</v>
      </c>
      <c r="U44" s="731">
        <v>288.66000000000003</v>
      </c>
      <c r="V44" s="731">
        <v>349.22</v>
      </c>
      <c r="W44" s="731">
        <v>384.47</v>
      </c>
      <c r="X44" s="731">
        <v>260.92</v>
      </c>
      <c r="Y44" s="731">
        <v>2926.22</v>
      </c>
      <c r="Z44" s="723">
        <v>18839.16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27</v>
      </c>
      <c r="G45" s="726">
        <v>2540</v>
      </c>
      <c r="H45" s="726">
        <v>27977</v>
      </c>
      <c r="I45" s="726">
        <v>18254</v>
      </c>
      <c r="J45" s="726">
        <v>39980</v>
      </c>
      <c r="K45" s="726">
        <v>60451</v>
      </c>
      <c r="L45" s="726">
        <v>38258</v>
      </c>
      <c r="M45" s="726">
        <v>74987</v>
      </c>
      <c r="N45" s="726">
        <v>237184</v>
      </c>
      <c r="O45" s="726">
        <v>305955</v>
      </c>
      <c r="P45" s="726">
        <v>304721</v>
      </c>
      <c r="Q45" s="726">
        <v>223825</v>
      </c>
      <c r="R45" s="726">
        <v>117534</v>
      </c>
      <c r="S45" s="726">
        <v>131330</v>
      </c>
      <c r="T45" s="726">
        <v>121454</v>
      </c>
      <c r="U45" s="726">
        <v>47698</v>
      </c>
      <c r="V45" s="726">
        <v>61146</v>
      </c>
      <c r="W45" s="726">
        <v>65727</v>
      </c>
      <c r="X45" s="726">
        <v>45079</v>
      </c>
      <c r="Y45" s="726">
        <v>500904</v>
      </c>
      <c r="Z45" s="727">
        <v>2425031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5</v>
      </c>
      <c r="G46" s="729">
        <v>308</v>
      </c>
      <c r="H46" s="729">
        <v>2461</v>
      </c>
      <c r="I46" s="729">
        <v>1135</v>
      </c>
      <c r="J46" s="729">
        <v>1579</v>
      </c>
      <c r="K46" s="729">
        <v>1821</v>
      </c>
      <c r="L46" s="729">
        <v>657</v>
      </c>
      <c r="M46" s="729">
        <v>1028</v>
      </c>
      <c r="N46" s="729">
        <v>2215</v>
      </c>
      <c r="O46" s="729">
        <v>2324</v>
      </c>
      <c r="P46" s="729">
        <v>1869</v>
      </c>
      <c r="Q46" s="729">
        <v>1182</v>
      </c>
      <c r="R46" s="729">
        <v>589</v>
      </c>
      <c r="S46" s="729">
        <v>401</v>
      </c>
      <c r="T46" s="729">
        <v>360</v>
      </c>
      <c r="U46" s="729">
        <v>150</v>
      </c>
      <c r="V46" s="729">
        <v>214</v>
      </c>
      <c r="W46" s="729">
        <v>202</v>
      </c>
      <c r="X46" s="729">
        <v>168</v>
      </c>
      <c r="Y46" s="729">
        <v>1705</v>
      </c>
      <c r="Z46" s="730">
        <v>20373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1.4</v>
      </c>
      <c r="F47" s="731">
        <f t="shared" ref="F47:Z49" si="4">F41+F44</f>
        <v>1.54</v>
      </c>
      <c r="G47" s="731">
        <f t="shared" si="4"/>
        <v>99.34</v>
      </c>
      <c r="H47" s="731">
        <f t="shared" si="4"/>
        <v>551.96</v>
      </c>
      <c r="I47" s="731">
        <f t="shared" si="4"/>
        <v>244.76999999999998</v>
      </c>
      <c r="J47" s="731">
        <f t="shared" si="4"/>
        <v>419.78000000000003</v>
      </c>
      <c r="K47" s="731">
        <f t="shared" si="4"/>
        <v>573.37</v>
      </c>
      <c r="L47" s="731">
        <f t="shared" si="4"/>
        <v>375.35</v>
      </c>
      <c r="M47" s="731">
        <f t="shared" si="4"/>
        <v>638.16</v>
      </c>
      <c r="N47" s="731">
        <f t="shared" si="4"/>
        <v>2039.37</v>
      </c>
      <c r="O47" s="731">
        <f t="shared" si="4"/>
        <v>2787.83</v>
      </c>
      <c r="P47" s="731">
        <f t="shared" si="4"/>
        <v>2692.19</v>
      </c>
      <c r="Q47" s="731">
        <f t="shared" si="4"/>
        <v>1847.93</v>
      </c>
      <c r="R47" s="731">
        <f t="shared" si="4"/>
        <v>813.1</v>
      </c>
      <c r="S47" s="731">
        <f t="shared" si="4"/>
        <v>810.89</v>
      </c>
      <c r="T47" s="731">
        <f t="shared" si="4"/>
        <v>733.48</v>
      </c>
      <c r="U47" s="731">
        <f t="shared" si="4"/>
        <v>288.66000000000003</v>
      </c>
      <c r="V47" s="731">
        <f t="shared" si="4"/>
        <v>349.22</v>
      </c>
      <c r="W47" s="731">
        <f t="shared" si="4"/>
        <v>384.47</v>
      </c>
      <c r="X47" s="731">
        <f t="shared" si="4"/>
        <v>260.92</v>
      </c>
      <c r="Y47" s="731">
        <f t="shared" si="4"/>
        <v>2926.22</v>
      </c>
      <c r="Z47" s="723">
        <f t="shared" si="4"/>
        <v>18839.95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27</v>
      </c>
      <c r="G48" s="726">
        <f t="shared" si="4"/>
        <v>2540</v>
      </c>
      <c r="H48" s="726">
        <f t="shared" si="4"/>
        <v>27977</v>
      </c>
      <c r="I48" s="726">
        <f t="shared" si="4"/>
        <v>18254</v>
      </c>
      <c r="J48" s="726">
        <f t="shared" si="4"/>
        <v>39980</v>
      </c>
      <c r="K48" s="726">
        <f t="shared" si="4"/>
        <v>60451</v>
      </c>
      <c r="L48" s="726">
        <f t="shared" si="4"/>
        <v>38258</v>
      </c>
      <c r="M48" s="726">
        <f t="shared" si="4"/>
        <v>74987</v>
      </c>
      <c r="N48" s="726">
        <f t="shared" si="4"/>
        <v>237184</v>
      </c>
      <c r="O48" s="726">
        <f t="shared" si="4"/>
        <v>305955</v>
      </c>
      <c r="P48" s="726">
        <f t="shared" si="4"/>
        <v>304721</v>
      </c>
      <c r="Q48" s="726">
        <f t="shared" si="4"/>
        <v>223825</v>
      </c>
      <c r="R48" s="726">
        <f t="shared" si="4"/>
        <v>117534</v>
      </c>
      <c r="S48" s="726">
        <f t="shared" si="4"/>
        <v>131330</v>
      </c>
      <c r="T48" s="726">
        <f t="shared" si="4"/>
        <v>121454</v>
      </c>
      <c r="U48" s="726">
        <f t="shared" si="4"/>
        <v>47698</v>
      </c>
      <c r="V48" s="726">
        <f t="shared" si="4"/>
        <v>61146</v>
      </c>
      <c r="W48" s="726">
        <f t="shared" si="4"/>
        <v>65727</v>
      </c>
      <c r="X48" s="726">
        <f t="shared" si="4"/>
        <v>45079</v>
      </c>
      <c r="Y48" s="726">
        <f t="shared" si="4"/>
        <v>500904</v>
      </c>
      <c r="Z48" s="727">
        <f t="shared" si="4"/>
        <v>2425031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5</v>
      </c>
      <c r="G49" s="733">
        <f t="shared" si="4"/>
        <v>308</v>
      </c>
      <c r="H49" s="733">
        <f t="shared" si="4"/>
        <v>2461</v>
      </c>
      <c r="I49" s="733">
        <f t="shared" si="4"/>
        <v>1135</v>
      </c>
      <c r="J49" s="733">
        <f t="shared" si="4"/>
        <v>1579</v>
      </c>
      <c r="K49" s="733">
        <f t="shared" si="4"/>
        <v>1821</v>
      </c>
      <c r="L49" s="733">
        <f t="shared" si="4"/>
        <v>657</v>
      </c>
      <c r="M49" s="733">
        <f t="shared" si="4"/>
        <v>1028</v>
      </c>
      <c r="N49" s="733">
        <f t="shared" si="4"/>
        <v>2215</v>
      </c>
      <c r="O49" s="733">
        <f t="shared" si="4"/>
        <v>2324</v>
      </c>
      <c r="P49" s="733">
        <f t="shared" si="4"/>
        <v>1869</v>
      </c>
      <c r="Q49" s="733">
        <f t="shared" si="4"/>
        <v>1182</v>
      </c>
      <c r="R49" s="733">
        <f t="shared" si="4"/>
        <v>589</v>
      </c>
      <c r="S49" s="733">
        <f t="shared" si="4"/>
        <v>401</v>
      </c>
      <c r="T49" s="733">
        <f t="shared" si="4"/>
        <v>360</v>
      </c>
      <c r="U49" s="733">
        <f t="shared" si="4"/>
        <v>150</v>
      </c>
      <c r="V49" s="733">
        <f t="shared" si="4"/>
        <v>214</v>
      </c>
      <c r="W49" s="733">
        <f t="shared" si="4"/>
        <v>202</v>
      </c>
      <c r="X49" s="733">
        <f t="shared" si="4"/>
        <v>168</v>
      </c>
      <c r="Y49" s="733">
        <f t="shared" si="4"/>
        <v>1705</v>
      </c>
      <c r="Z49" s="734">
        <f t="shared" si="4"/>
        <v>20373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1.4</v>
      </c>
      <c r="F50" s="731">
        <f t="shared" ref="F50:Z52" si="5">F32+F35+F41+F44</f>
        <v>1.54</v>
      </c>
      <c r="G50" s="731">
        <f t="shared" si="5"/>
        <v>105.63000000000001</v>
      </c>
      <c r="H50" s="731">
        <f t="shared" si="5"/>
        <v>556.45000000000005</v>
      </c>
      <c r="I50" s="731">
        <f t="shared" si="5"/>
        <v>244.76999999999998</v>
      </c>
      <c r="J50" s="731">
        <f t="shared" si="5"/>
        <v>419.78000000000003</v>
      </c>
      <c r="K50" s="731">
        <f t="shared" si="5"/>
        <v>573.89</v>
      </c>
      <c r="L50" s="731">
        <f t="shared" si="5"/>
        <v>384.24</v>
      </c>
      <c r="M50" s="731">
        <f t="shared" si="5"/>
        <v>664.64</v>
      </c>
      <c r="N50" s="731">
        <f t="shared" si="5"/>
        <v>2066.1999999999998</v>
      </c>
      <c r="O50" s="731">
        <f t="shared" si="5"/>
        <v>2822.56</v>
      </c>
      <c r="P50" s="731">
        <f t="shared" si="5"/>
        <v>2754.58</v>
      </c>
      <c r="Q50" s="731">
        <f t="shared" si="5"/>
        <v>1901.93</v>
      </c>
      <c r="R50" s="731">
        <f t="shared" si="5"/>
        <v>862.77</v>
      </c>
      <c r="S50" s="731">
        <f t="shared" si="5"/>
        <v>833.96</v>
      </c>
      <c r="T50" s="731">
        <f t="shared" si="5"/>
        <v>769.9</v>
      </c>
      <c r="U50" s="731">
        <f t="shared" si="5"/>
        <v>330.45000000000005</v>
      </c>
      <c r="V50" s="731">
        <f t="shared" si="5"/>
        <v>359.47</v>
      </c>
      <c r="W50" s="731">
        <f t="shared" si="5"/>
        <v>419.76000000000005</v>
      </c>
      <c r="X50" s="731">
        <f t="shared" si="5"/>
        <v>288.44</v>
      </c>
      <c r="Y50" s="731">
        <f t="shared" si="5"/>
        <v>3325.6499999999996</v>
      </c>
      <c r="Z50" s="723">
        <f t="shared" si="5"/>
        <v>19688.009999999998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27</v>
      </c>
      <c r="G51" s="726">
        <f t="shared" si="5"/>
        <v>2691</v>
      </c>
      <c r="H51" s="726">
        <f t="shared" si="5"/>
        <v>28255</v>
      </c>
      <c r="I51" s="726">
        <f t="shared" si="5"/>
        <v>18254</v>
      </c>
      <c r="J51" s="726">
        <f t="shared" si="5"/>
        <v>39980</v>
      </c>
      <c r="K51" s="726">
        <f t="shared" si="5"/>
        <v>60534</v>
      </c>
      <c r="L51" s="726">
        <f t="shared" si="5"/>
        <v>39628</v>
      </c>
      <c r="M51" s="726">
        <f t="shared" si="5"/>
        <v>79867</v>
      </c>
      <c r="N51" s="726">
        <f t="shared" si="5"/>
        <v>242765</v>
      </c>
      <c r="O51" s="726">
        <f t="shared" si="5"/>
        <v>313666</v>
      </c>
      <c r="P51" s="726">
        <f t="shared" si="5"/>
        <v>318708</v>
      </c>
      <c r="Q51" s="726">
        <f t="shared" si="5"/>
        <v>236372</v>
      </c>
      <c r="R51" s="726">
        <f t="shared" si="5"/>
        <v>129099</v>
      </c>
      <c r="S51" s="726">
        <f t="shared" si="5"/>
        <v>137134</v>
      </c>
      <c r="T51" s="726">
        <f t="shared" si="5"/>
        <v>130771</v>
      </c>
      <c r="U51" s="726">
        <f t="shared" si="5"/>
        <v>57225</v>
      </c>
      <c r="V51" s="726">
        <f t="shared" si="5"/>
        <v>63602</v>
      </c>
      <c r="W51" s="726">
        <f t="shared" si="5"/>
        <v>73828</v>
      </c>
      <c r="X51" s="726">
        <f t="shared" si="5"/>
        <v>51119</v>
      </c>
      <c r="Y51" s="726">
        <f t="shared" si="5"/>
        <v>600438</v>
      </c>
      <c r="Z51" s="727">
        <f t="shared" si="5"/>
        <v>2623963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5</v>
      </c>
      <c r="G52" s="733">
        <f t="shared" si="5"/>
        <v>328</v>
      </c>
      <c r="H52" s="733">
        <f t="shared" si="5"/>
        <v>2485</v>
      </c>
      <c r="I52" s="733">
        <f t="shared" si="5"/>
        <v>1135</v>
      </c>
      <c r="J52" s="733">
        <f t="shared" si="5"/>
        <v>1579</v>
      </c>
      <c r="K52" s="733">
        <f t="shared" si="5"/>
        <v>1825</v>
      </c>
      <c r="L52" s="733">
        <f t="shared" si="5"/>
        <v>681</v>
      </c>
      <c r="M52" s="733">
        <f t="shared" si="5"/>
        <v>1132</v>
      </c>
      <c r="N52" s="733">
        <f t="shared" si="5"/>
        <v>2300</v>
      </c>
      <c r="O52" s="733">
        <f t="shared" si="5"/>
        <v>2409</v>
      </c>
      <c r="P52" s="733">
        <f t="shared" si="5"/>
        <v>1980</v>
      </c>
      <c r="Q52" s="733">
        <f t="shared" si="5"/>
        <v>1293</v>
      </c>
      <c r="R52" s="733">
        <f t="shared" si="5"/>
        <v>665</v>
      </c>
      <c r="S52" s="733">
        <f t="shared" si="5"/>
        <v>426</v>
      </c>
      <c r="T52" s="733">
        <f t="shared" si="5"/>
        <v>399</v>
      </c>
      <c r="U52" s="733">
        <f t="shared" si="5"/>
        <v>200</v>
      </c>
      <c r="V52" s="733">
        <f t="shared" si="5"/>
        <v>226</v>
      </c>
      <c r="W52" s="733">
        <f t="shared" si="5"/>
        <v>242</v>
      </c>
      <c r="X52" s="733">
        <f t="shared" si="5"/>
        <v>198</v>
      </c>
      <c r="Y52" s="733">
        <f t="shared" si="5"/>
        <v>2098</v>
      </c>
      <c r="Z52" s="734">
        <f t="shared" si="5"/>
        <v>21606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368.32999999999993</v>
      </c>
      <c r="F53" s="731">
        <f t="shared" ref="F53:Z55" si="6">F5+F8+F11+F14+F20+F23+F32+F35+F41+F44</f>
        <v>97.280000000000015</v>
      </c>
      <c r="G53" s="731">
        <f t="shared" si="6"/>
        <v>450.65000000000009</v>
      </c>
      <c r="H53" s="731">
        <f t="shared" si="6"/>
        <v>1313.15</v>
      </c>
      <c r="I53" s="731">
        <f t="shared" si="6"/>
        <v>1077.1200000000001</v>
      </c>
      <c r="J53" s="731">
        <f t="shared" si="6"/>
        <v>1939.1100000000001</v>
      </c>
      <c r="K53" s="731">
        <f t="shared" si="6"/>
        <v>2856.4599999999996</v>
      </c>
      <c r="L53" s="731">
        <f t="shared" si="6"/>
        <v>5036.0600000000004</v>
      </c>
      <c r="M53" s="731">
        <f t="shared" si="6"/>
        <v>5335.48</v>
      </c>
      <c r="N53" s="731">
        <f t="shared" si="6"/>
        <v>10174.700000000001</v>
      </c>
      <c r="O53" s="731">
        <f t="shared" si="6"/>
        <v>11838.95</v>
      </c>
      <c r="P53" s="731">
        <f t="shared" si="6"/>
        <v>10427.76</v>
      </c>
      <c r="Q53" s="731">
        <f t="shared" si="6"/>
        <v>5901.82</v>
      </c>
      <c r="R53" s="731">
        <f t="shared" si="6"/>
        <v>3626.35</v>
      </c>
      <c r="S53" s="731">
        <f t="shared" si="6"/>
        <v>2756.5699999999997</v>
      </c>
      <c r="T53" s="731">
        <f t="shared" si="6"/>
        <v>2230.84</v>
      </c>
      <c r="U53" s="731">
        <f t="shared" si="6"/>
        <v>1540.1500000000003</v>
      </c>
      <c r="V53" s="731">
        <f t="shared" si="6"/>
        <v>1389.9299999999998</v>
      </c>
      <c r="W53" s="731">
        <f t="shared" si="6"/>
        <v>1280.9099999999999</v>
      </c>
      <c r="X53" s="731">
        <f t="shared" si="6"/>
        <v>658.45</v>
      </c>
      <c r="Y53" s="731">
        <f t="shared" si="6"/>
        <v>3613.9399999999996</v>
      </c>
      <c r="Z53" s="723">
        <f t="shared" si="6"/>
        <v>73914.010000000009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4332</v>
      </c>
      <c r="F54" s="726">
        <f t="shared" si="6"/>
        <v>5605</v>
      </c>
      <c r="G54" s="726">
        <f t="shared" si="6"/>
        <v>45487</v>
      </c>
      <c r="H54" s="726">
        <f t="shared" si="6"/>
        <v>173846</v>
      </c>
      <c r="I54" s="726">
        <f t="shared" si="6"/>
        <v>230139</v>
      </c>
      <c r="J54" s="726">
        <f t="shared" si="6"/>
        <v>488574</v>
      </c>
      <c r="K54" s="726">
        <f t="shared" si="6"/>
        <v>861529</v>
      </c>
      <c r="L54" s="726">
        <f t="shared" si="6"/>
        <v>1997577</v>
      </c>
      <c r="M54" s="726">
        <f t="shared" si="6"/>
        <v>2325854</v>
      </c>
      <c r="N54" s="726">
        <f t="shared" si="6"/>
        <v>4421279</v>
      </c>
      <c r="O54" s="726">
        <f t="shared" si="6"/>
        <v>5233610</v>
      </c>
      <c r="P54" s="726">
        <f t="shared" si="6"/>
        <v>4813004</v>
      </c>
      <c r="Q54" s="726">
        <f t="shared" si="6"/>
        <v>2700792</v>
      </c>
      <c r="R54" s="726">
        <f t="shared" si="6"/>
        <v>1897577</v>
      </c>
      <c r="S54" s="726">
        <f t="shared" si="6"/>
        <v>1417225</v>
      </c>
      <c r="T54" s="726">
        <f t="shared" si="6"/>
        <v>1129878</v>
      </c>
      <c r="U54" s="726">
        <f t="shared" si="6"/>
        <v>920722</v>
      </c>
      <c r="V54" s="726">
        <f t="shared" si="6"/>
        <v>814855</v>
      </c>
      <c r="W54" s="726">
        <f t="shared" si="6"/>
        <v>715419</v>
      </c>
      <c r="X54" s="726">
        <f t="shared" si="6"/>
        <v>315632</v>
      </c>
      <c r="Y54" s="726">
        <f t="shared" si="6"/>
        <v>812008</v>
      </c>
      <c r="Z54" s="727">
        <f t="shared" si="6"/>
        <v>31324944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1829</v>
      </c>
      <c r="F55" s="736">
        <f t="shared" si="6"/>
        <v>1298</v>
      </c>
      <c r="G55" s="736">
        <f t="shared" si="6"/>
        <v>5441</v>
      </c>
      <c r="H55" s="736">
        <f t="shared" si="6"/>
        <v>13171</v>
      </c>
      <c r="I55" s="736">
        <f t="shared" si="6"/>
        <v>11697</v>
      </c>
      <c r="J55" s="736">
        <f t="shared" si="6"/>
        <v>17994</v>
      </c>
      <c r="K55" s="736">
        <f t="shared" si="6"/>
        <v>23593</v>
      </c>
      <c r="L55" s="736">
        <f t="shared" si="6"/>
        <v>43325</v>
      </c>
      <c r="M55" s="736">
        <f t="shared" si="6"/>
        <v>38852</v>
      </c>
      <c r="N55" s="736">
        <f t="shared" si="6"/>
        <v>60378</v>
      </c>
      <c r="O55" s="736">
        <f t="shared" si="6"/>
        <v>57941</v>
      </c>
      <c r="P55" s="736">
        <f t="shared" si="6"/>
        <v>44325</v>
      </c>
      <c r="Q55" s="736">
        <f t="shared" si="6"/>
        <v>20782</v>
      </c>
      <c r="R55" s="736">
        <f t="shared" si="6"/>
        <v>12466</v>
      </c>
      <c r="S55" s="736">
        <f t="shared" si="6"/>
        <v>7693</v>
      </c>
      <c r="T55" s="736">
        <f t="shared" si="6"/>
        <v>5112</v>
      </c>
      <c r="U55" s="736">
        <f t="shared" si="6"/>
        <v>3573</v>
      </c>
      <c r="V55" s="736">
        <f t="shared" si="6"/>
        <v>2532</v>
      </c>
      <c r="W55" s="736">
        <f t="shared" si="6"/>
        <v>2152</v>
      </c>
      <c r="X55" s="736">
        <f t="shared" si="6"/>
        <v>917</v>
      </c>
      <c r="Y55" s="736">
        <f t="shared" si="6"/>
        <v>2650</v>
      </c>
      <c r="Z55" s="737">
        <f t="shared" si="6"/>
        <v>377721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1675.12</v>
      </c>
      <c r="H59" s="901"/>
      <c r="I59" s="901">
        <v>167512</v>
      </c>
      <c r="J59" s="901"/>
      <c r="K59" s="901">
        <v>193.01</v>
      </c>
      <c r="L59" s="901"/>
      <c r="M59" s="901">
        <v>520.51</v>
      </c>
      <c r="N59" s="901"/>
      <c r="O59" s="901">
        <v>59.68</v>
      </c>
      <c r="P59" s="901"/>
      <c r="Q59" s="901">
        <v>134.26</v>
      </c>
      <c r="R59" s="901"/>
      <c r="S59" s="906">
        <f>M59+O59+Q59</f>
        <v>714.44999999999993</v>
      </c>
      <c r="T59" s="907"/>
      <c r="U59" s="901">
        <f>Z53+G59+K59+S59</f>
        <v>76496.59</v>
      </c>
      <c r="V59" s="901"/>
      <c r="W59" s="901">
        <f>Z54</f>
        <v>31324944</v>
      </c>
      <c r="X59" s="901"/>
      <c r="Y59" s="901">
        <f>Z55</f>
        <v>377721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384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18.809999999999999</v>
      </c>
      <c r="G5" s="722">
        <v>32.619999999999997</v>
      </c>
      <c r="H5" s="722">
        <v>13.47</v>
      </c>
      <c r="I5" s="722">
        <v>67.38</v>
      </c>
      <c r="J5" s="722">
        <v>120.84</v>
      </c>
      <c r="K5" s="722">
        <v>522.25</v>
      </c>
      <c r="L5" s="722">
        <v>1064.97</v>
      </c>
      <c r="M5" s="722">
        <v>1569.01</v>
      </c>
      <c r="N5" s="722">
        <v>2824.51</v>
      </c>
      <c r="O5" s="722">
        <v>3695.42</v>
      </c>
      <c r="P5" s="722">
        <v>3345.45</v>
      </c>
      <c r="Q5" s="722">
        <v>2045.51</v>
      </c>
      <c r="R5" s="722">
        <v>1054.8399999999999</v>
      </c>
      <c r="S5" s="722">
        <v>529.82000000000005</v>
      </c>
      <c r="T5" s="722">
        <v>302.83</v>
      </c>
      <c r="U5" s="722">
        <v>192.72</v>
      </c>
      <c r="V5" s="722">
        <v>154.05000000000001</v>
      </c>
      <c r="W5" s="722">
        <v>90.81</v>
      </c>
      <c r="X5" s="722">
        <v>48.34</v>
      </c>
      <c r="Y5" s="722">
        <v>58.33</v>
      </c>
      <c r="Z5" s="723">
        <v>17751.98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1173</v>
      </c>
      <c r="G6" s="726">
        <v>4948</v>
      </c>
      <c r="H6" s="726">
        <v>2639</v>
      </c>
      <c r="I6" s="726">
        <v>14568</v>
      </c>
      <c r="J6" s="726">
        <v>33923</v>
      </c>
      <c r="K6" s="726">
        <v>184972</v>
      </c>
      <c r="L6" s="726">
        <v>418241</v>
      </c>
      <c r="M6" s="726">
        <v>732088</v>
      </c>
      <c r="N6" s="726">
        <v>1380645</v>
      </c>
      <c r="O6" s="726">
        <v>1926444</v>
      </c>
      <c r="P6" s="726">
        <v>1864730</v>
      </c>
      <c r="Q6" s="726">
        <v>1186579</v>
      </c>
      <c r="R6" s="726">
        <v>643119</v>
      </c>
      <c r="S6" s="726">
        <v>329369</v>
      </c>
      <c r="T6" s="726">
        <v>191446</v>
      </c>
      <c r="U6" s="726">
        <v>125223</v>
      </c>
      <c r="V6" s="726">
        <v>97739</v>
      </c>
      <c r="W6" s="726">
        <v>60141</v>
      </c>
      <c r="X6" s="726">
        <v>31590</v>
      </c>
      <c r="Y6" s="726">
        <v>36535</v>
      </c>
      <c r="Z6" s="727">
        <v>9266112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303</v>
      </c>
      <c r="G7" s="729">
        <v>559</v>
      </c>
      <c r="H7" s="729">
        <v>189</v>
      </c>
      <c r="I7" s="729">
        <v>759</v>
      </c>
      <c r="J7" s="729">
        <v>1253</v>
      </c>
      <c r="K7" s="729">
        <v>5312</v>
      </c>
      <c r="L7" s="729">
        <v>9666</v>
      </c>
      <c r="M7" s="729">
        <v>12861</v>
      </c>
      <c r="N7" s="729">
        <v>20206</v>
      </c>
      <c r="O7" s="729">
        <v>23280</v>
      </c>
      <c r="P7" s="729">
        <v>18450</v>
      </c>
      <c r="Q7" s="729">
        <v>9547</v>
      </c>
      <c r="R7" s="729">
        <v>4320</v>
      </c>
      <c r="S7" s="729">
        <v>1873</v>
      </c>
      <c r="T7" s="729">
        <v>908</v>
      </c>
      <c r="U7" s="729">
        <v>505</v>
      </c>
      <c r="V7" s="729">
        <v>369</v>
      </c>
      <c r="W7" s="729">
        <v>173</v>
      </c>
      <c r="X7" s="729">
        <v>83</v>
      </c>
      <c r="Y7" s="729">
        <v>102</v>
      </c>
      <c r="Z7" s="730">
        <v>110718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4.8600000000000003</v>
      </c>
      <c r="G8" s="731">
        <v>58.79</v>
      </c>
      <c r="H8" s="731">
        <v>209.37</v>
      </c>
      <c r="I8" s="731">
        <v>455.05</v>
      </c>
      <c r="J8" s="731">
        <v>504.24</v>
      </c>
      <c r="K8" s="731">
        <v>840.43</v>
      </c>
      <c r="L8" s="731">
        <v>783.98</v>
      </c>
      <c r="M8" s="731">
        <v>447.31</v>
      </c>
      <c r="N8" s="731">
        <v>373.47</v>
      </c>
      <c r="O8" s="731">
        <v>339</v>
      </c>
      <c r="P8" s="731">
        <v>356.79</v>
      </c>
      <c r="Q8" s="731">
        <v>288.95</v>
      </c>
      <c r="R8" s="731">
        <v>92.55</v>
      </c>
      <c r="S8" s="731">
        <v>77.03</v>
      </c>
      <c r="T8" s="731">
        <v>73.930000000000007</v>
      </c>
      <c r="U8" s="731">
        <v>72.86</v>
      </c>
      <c r="V8" s="731">
        <v>49.58</v>
      </c>
      <c r="W8" s="731">
        <v>18.440000000000001</v>
      </c>
      <c r="X8" s="731">
        <v>14.03</v>
      </c>
      <c r="Y8" s="731">
        <v>9.18</v>
      </c>
      <c r="Z8" s="723">
        <v>5069.84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166</v>
      </c>
      <c r="G9" s="726">
        <v>3976</v>
      </c>
      <c r="H9" s="726">
        <v>19496</v>
      </c>
      <c r="I9" s="726">
        <v>58223</v>
      </c>
      <c r="J9" s="726">
        <v>82223</v>
      </c>
      <c r="K9" s="726">
        <v>158829</v>
      </c>
      <c r="L9" s="726">
        <v>172401</v>
      </c>
      <c r="M9" s="726">
        <v>115710</v>
      </c>
      <c r="N9" s="726">
        <v>105024</v>
      </c>
      <c r="O9" s="726">
        <v>96961</v>
      </c>
      <c r="P9" s="726">
        <v>109649</v>
      </c>
      <c r="Q9" s="726">
        <v>91271</v>
      </c>
      <c r="R9" s="726">
        <v>34163</v>
      </c>
      <c r="S9" s="726">
        <v>27219</v>
      </c>
      <c r="T9" s="726">
        <v>27372</v>
      </c>
      <c r="U9" s="726">
        <v>27063</v>
      </c>
      <c r="V9" s="726">
        <v>19378</v>
      </c>
      <c r="W9" s="726">
        <v>6643</v>
      </c>
      <c r="X9" s="726">
        <v>5188</v>
      </c>
      <c r="Y9" s="726">
        <v>3752</v>
      </c>
      <c r="Z9" s="727">
        <v>1164707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38</v>
      </c>
      <c r="G10" s="729">
        <v>494</v>
      </c>
      <c r="H10" s="729">
        <v>1539</v>
      </c>
      <c r="I10" s="729">
        <v>3189</v>
      </c>
      <c r="J10" s="729">
        <v>3198</v>
      </c>
      <c r="K10" s="729">
        <v>4933</v>
      </c>
      <c r="L10" s="729">
        <v>4074</v>
      </c>
      <c r="M10" s="729">
        <v>2149</v>
      </c>
      <c r="N10" s="729">
        <v>1564</v>
      </c>
      <c r="O10" s="729">
        <v>1197</v>
      </c>
      <c r="P10" s="729">
        <v>1105</v>
      </c>
      <c r="Q10" s="729">
        <v>780</v>
      </c>
      <c r="R10" s="729">
        <v>228</v>
      </c>
      <c r="S10" s="729">
        <v>158</v>
      </c>
      <c r="T10" s="729">
        <v>125</v>
      </c>
      <c r="U10" s="729">
        <v>109</v>
      </c>
      <c r="V10" s="729">
        <v>64</v>
      </c>
      <c r="W10" s="729">
        <v>19</v>
      </c>
      <c r="X10" s="729">
        <v>13</v>
      </c>
      <c r="Y10" s="729">
        <v>11</v>
      </c>
      <c r="Z10" s="730">
        <v>24987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0.28000000000000003</v>
      </c>
      <c r="H11" s="731">
        <v>0</v>
      </c>
      <c r="I11" s="731">
        <v>0</v>
      </c>
      <c r="J11" s="731">
        <v>0.9</v>
      </c>
      <c r="K11" s="731">
        <v>0</v>
      </c>
      <c r="L11" s="731">
        <v>9.9600000000000009</v>
      </c>
      <c r="M11" s="731">
        <v>51.67</v>
      </c>
      <c r="N11" s="731">
        <v>242.37</v>
      </c>
      <c r="O11" s="731">
        <v>340.7</v>
      </c>
      <c r="P11" s="731">
        <v>340.09</v>
      </c>
      <c r="Q11" s="731">
        <v>553.17999999999995</v>
      </c>
      <c r="R11" s="731">
        <v>100.18</v>
      </c>
      <c r="S11" s="731">
        <v>15.86</v>
      </c>
      <c r="T11" s="731">
        <v>13.92</v>
      </c>
      <c r="U11" s="731">
        <v>11.11</v>
      </c>
      <c r="V11" s="731">
        <v>4.88</v>
      </c>
      <c r="W11" s="731">
        <v>8.61</v>
      </c>
      <c r="X11" s="731">
        <v>4.3099999999999996</v>
      </c>
      <c r="Y11" s="731">
        <v>13.76</v>
      </c>
      <c r="Z11" s="723">
        <v>1711.78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12</v>
      </c>
      <c r="H12" s="726">
        <v>0</v>
      </c>
      <c r="I12" s="726">
        <v>0</v>
      </c>
      <c r="J12" s="726">
        <v>113</v>
      </c>
      <c r="K12" s="726">
        <v>0</v>
      </c>
      <c r="L12" s="726">
        <v>1792</v>
      </c>
      <c r="M12" s="726">
        <v>10034</v>
      </c>
      <c r="N12" s="726">
        <v>51033</v>
      </c>
      <c r="O12" s="726">
        <v>75032</v>
      </c>
      <c r="P12" s="726">
        <v>77611</v>
      </c>
      <c r="Q12" s="726">
        <v>129542</v>
      </c>
      <c r="R12" s="726">
        <v>23219</v>
      </c>
      <c r="S12" s="726">
        <v>3778</v>
      </c>
      <c r="T12" s="726">
        <v>3107</v>
      </c>
      <c r="U12" s="726">
        <v>2465</v>
      </c>
      <c r="V12" s="726">
        <v>1123</v>
      </c>
      <c r="W12" s="726">
        <v>1978</v>
      </c>
      <c r="X12" s="726">
        <v>1047</v>
      </c>
      <c r="Y12" s="726">
        <v>3067</v>
      </c>
      <c r="Z12" s="727">
        <v>384953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2</v>
      </c>
      <c r="H13" s="729">
        <v>0</v>
      </c>
      <c r="I13" s="729">
        <v>0</v>
      </c>
      <c r="J13" s="729">
        <v>6</v>
      </c>
      <c r="K13" s="729">
        <v>0</v>
      </c>
      <c r="L13" s="729">
        <v>43</v>
      </c>
      <c r="M13" s="729">
        <v>197</v>
      </c>
      <c r="N13" s="729">
        <v>740</v>
      </c>
      <c r="O13" s="729">
        <v>691</v>
      </c>
      <c r="P13" s="729">
        <v>505</v>
      </c>
      <c r="Q13" s="729">
        <v>612</v>
      </c>
      <c r="R13" s="729">
        <v>114</v>
      </c>
      <c r="S13" s="729">
        <v>19</v>
      </c>
      <c r="T13" s="729">
        <v>13</v>
      </c>
      <c r="U13" s="729">
        <v>13</v>
      </c>
      <c r="V13" s="729">
        <v>4</v>
      </c>
      <c r="W13" s="729">
        <v>10</v>
      </c>
      <c r="X13" s="729">
        <v>4</v>
      </c>
      <c r="Y13" s="729">
        <v>14</v>
      </c>
      <c r="Z13" s="730">
        <v>2987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0.04</v>
      </c>
      <c r="J14" s="731">
        <v>0</v>
      </c>
      <c r="K14" s="731">
        <v>0</v>
      </c>
      <c r="L14" s="731">
        <v>0.42</v>
      </c>
      <c r="M14" s="731">
        <v>0</v>
      </c>
      <c r="N14" s="731">
        <v>5.53</v>
      </c>
      <c r="O14" s="731">
        <v>35.049999999999997</v>
      </c>
      <c r="P14" s="731">
        <v>2.21</v>
      </c>
      <c r="Q14" s="731">
        <v>0.31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43.56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3</v>
      </c>
      <c r="J15" s="726">
        <v>0</v>
      </c>
      <c r="K15" s="726">
        <v>0</v>
      </c>
      <c r="L15" s="726">
        <v>78</v>
      </c>
      <c r="M15" s="726">
        <v>0</v>
      </c>
      <c r="N15" s="726">
        <v>1309</v>
      </c>
      <c r="O15" s="726">
        <v>7868</v>
      </c>
      <c r="P15" s="726">
        <v>633</v>
      </c>
      <c r="Q15" s="726">
        <v>78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9969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2</v>
      </c>
      <c r="M16" s="729">
        <v>0</v>
      </c>
      <c r="N16" s="729">
        <v>18</v>
      </c>
      <c r="O16" s="729">
        <v>75</v>
      </c>
      <c r="P16" s="729">
        <v>5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100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23.669999999999998</v>
      </c>
      <c r="G17" s="731">
        <f t="shared" si="0"/>
        <v>91.69</v>
      </c>
      <c r="H17" s="731">
        <f t="shared" si="0"/>
        <v>222.84</v>
      </c>
      <c r="I17" s="731">
        <f t="shared" si="0"/>
        <v>522.47</v>
      </c>
      <c r="J17" s="731">
        <f t="shared" si="0"/>
        <v>625.98</v>
      </c>
      <c r="K17" s="731">
        <f t="shared" si="0"/>
        <v>1362.6799999999998</v>
      </c>
      <c r="L17" s="731">
        <f t="shared" si="0"/>
        <v>1859.3300000000002</v>
      </c>
      <c r="M17" s="731">
        <f t="shared" si="0"/>
        <v>2067.9899999999998</v>
      </c>
      <c r="N17" s="731">
        <f t="shared" si="0"/>
        <v>3445.8800000000006</v>
      </c>
      <c r="O17" s="731">
        <f t="shared" si="0"/>
        <v>4410.17</v>
      </c>
      <c r="P17" s="731">
        <f t="shared" si="0"/>
        <v>4044.54</v>
      </c>
      <c r="Q17" s="731">
        <f t="shared" si="0"/>
        <v>2887.95</v>
      </c>
      <c r="R17" s="731">
        <f t="shared" si="0"/>
        <v>1247.57</v>
      </c>
      <c r="S17" s="731">
        <f t="shared" si="0"/>
        <v>622.71</v>
      </c>
      <c r="T17" s="731">
        <f t="shared" si="0"/>
        <v>390.68</v>
      </c>
      <c r="U17" s="731">
        <f t="shared" si="0"/>
        <v>276.69</v>
      </c>
      <c r="V17" s="731">
        <f t="shared" si="0"/>
        <v>208.51</v>
      </c>
      <c r="W17" s="731">
        <f t="shared" si="0"/>
        <v>117.86</v>
      </c>
      <c r="X17" s="731">
        <f t="shared" si="0"/>
        <v>66.680000000000007</v>
      </c>
      <c r="Y17" s="731">
        <f t="shared" si="0"/>
        <v>81.27</v>
      </c>
      <c r="Z17" s="723">
        <f t="shared" si="0"/>
        <v>24577.16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1339</v>
      </c>
      <c r="G18" s="726">
        <f t="shared" si="0"/>
        <v>8936</v>
      </c>
      <c r="H18" s="726">
        <f t="shared" si="0"/>
        <v>22135</v>
      </c>
      <c r="I18" s="726">
        <f t="shared" si="0"/>
        <v>72794</v>
      </c>
      <c r="J18" s="726">
        <f t="shared" si="0"/>
        <v>116259</v>
      </c>
      <c r="K18" s="726">
        <f t="shared" si="0"/>
        <v>343801</v>
      </c>
      <c r="L18" s="726">
        <f t="shared" si="0"/>
        <v>592512</v>
      </c>
      <c r="M18" s="726">
        <f t="shared" si="0"/>
        <v>857832</v>
      </c>
      <c r="N18" s="726">
        <f t="shared" si="0"/>
        <v>1538011</v>
      </c>
      <c r="O18" s="726">
        <f t="shared" si="0"/>
        <v>2106305</v>
      </c>
      <c r="P18" s="726">
        <f t="shared" si="0"/>
        <v>2052623</v>
      </c>
      <c r="Q18" s="726">
        <f t="shared" si="0"/>
        <v>1407470</v>
      </c>
      <c r="R18" s="726">
        <f t="shared" si="0"/>
        <v>700501</v>
      </c>
      <c r="S18" s="726">
        <f t="shared" si="0"/>
        <v>360366</v>
      </c>
      <c r="T18" s="726">
        <f t="shared" si="0"/>
        <v>221925</v>
      </c>
      <c r="U18" s="726">
        <f t="shared" si="0"/>
        <v>154751</v>
      </c>
      <c r="V18" s="726">
        <f t="shared" si="0"/>
        <v>118240</v>
      </c>
      <c r="W18" s="726">
        <f t="shared" si="0"/>
        <v>68762</v>
      </c>
      <c r="X18" s="726">
        <f t="shared" si="0"/>
        <v>37825</v>
      </c>
      <c r="Y18" s="726">
        <f t="shared" si="0"/>
        <v>43354</v>
      </c>
      <c r="Z18" s="727">
        <f t="shared" si="0"/>
        <v>10825741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341</v>
      </c>
      <c r="G19" s="733">
        <f t="shared" si="0"/>
        <v>1055</v>
      </c>
      <c r="H19" s="733">
        <f t="shared" si="0"/>
        <v>1728</v>
      </c>
      <c r="I19" s="733">
        <f t="shared" si="0"/>
        <v>3948</v>
      </c>
      <c r="J19" s="733">
        <f t="shared" si="0"/>
        <v>4457</v>
      </c>
      <c r="K19" s="733">
        <f t="shared" si="0"/>
        <v>10245</v>
      </c>
      <c r="L19" s="733">
        <f t="shared" si="0"/>
        <v>13785</v>
      </c>
      <c r="M19" s="733">
        <f t="shared" si="0"/>
        <v>15207</v>
      </c>
      <c r="N19" s="733">
        <f t="shared" si="0"/>
        <v>22528</v>
      </c>
      <c r="O19" s="733">
        <f t="shared" si="0"/>
        <v>25243</v>
      </c>
      <c r="P19" s="733">
        <f t="shared" si="0"/>
        <v>20065</v>
      </c>
      <c r="Q19" s="733">
        <f t="shared" si="0"/>
        <v>10939</v>
      </c>
      <c r="R19" s="733">
        <f t="shared" si="0"/>
        <v>4662</v>
      </c>
      <c r="S19" s="733">
        <f t="shared" si="0"/>
        <v>2050</v>
      </c>
      <c r="T19" s="733">
        <f t="shared" si="0"/>
        <v>1046</v>
      </c>
      <c r="U19" s="733">
        <f t="shared" si="0"/>
        <v>627</v>
      </c>
      <c r="V19" s="733">
        <f t="shared" si="0"/>
        <v>437</v>
      </c>
      <c r="W19" s="733">
        <f t="shared" si="0"/>
        <v>202</v>
      </c>
      <c r="X19" s="733">
        <f t="shared" si="0"/>
        <v>100</v>
      </c>
      <c r="Y19" s="733">
        <f t="shared" si="0"/>
        <v>127</v>
      </c>
      <c r="Z19" s="734">
        <f t="shared" si="0"/>
        <v>138792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1.46</v>
      </c>
      <c r="H20" s="731">
        <v>0.25</v>
      </c>
      <c r="I20" s="731">
        <v>16.8</v>
      </c>
      <c r="J20" s="731">
        <v>48.51</v>
      </c>
      <c r="K20" s="731">
        <v>35.18</v>
      </c>
      <c r="L20" s="731">
        <v>6.44</v>
      </c>
      <c r="M20" s="731">
        <v>3.47</v>
      </c>
      <c r="N20" s="731">
        <v>66.5</v>
      </c>
      <c r="O20" s="731">
        <v>75.92</v>
      </c>
      <c r="P20" s="731">
        <v>70.209999999999994</v>
      </c>
      <c r="Q20" s="731">
        <v>61.77</v>
      </c>
      <c r="R20" s="731">
        <v>23.26</v>
      </c>
      <c r="S20" s="731">
        <v>8.41</v>
      </c>
      <c r="T20" s="731">
        <v>8.51</v>
      </c>
      <c r="U20" s="731">
        <v>2.44</v>
      </c>
      <c r="V20" s="731">
        <v>0.3</v>
      </c>
      <c r="W20" s="731">
        <v>0.22</v>
      </c>
      <c r="X20" s="731">
        <v>0</v>
      </c>
      <c r="Y20" s="731">
        <v>0.24</v>
      </c>
      <c r="Z20" s="723">
        <v>429.89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20</v>
      </c>
      <c r="H21" s="726">
        <v>11</v>
      </c>
      <c r="I21" s="726">
        <v>834</v>
      </c>
      <c r="J21" s="726">
        <v>3772</v>
      </c>
      <c r="K21" s="726">
        <v>2757</v>
      </c>
      <c r="L21" s="726">
        <v>655</v>
      </c>
      <c r="M21" s="726">
        <v>396</v>
      </c>
      <c r="N21" s="726">
        <v>7955</v>
      </c>
      <c r="O21" s="726">
        <v>8703</v>
      </c>
      <c r="P21" s="726">
        <v>8395</v>
      </c>
      <c r="Q21" s="726">
        <v>7286</v>
      </c>
      <c r="R21" s="726">
        <v>2730</v>
      </c>
      <c r="S21" s="726">
        <v>1054</v>
      </c>
      <c r="T21" s="726">
        <v>1144</v>
      </c>
      <c r="U21" s="726">
        <v>331</v>
      </c>
      <c r="V21" s="726">
        <v>40</v>
      </c>
      <c r="W21" s="726">
        <v>30</v>
      </c>
      <c r="X21" s="726">
        <v>0</v>
      </c>
      <c r="Y21" s="726">
        <v>26</v>
      </c>
      <c r="Z21" s="727">
        <v>46139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3</v>
      </c>
      <c r="H22" s="729">
        <v>0</v>
      </c>
      <c r="I22" s="729">
        <v>59</v>
      </c>
      <c r="J22" s="729">
        <v>192</v>
      </c>
      <c r="K22" s="729">
        <v>100</v>
      </c>
      <c r="L22" s="729">
        <v>17</v>
      </c>
      <c r="M22" s="729">
        <v>8</v>
      </c>
      <c r="N22" s="729">
        <v>97</v>
      </c>
      <c r="O22" s="729">
        <v>97</v>
      </c>
      <c r="P22" s="729">
        <v>102</v>
      </c>
      <c r="Q22" s="729">
        <v>79</v>
      </c>
      <c r="R22" s="729">
        <v>30</v>
      </c>
      <c r="S22" s="729">
        <v>9</v>
      </c>
      <c r="T22" s="729">
        <v>13</v>
      </c>
      <c r="U22" s="729">
        <v>3</v>
      </c>
      <c r="V22" s="729">
        <v>0</v>
      </c>
      <c r="W22" s="729">
        <v>0</v>
      </c>
      <c r="X22" s="729">
        <v>0</v>
      </c>
      <c r="Y22" s="729">
        <v>0</v>
      </c>
      <c r="Z22" s="730">
        <v>809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0.65</v>
      </c>
      <c r="H23" s="731">
        <v>14.01</v>
      </c>
      <c r="I23" s="731">
        <v>12.34</v>
      </c>
      <c r="J23" s="731">
        <v>7.73</v>
      </c>
      <c r="K23" s="731">
        <v>3.4</v>
      </c>
      <c r="L23" s="731">
        <v>5.66</v>
      </c>
      <c r="M23" s="731">
        <v>3.24</v>
      </c>
      <c r="N23" s="731">
        <v>1.41</v>
      </c>
      <c r="O23" s="731">
        <v>3.5</v>
      </c>
      <c r="P23" s="731">
        <v>1.85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53.79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16</v>
      </c>
      <c r="H24" s="726">
        <v>456</v>
      </c>
      <c r="I24" s="726">
        <v>822</v>
      </c>
      <c r="J24" s="726">
        <v>560</v>
      </c>
      <c r="K24" s="726">
        <v>437</v>
      </c>
      <c r="L24" s="726">
        <v>542</v>
      </c>
      <c r="M24" s="726">
        <v>535</v>
      </c>
      <c r="N24" s="726">
        <v>191</v>
      </c>
      <c r="O24" s="726">
        <v>476</v>
      </c>
      <c r="P24" s="726">
        <v>315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4350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1</v>
      </c>
      <c r="H25" s="729">
        <v>37</v>
      </c>
      <c r="I25" s="729">
        <v>55</v>
      </c>
      <c r="J25" s="729">
        <v>28</v>
      </c>
      <c r="K25" s="729">
        <v>14</v>
      </c>
      <c r="L25" s="729">
        <v>15</v>
      </c>
      <c r="M25" s="729">
        <v>9</v>
      </c>
      <c r="N25" s="729">
        <v>2</v>
      </c>
      <c r="O25" s="729">
        <v>6</v>
      </c>
      <c r="P25" s="729">
        <v>4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171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2.11</v>
      </c>
      <c r="H26" s="731">
        <f t="shared" si="1"/>
        <v>14.26</v>
      </c>
      <c r="I26" s="731">
        <f t="shared" si="1"/>
        <v>29.14</v>
      </c>
      <c r="J26" s="731">
        <f t="shared" si="1"/>
        <v>56.239999999999995</v>
      </c>
      <c r="K26" s="731">
        <f t="shared" si="1"/>
        <v>38.58</v>
      </c>
      <c r="L26" s="731">
        <f t="shared" si="1"/>
        <v>12.100000000000001</v>
      </c>
      <c r="M26" s="731">
        <f t="shared" si="1"/>
        <v>6.7100000000000009</v>
      </c>
      <c r="N26" s="731">
        <f t="shared" si="1"/>
        <v>67.91</v>
      </c>
      <c r="O26" s="731">
        <f t="shared" si="1"/>
        <v>79.42</v>
      </c>
      <c r="P26" s="731">
        <f t="shared" si="1"/>
        <v>72.059999999999988</v>
      </c>
      <c r="Q26" s="731">
        <f t="shared" si="1"/>
        <v>61.77</v>
      </c>
      <c r="R26" s="731">
        <f t="shared" si="1"/>
        <v>23.26</v>
      </c>
      <c r="S26" s="731">
        <f t="shared" si="1"/>
        <v>8.41</v>
      </c>
      <c r="T26" s="731">
        <f t="shared" si="1"/>
        <v>8.51</v>
      </c>
      <c r="U26" s="731">
        <f t="shared" si="1"/>
        <v>2.44</v>
      </c>
      <c r="V26" s="731">
        <f t="shared" si="1"/>
        <v>0.3</v>
      </c>
      <c r="W26" s="731">
        <f t="shared" si="1"/>
        <v>0.22</v>
      </c>
      <c r="X26" s="731">
        <f t="shared" si="1"/>
        <v>0</v>
      </c>
      <c r="Y26" s="731">
        <f t="shared" si="1"/>
        <v>0.24</v>
      </c>
      <c r="Z26" s="723">
        <f t="shared" si="1"/>
        <v>483.68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36</v>
      </c>
      <c r="H27" s="726">
        <f t="shared" si="1"/>
        <v>467</v>
      </c>
      <c r="I27" s="726">
        <f t="shared" si="1"/>
        <v>1656</v>
      </c>
      <c r="J27" s="726">
        <f t="shared" si="1"/>
        <v>4332</v>
      </c>
      <c r="K27" s="726">
        <f t="shared" si="1"/>
        <v>3194</v>
      </c>
      <c r="L27" s="726">
        <f t="shared" si="1"/>
        <v>1197</v>
      </c>
      <c r="M27" s="726">
        <f t="shared" si="1"/>
        <v>931</v>
      </c>
      <c r="N27" s="726">
        <f t="shared" si="1"/>
        <v>8146</v>
      </c>
      <c r="O27" s="726">
        <f t="shared" si="1"/>
        <v>9179</v>
      </c>
      <c r="P27" s="726">
        <f t="shared" si="1"/>
        <v>8710</v>
      </c>
      <c r="Q27" s="726">
        <f t="shared" si="1"/>
        <v>7286</v>
      </c>
      <c r="R27" s="726">
        <f t="shared" si="1"/>
        <v>2730</v>
      </c>
      <c r="S27" s="726">
        <f t="shared" si="1"/>
        <v>1054</v>
      </c>
      <c r="T27" s="726">
        <f t="shared" si="1"/>
        <v>1144</v>
      </c>
      <c r="U27" s="726">
        <f t="shared" si="1"/>
        <v>331</v>
      </c>
      <c r="V27" s="726">
        <f t="shared" si="1"/>
        <v>40</v>
      </c>
      <c r="W27" s="726">
        <f t="shared" si="1"/>
        <v>30</v>
      </c>
      <c r="X27" s="726">
        <f t="shared" si="1"/>
        <v>0</v>
      </c>
      <c r="Y27" s="726">
        <f t="shared" si="1"/>
        <v>26</v>
      </c>
      <c r="Z27" s="727">
        <f t="shared" si="1"/>
        <v>50489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4</v>
      </c>
      <c r="H28" s="733">
        <f t="shared" si="1"/>
        <v>37</v>
      </c>
      <c r="I28" s="733">
        <f t="shared" si="1"/>
        <v>114</v>
      </c>
      <c r="J28" s="733">
        <f t="shared" si="1"/>
        <v>220</v>
      </c>
      <c r="K28" s="733">
        <f t="shared" si="1"/>
        <v>114</v>
      </c>
      <c r="L28" s="733">
        <f t="shared" si="1"/>
        <v>32</v>
      </c>
      <c r="M28" s="733">
        <f t="shared" si="1"/>
        <v>17</v>
      </c>
      <c r="N28" s="733">
        <f t="shared" si="1"/>
        <v>99</v>
      </c>
      <c r="O28" s="733">
        <f t="shared" si="1"/>
        <v>103</v>
      </c>
      <c r="P28" s="733">
        <f t="shared" si="1"/>
        <v>106</v>
      </c>
      <c r="Q28" s="733">
        <f t="shared" si="1"/>
        <v>79</v>
      </c>
      <c r="R28" s="733">
        <f t="shared" si="1"/>
        <v>30</v>
      </c>
      <c r="S28" s="733">
        <f t="shared" si="1"/>
        <v>9</v>
      </c>
      <c r="T28" s="733">
        <f t="shared" si="1"/>
        <v>13</v>
      </c>
      <c r="U28" s="733">
        <f t="shared" si="1"/>
        <v>3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980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23.669999999999998</v>
      </c>
      <c r="G29" s="731">
        <f t="shared" si="2"/>
        <v>93.8</v>
      </c>
      <c r="H29" s="731">
        <f t="shared" si="2"/>
        <v>237.1</v>
      </c>
      <c r="I29" s="731">
        <f t="shared" si="2"/>
        <v>551.61</v>
      </c>
      <c r="J29" s="731">
        <f t="shared" si="2"/>
        <v>682.22</v>
      </c>
      <c r="K29" s="731">
        <f t="shared" si="2"/>
        <v>1401.26</v>
      </c>
      <c r="L29" s="731">
        <f t="shared" si="2"/>
        <v>1871.4300000000003</v>
      </c>
      <c r="M29" s="731">
        <f t="shared" si="2"/>
        <v>2074.6999999999994</v>
      </c>
      <c r="N29" s="731">
        <f t="shared" si="2"/>
        <v>3513.7900000000004</v>
      </c>
      <c r="O29" s="731">
        <f t="shared" si="2"/>
        <v>4489.59</v>
      </c>
      <c r="P29" s="731">
        <f t="shared" si="2"/>
        <v>4116.6000000000004</v>
      </c>
      <c r="Q29" s="731">
        <f t="shared" si="2"/>
        <v>2949.72</v>
      </c>
      <c r="R29" s="731">
        <f t="shared" si="2"/>
        <v>1270.83</v>
      </c>
      <c r="S29" s="731">
        <f t="shared" si="2"/>
        <v>631.12</v>
      </c>
      <c r="T29" s="731">
        <f t="shared" si="2"/>
        <v>399.19</v>
      </c>
      <c r="U29" s="731">
        <f t="shared" si="2"/>
        <v>279.13</v>
      </c>
      <c r="V29" s="731">
        <f t="shared" si="2"/>
        <v>208.81</v>
      </c>
      <c r="W29" s="731">
        <f t="shared" si="2"/>
        <v>118.08</v>
      </c>
      <c r="X29" s="731">
        <f t="shared" si="2"/>
        <v>66.680000000000007</v>
      </c>
      <c r="Y29" s="731">
        <f t="shared" si="2"/>
        <v>81.509999999999991</v>
      </c>
      <c r="Z29" s="723">
        <f t="shared" si="2"/>
        <v>25060.84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1339</v>
      </c>
      <c r="G30" s="726">
        <f t="shared" si="2"/>
        <v>8972</v>
      </c>
      <c r="H30" s="726">
        <f t="shared" si="2"/>
        <v>22602</v>
      </c>
      <c r="I30" s="726">
        <f t="shared" si="2"/>
        <v>74450</v>
      </c>
      <c r="J30" s="726">
        <f t="shared" si="2"/>
        <v>120591</v>
      </c>
      <c r="K30" s="726">
        <f t="shared" si="2"/>
        <v>346995</v>
      </c>
      <c r="L30" s="726">
        <f t="shared" si="2"/>
        <v>593709</v>
      </c>
      <c r="M30" s="726">
        <f t="shared" si="2"/>
        <v>858763</v>
      </c>
      <c r="N30" s="726">
        <f t="shared" si="2"/>
        <v>1546157</v>
      </c>
      <c r="O30" s="726">
        <f t="shared" si="2"/>
        <v>2115484</v>
      </c>
      <c r="P30" s="726">
        <f t="shared" si="2"/>
        <v>2061333</v>
      </c>
      <c r="Q30" s="726">
        <f t="shared" si="2"/>
        <v>1414756</v>
      </c>
      <c r="R30" s="726">
        <f t="shared" si="2"/>
        <v>703231</v>
      </c>
      <c r="S30" s="726">
        <f t="shared" si="2"/>
        <v>361420</v>
      </c>
      <c r="T30" s="726">
        <f t="shared" si="2"/>
        <v>223069</v>
      </c>
      <c r="U30" s="726">
        <f t="shared" si="2"/>
        <v>155082</v>
      </c>
      <c r="V30" s="726">
        <f t="shared" si="2"/>
        <v>118280</v>
      </c>
      <c r="W30" s="726">
        <f t="shared" si="2"/>
        <v>68792</v>
      </c>
      <c r="X30" s="726">
        <f t="shared" si="2"/>
        <v>37825</v>
      </c>
      <c r="Y30" s="726">
        <f t="shared" si="2"/>
        <v>43380</v>
      </c>
      <c r="Z30" s="727">
        <f t="shared" si="2"/>
        <v>10876230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341</v>
      </c>
      <c r="G31" s="733">
        <f t="shared" si="2"/>
        <v>1059</v>
      </c>
      <c r="H31" s="733">
        <f t="shared" si="2"/>
        <v>1765</v>
      </c>
      <c r="I31" s="733">
        <f t="shared" si="2"/>
        <v>4062</v>
      </c>
      <c r="J31" s="733">
        <f t="shared" si="2"/>
        <v>4677</v>
      </c>
      <c r="K31" s="733">
        <f t="shared" si="2"/>
        <v>10359</v>
      </c>
      <c r="L31" s="733">
        <f t="shared" si="2"/>
        <v>13817</v>
      </c>
      <c r="M31" s="733">
        <f t="shared" si="2"/>
        <v>15224</v>
      </c>
      <c r="N31" s="733">
        <f t="shared" si="2"/>
        <v>22627</v>
      </c>
      <c r="O31" s="733">
        <f t="shared" si="2"/>
        <v>25346</v>
      </c>
      <c r="P31" s="733">
        <f t="shared" si="2"/>
        <v>20171</v>
      </c>
      <c r="Q31" s="733">
        <f t="shared" si="2"/>
        <v>11018</v>
      </c>
      <c r="R31" s="733">
        <f t="shared" si="2"/>
        <v>4692</v>
      </c>
      <c r="S31" s="733">
        <f t="shared" si="2"/>
        <v>2059</v>
      </c>
      <c r="T31" s="733">
        <f t="shared" si="2"/>
        <v>1059</v>
      </c>
      <c r="U31" s="733">
        <f t="shared" si="2"/>
        <v>630</v>
      </c>
      <c r="V31" s="733">
        <f t="shared" si="2"/>
        <v>437</v>
      </c>
      <c r="W31" s="733">
        <f t="shared" si="2"/>
        <v>202</v>
      </c>
      <c r="X31" s="733">
        <f t="shared" si="2"/>
        <v>100</v>
      </c>
      <c r="Y31" s="733">
        <f t="shared" si="2"/>
        <v>127</v>
      </c>
      <c r="Z31" s="734">
        <f t="shared" si="2"/>
        <v>139772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0.03</v>
      </c>
      <c r="G32" s="731">
        <v>9.98</v>
      </c>
      <c r="H32" s="731">
        <v>0.11</v>
      </c>
      <c r="I32" s="731">
        <v>4.45</v>
      </c>
      <c r="J32" s="731">
        <v>0.35</v>
      </c>
      <c r="K32" s="731">
        <v>3.7</v>
      </c>
      <c r="L32" s="731">
        <v>0</v>
      </c>
      <c r="M32" s="731">
        <v>12.52</v>
      </c>
      <c r="N32" s="731">
        <v>7.94</v>
      </c>
      <c r="O32" s="731">
        <v>12.91</v>
      </c>
      <c r="P32" s="731">
        <v>12.43</v>
      </c>
      <c r="Q32" s="731">
        <v>18.59</v>
      </c>
      <c r="R32" s="731">
        <v>260.93</v>
      </c>
      <c r="S32" s="731">
        <v>205.55</v>
      </c>
      <c r="T32" s="731">
        <v>277.06</v>
      </c>
      <c r="U32" s="731">
        <v>234.4</v>
      </c>
      <c r="V32" s="731">
        <v>275.01</v>
      </c>
      <c r="W32" s="731">
        <v>133.79</v>
      </c>
      <c r="X32" s="731">
        <v>126.49</v>
      </c>
      <c r="Y32" s="731">
        <v>165.14</v>
      </c>
      <c r="Z32" s="723">
        <v>1761.38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290</v>
      </c>
      <c r="H33" s="726">
        <v>6</v>
      </c>
      <c r="I33" s="726">
        <v>456</v>
      </c>
      <c r="J33" s="726">
        <v>48</v>
      </c>
      <c r="K33" s="726">
        <v>566</v>
      </c>
      <c r="L33" s="726">
        <v>0</v>
      </c>
      <c r="M33" s="726">
        <v>2575</v>
      </c>
      <c r="N33" s="726">
        <v>1720</v>
      </c>
      <c r="O33" s="726">
        <v>3095</v>
      </c>
      <c r="P33" s="726">
        <v>2928</v>
      </c>
      <c r="Q33" s="726">
        <v>4353</v>
      </c>
      <c r="R33" s="726">
        <v>61187</v>
      </c>
      <c r="S33" s="726">
        <v>47852</v>
      </c>
      <c r="T33" s="726">
        <v>63830</v>
      </c>
      <c r="U33" s="726">
        <v>51459</v>
      </c>
      <c r="V33" s="726">
        <v>62017</v>
      </c>
      <c r="W33" s="726">
        <v>28994</v>
      </c>
      <c r="X33" s="726">
        <v>28739</v>
      </c>
      <c r="Y33" s="726">
        <v>37735</v>
      </c>
      <c r="Z33" s="727">
        <v>397850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35</v>
      </c>
      <c r="H34" s="729">
        <v>0</v>
      </c>
      <c r="I34" s="729">
        <v>28</v>
      </c>
      <c r="J34" s="729">
        <v>3</v>
      </c>
      <c r="K34" s="729">
        <v>20</v>
      </c>
      <c r="L34" s="729">
        <v>0</v>
      </c>
      <c r="M34" s="729">
        <v>55</v>
      </c>
      <c r="N34" s="729">
        <v>27</v>
      </c>
      <c r="O34" s="729">
        <v>25</v>
      </c>
      <c r="P34" s="729">
        <v>16</v>
      </c>
      <c r="Q34" s="729">
        <v>21</v>
      </c>
      <c r="R34" s="729">
        <v>307</v>
      </c>
      <c r="S34" s="729">
        <v>220</v>
      </c>
      <c r="T34" s="729">
        <v>303</v>
      </c>
      <c r="U34" s="729">
        <v>249</v>
      </c>
      <c r="V34" s="729">
        <v>311</v>
      </c>
      <c r="W34" s="729">
        <v>118</v>
      </c>
      <c r="X34" s="729">
        <v>134</v>
      </c>
      <c r="Y34" s="729">
        <v>174</v>
      </c>
      <c r="Z34" s="730">
        <v>2046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0.85</v>
      </c>
      <c r="O35" s="731">
        <v>0.5</v>
      </c>
      <c r="P35" s="731">
        <v>0</v>
      </c>
      <c r="Q35" s="731">
        <v>0.17</v>
      </c>
      <c r="R35" s="731">
        <v>1.48</v>
      </c>
      <c r="S35" s="731">
        <v>0</v>
      </c>
      <c r="T35" s="731">
        <v>0</v>
      </c>
      <c r="U35" s="731">
        <v>0</v>
      </c>
      <c r="V35" s="731">
        <v>6.61</v>
      </c>
      <c r="W35" s="731">
        <v>0</v>
      </c>
      <c r="X35" s="731">
        <v>7.8</v>
      </c>
      <c r="Y35" s="731">
        <v>75.41</v>
      </c>
      <c r="Z35" s="723">
        <v>92.82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190</v>
      </c>
      <c r="O36" s="726">
        <v>117</v>
      </c>
      <c r="P36" s="726">
        <v>0</v>
      </c>
      <c r="Q36" s="726">
        <v>43</v>
      </c>
      <c r="R36" s="726">
        <v>374</v>
      </c>
      <c r="S36" s="726">
        <v>0</v>
      </c>
      <c r="T36" s="726">
        <v>0</v>
      </c>
      <c r="U36" s="726">
        <v>0</v>
      </c>
      <c r="V36" s="726">
        <v>1672</v>
      </c>
      <c r="W36" s="726">
        <v>0</v>
      </c>
      <c r="X36" s="726">
        <v>1973</v>
      </c>
      <c r="Y36" s="726">
        <v>19079</v>
      </c>
      <c r="Z36" s="727">
        <v>23448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3</v>
      </c>
      <c r="O37" s="729">
        <v>1</v>
      </c>
      <c r="P37" s="729">
        <v>0</v>
      </c>
      <c r="Q37" s="729">
        <v>0</v>
      </c>
      <c r="R37" s="729">
        <v>2</v>
      </c>
      <c r="S37" s="729">
        <v>0</v>
      </c>
      <c r="T37" s="729">
        <v>0</v>
      </c>
      <c r="U37" s="729">
        <v>0</v>
      </c>
      <c r="V37" s="729">
        <v>10</v>
      </c>
      <c r="W37" s="729">
        <v>0</v>
      </c>
      <c r="X37" s="729">
        <v>12</v>
      </c>
      <c r="Y37" s="729">
        <v>113</v>
      </c>
      <c r="Z37" s="730">
        <v>141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0.03</v>
      </c>
      <c r="G38" s="731">
        <f t="shared" si="3"/>
        <v>9.98</v>
      </c>
      <c r="H38" s="731">
        <f t="shared" si="3"/>
        <v>0.11</v>
      </c>
      <c r="I38" s="731">
        <f t="shared" si="3"/>
        <v>4.45</v>
      </c>
      <c r="J38" s="731">
        <f t="shared" si="3"/>
        <v>0.35</v>
      </c>
      <c r="K38" s="731">
        <f t="shared" si="3"/>
        <v>3.7</v>
      </c>
      <c r="L38" s="731">
        <f t="shared" si="3"/>
        <v>0</v>
      </c>
      <c r="M38" s="731">
        <f t="shared" si="3"/>
        <v>12.52</v>
      </c>
      <c r="N38" s="731">
        <f t="shared" si="3"/>
        <v>8.7900000000000009</v>
      </c>
      <c r="O38" s="731">
        <f t="shared" si="3"/>
        <v>13.41</v>
      </c>
      <c r="P38" s="731">
        <f t="shared" si="3"/>
        <v>12.43</v>
      </c>
      <c r="Q38" s="731">
        <f t="shared" si="3"/>
        <v>18.760000000000002</v>
      </c>
      <c r="R38" s="731">
        <f t="shared" si="3"/>
        <v>262.41000000000003</v>
      </c>
      <c r="S38" s="731">
        <f t="shared" si="3"/>
        <v>205.55</v>
      </c>
      <c r="T38" s="731">
        <f t="shared" si="3"/>
        <v>277.06</v>
      </c>
      <c r="U38" s="731">
        <f t="shared" si="3"/>
        <v>234.4</v>
      </c>
      <c r="V38" s="731">
        <f t="shared" si="3"/>
        <v>281.62</v>
      </c>
      <c r="W38" s="731">
        <f t="shared" si="3"/>
        <v>133.79</v>
      </c>
      <c r="X38" s="731">
        <f t="shared" si="3"/>
        <v>134.29</v>
      </c>
      <c r="Y38" s="731">
        <f t="shared" si="3"/>
        <v>240.54999999999998</v>
      </c>
      <c r="Z38" s="723">
        <f t="shared" si="3"/>
        <v>1854.2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290</v>
      </c>
      <c r="H39" s="726">
        <f t="shared" si="3"/>
        <v>6</v>
      </c>
      <c r="I39" s="726">
        <f t="shared" si="3"/>
        <v>456</v>
      </c>
      <c r="J39" s="726">
        <f t="shared" si="3"/>
        <v>48</v>
      </c>
      <c r="K39" s="726">
        <f t="shared" si="3"/>
        <v>566</v>
      </c>
      <c r="L39" s="726">
        <f t="shared" si="3"/>
        <v>0</v>
      </c>
      <c r="M39" s="726">
        <f t="shared" si="3"/>
        <v>2575</v>
      </c>
      <c r="N39" s="726">
        <f t="shared" si="3"/>
        <v>1910</v>
      </c>
      <c r="O39" s="726">
        <f t="shared" si="3"/>
        <v>3212</v>
      </c>
      <c r="P39" s="726">
        <f t="shared" si="3"/>
        <v>2928</v>
      </c>
      <c r="Q39" s="726">
        <f t="shared" si="3"/>
        <v>4396</v>
      </c>
      <c r="R39" s="726">
        <f t="shared" si="3"/>
        <v>61561</v>
      </c>
      <c r="S39" s="726">
        <f t="shared" si="3"/>
        <v>47852</v>
      </c>
      <c r="T39" s="726">
        <f t="shared" si="3"/>
        <v>63830</v>
      </c>
      <c r="U39" s="726">
        <f t="shared" si="3"/>
        <v>51459</v>
      </c>
      <c r="V39" s="726">
        <f t="shared" si="3"/>
        <v>63689</v>
      </c>
      <c r="W39" s="726">
        <f t="shared" si="3"/>
        <v>28994</v>
      </c>
      <c r="X39" s="726">
        <f t="shared" si="3"/>
        <v>30712</v>
      </c>
      <c r="Y39" s="726">
        <f t="shared" si="3"/>
        <v>56814</v>
      </c>
      <c r="Z39" s="727">
        <f t="shared" si="3"/>
        <v>421298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35</v>
      </c>
      <c r="H40" s="733">
        <f t="shared" si="3"/>
        <v>0</v>
      </c>
      <c r="I40" s="733">
        <f t="shared" si="3"/>
        <v>28</v>
      </c>
      <c r="J40" s="733">
        <f t="shared" si="3"/>
        <v>3</v>
      </c>
      <c r="K40" s="733">
        <f t="shared" si="3"/>
        <v>20</v>
      </c>
      <c r="L40" s="733">
        <f t="shared" si="3"/>
        <v>0</v>
      </c>
      <c r="M40" s="733">
        <f t="shared" si="3"/>
        <v>55</v>
      </c>
      <c r="N40" s="733">
        <f t="shared" si="3"/>
        <v>30</v>
      </c>
      <c r="O40" s="733">
        <f t="shared" si="3"/>
        <v>26</v>
      </c>
      <c r="P40" s="733">
        <f t="shared" si="3"/>
        <v>16</v>
      </c>
      <c r="Q40" s="733">
        <f t="shared" si="3"/>
        <v>21</v>
      </c>
      <c r="R40" s="733">
        <f t="shared" si="3"/>
        <v>309</v>
      </c>
      <c r="S40" s="733">
        <f t="shared" si="3"/>
        <v>220</v>
      </c>
      <c r="T40" s="733">
        <f t="shared" si="3"/>
        <v>303</v>
      </c>
      <c r="U40" s="733">
        <f t="shared" si="3"/>
        <v>249</v>
      </c>
      <c r="V40" s="733">
        <f t="shared" si="3"/>
        <v>321</v>
      </c>
      <c r="W40" s="733">
        <f t="shared" si="3"/>
        <v>118</v>
      </c>
      <c r="X40" s="733">
        <f t="shared" si="3"/>
        <v>146</v>
      </c>
      <c r="Y40" s="733">
        <f t="shared" si="3"/>
        <v>287</v>
      </c>
      <c r="Z40" s="734">
        <f t="shared" si="3"/>
        <v>2187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0.25</v>
      </c>
      <c r="K41" s="731">
        <v>0.14000000000000001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0.39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21</v>
      </c>
      <c r="K42" s="726">
        <v>12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33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1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48.03</v>
      </c>
      <c r="G44" s="731">
        <v>220.67</v>
      </c>
      <c r="H44" s="731">
        <v>78.739999999999995</v>
      </c>
      <c r="I44" s="731">
        <v>334.01</v>
      </c>
      <c r="J44" s="731">
        <v>156.16999999999999</v>
      </c>
      <c r="K44" s="731">
        <v>196.57</v>
      </c>
      <c r="L44" s="731">
        <v>100.97</v>
      </c>
      <c r="M44" s="731">
        <v>432.3</v>
      </c>
      <c r="N44" s="731">
        <v>2461.71</v>
      </c>
      <c r="O44" s="731">
        <v>2890.21</v>
      </c>
      <c r="P44" s="731">
        <v>3366.98</v>
      </c>
      <c r="Q44" s="731">
        <v>2302.0500000000002</v>
      </c>
      <c r="R44" s="731">
        <v>1223.3499999999999</v>
      </c>
      <c r="S44" s="731">
        <v>375.06</v>
      </c>
      <c r="T44" s="731">
        <v>238.87</v>
      </c>
      <c r="U44" s="731">
        <v>113.1</v>
      </c>
      <c r="V44" s="731">
        <v>133.22</v>
      </c>
      <c r="W44" s="731">
        <v>61.02</v>
      </c>
      <c r="X44" s="731">
        <v>45.04</v>
      </c>
      <c r="Y44" s="731">
        <v>543.41</v>
      </c>
      <c r="Z44" s="723">
        <v>15321.48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824</v>
      </c>
      <c r="G45" s="726">
        <v>5375</v>
      </c>
      <c r="H45" s="726">
        <v>2671</v>
      </c>
      <c r="I45" s="726">
        <v>18389</v>
      </c>
      <c r="J45" s="726">
        <v>10831</v>
      </c>
      <c r="K45" s="726">
        <v>17608</v>
      </c>
      <c r="L45" s="726">
        <v>11215</v>
      </c>
      <c r="M45" s="726">
        <v>54191</v>
      </c>
      <c r="N45" s="726">
        <v>322255</v>
      </c>
      <c r="O45" s="726">
        <v>379403</v>
      </c>
      <c r="P45" s="726">
        <v>422647</v>
      </c>
      <c r="Q45" s="726">
        <v>287127</v>
      </c>
      <c r="R45" s="726">
        <v>163610</v>
      </c>
      <c r="S45" s="726">
        <v>50027</v>
      </c>
      <c r="T45" s="726">
        <v>32973</v>
      </c>
      <c r="U45" s="726">
        <v>15535</v>
      </c>
      <c r="V45" s="726">
        <v>20216</v>
      </c>
      <c r="W45" s="726">
        <v>8050</v>
      </c>
      <c r="X45" s="726">
        <v>6783</v>
      </c>
      <c r="Y45" s="726">
        <v>81139</v>
      </c>
      <c r="Z45" s="727">
        <v>1910869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151</v>
      </c>
      <c r="G46" s="729">
        <v>607</v>
      </c>
      <c r="H46" s="729">
        <v>229</v>
      </c>
      <c r="I46" s="729">
        <v>1304</v>
      </c>
      <c r="J46" s="729">
        <v>591</v>
      </c>
      <c r="K46" s="729">
        <v>641</v>
      </c>
      <c r="L46" s="729">
        <v>287</v>
      </c>
      <c r="M46" s="729">
        <v>892</v>
      </c>
      <c r="N46" s="729">
        <v>4092</v>
      </c>
      <c r="O46" s="729">
        <v>4937</v>
      </c>
      <c r="P46" s="729">
        <v>5549</v>
      </c>
      <c r="Q46" s="729">
        <v>3806</v>
      </c>
      <c r="R46" s="729">
        <v>2171</v>
      </c>
      <c r="S46" s="729">
        <v>654</v>
      </c>
      <c r="T46" s="729">
        <v>430</v>
      </c>
      <c r="U46" s="729">
        <v>205</v>
      </c>
      <c r="V46" s="729">
        <v>269</v>
      </c>
      <c r="W46" s="729">
        <v>104</v>
      </c>
      <c r="X46" s="729">
        <v>92</v>
      </c>
      <c r="Y46" s="729">
        <v>1099</v>
      </c>
      <c r="Z46" s="730">
        <v>28110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48.03</v>
      </c>
      <c r="G47" s="731">
        <f t="shared" si="4"/>
        <v>220.67</v>
      </c>
      <c r="H47" s="731">
        <f t="shared" si="4"/>
        <v>78.739999999999995</v>
      </c>
      <c r="I47" s="731">
        <f t="shared" si="4"/>
        <v>334.01</v>
      </c>
      <c r="J47" s="731">
        <f t="shared" si="4"/>
        <v>156.41999999999999</v>
      </c>
      <c r="K47" s="731">
        <f t="shared" si="4"/>
        <v>196.70999999999998</v>
      </c>
      <c r="L47" s="731">
        <f t="shared" si="4"/>
        <v>100.97</v>
      </c>
      <c r="M47" s="731">
        <f t="shared" si="4"/>
        <v>432.3</v>
      </c>
      <c r="N47" s="731">
        <f t="shared" si="4"/>
        <v>2461.71</v>
      </c>
      <c r="O47" s="731">
        <f t="shared" si="4"/>
        <v>2890.21</v>
      </c>
      <c r="P47" s="731">
        <f t="shared" si="4"/>
        <v>3366.98</v>
      </c>
      <c r="Q47" s="731">
        <f t="shared" si="4"/>
        <v>2302.0500000000002</v>
      </c>
      <c r="R47" s="731">
        <f t="shared" si="4"/>
        <v>1223.3499999999999</v>
      </c>
      <c r="S47" s="731">
        <f t="shared" si="4"/>
        <v>375.06</v>
      </c>
      <c r="T47" s="731">
        <f t="shared" si="4"/>
        <v>238.87</v>
      </c>
      <c r="U47" s="731">
        <f t="shared" si="4"/>
        <v>113.1</v>
      </c>
      <c r="V47" s="731">
        <f t="shared" si="4"/>
        <v>133.22</v>
      </c>
      <c r="W47" s="731">
        <f t="shared" si="4"/>
        <v>61.02</v>
      </c>
      <c r="X47" s="731">
        <f t="shared" si="4"/>
        <v>45.04</v>
      </c>
      <c r="Y47" s="731">
        <f t="shared" si="4"/>
        <v>543.41</v>
      </c>
      <c r="Z47" s="723">
        <f t="shared" si="4"/>
        <v>15321.869999999999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824</v>
      </c>
      <c r="G48" s="726">
        <f t="shared" si="4"/>
        <v>5375</v>
      </c>
      <c r="H48" s="726">
        <f t="shared" si="4"/>
        <v>2671</v>
      </c>
      <c r="I48" s="726">
        <f t="shared" si="4"/>
        <v>18389</v>
      </c>
      <c r="J48" s="726">
        <f t="shared" si="4"/>
        <v>10852</v>
      </c>
      <c r="K48" s="726">
        <f t="shared" si="4"/>
        <v>17620</v>
      </c>
      <c r="L48" s="726">
        <f t="shared" si="4"/>
        <v>11215</v>
      </c>
      <c r="M48" s="726">
        <f t="shared" si="4"/>
        <v>54191</v>
      </c>
      <c r="N48" s="726">
        <f t="shared" si="4"/>
        <v>322255</v>
      </c>
      <c r="O48" s="726">
        <f t="shared" si="4"/>
        <v>379403</v>
      </c>
      <c r="P48" s="726">
        <f t="shared" si="4"/>
        <v>422647</v>
      </c>
      <c r="Q48" s="726">
        <f t="shared" si="4"/>
        <v>287127</v>
      </c>
      <c r="R48" s="726">
        <f t="shared" si="4"/>
        <v>163610</v>
      </c>
      <c r="S48" s="726">
        <f t="shared" si="4"/>
        <v>50027</v>
      </c>
      <c r="T48" s="726">
        <f t="shared" si="4"/>
        <v>32973</v>
      </c>
      <c r="U48" s="726">
        <f t="shared" si="4"/>
        <v>15535</v>
      </c>
      <c r="V48" s="726">
        <f t="shared" si="4"/>
        <v>20216</v>
      </c>
      <c r="W48" s="726">
        <f t="shared" si="4"/>
        <v>8050</v>
      </c>
      <c r="X48" s="726">
        <f t="shared" si="4"/>
        <v>6783</v>
      </c>
      <c r="Y48" s="726">
        <f t="shared" si="4"/>
        <v>81139</v>
      </c>
      <c r="Z48" s="727">
        <f t="shared" si="4"/>
        <v>1910902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151</v>
      </c>
      <c r="G49" s="733">
        <f t="shared" si="4"/>
        <v>607</v>
      </c>
      <c r="H49" s="733">
        <f t="shared" si="4"/>
        <v>229</v>
      </c>
      <c r="I49" s="733">
        <f t="shared" si="4"/>
        <v>1304</v>
      </c>
      <c r="J49" s="733">
        <f t="shared" si="4"/>
        <v>592</v>
      </c>
      <c r="K49" s="733">
        <f t="shared" si="4"/>
        <v>641</v>
      </c>
      <c r="L49" s="733">
        <f t="shared" si="4"/>
        <v>287</v>
      </c>
      <c r="M49" s="733">
        <f t="shared" si="4"/>
        <v>892</v>
      </c>
      <c r="N49" s="733">
        <f t="shared" si="4"/>
        <v>4092</v>
      </c>
      <c r="O49" s="733">
        <f t="shared" si="4"/>
        <v>4937</v>
      </c>
      <c r="P49" s="733">
        <f t="shared" si="4"/>
        <v>5549</v>
      </c>
      <c r="Q49" s="733">
        <f t="shared" si="4"/>
        <v>3806</v>
      </c>
      <c r="R49" s="733">
        <f t="shared" si="4"/>
        <v>2171</v>
      </c>
      <c r="S49" s="733">
        <f t="shared" si="4"/>
        <v>654</v>
      </c>
      <c r="T49" s="733">
        <f t="shared" si="4"/>
        <v>430</v>
      </c>
      <c r="U49" s="733">
        <f t="shared" si="4"/>
        <v>205</v>
      </c>
      <c r="V49" s="733">
        <f t="shared" si="4"/>
        <v>269</v>
      </c>
      <c r="W49" s="733">
        <f t="shared" si="4"/>
        <v>104</v>
      </c>
      <c r="X49" s="733">
        <f t="shared" si="4"/>
        <v>92</v>
      </c>
      <c r="Y49" s="733">
        <f t="shared" si="4"/>
        <v>1099</v>
      </c>
      <c r="Z49" s="734">
        <f t="shared" si="4"/>
        <v>28111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48.06</v>
      </c>
      <c r="G50" s="731">
        <f t="shared" si="5"/>
        <v>230.64999999999998</v>
      </c>
      <c r="H50" s="731">
        <f t="shared" si="5"/>
        <v>78.849999999999994</v>
      </c>
      <c r="I50" s="731">
        <f t="shared" si="5"/>
        <v>338.46</v>
      </c>
      <c r="J50" s="731">
        <f t="shared" si="5"/>
        <v>156.76999999999998</v>
      </c>
      <c r="K50" s="731">
        <f t="shared" si="5"/>
        <v>200.41</v>
      </c>
      <c r="L50" s="731">
        <f t="shared" si="5"/>
        <v>100.97</v>
      </c>
      <c r="M50" s="731">
        <f t="shared" si="5"/>
        <v>444.82</v>
      </c>
      <c r="N50" s="731">
        <f t="shared" si="5"/>
        <v>2470.5</v>
      </c>
      <c r="O50" s="731">
        <f t="shared" si="5"/>
        <v>2903.62</v>
      </c>
      <c r="P50" s="731">
        <f t="shared" si="5"/>
        <v>3379.41</v>
      </c>
      <c r="Q50" s="731">
        <f t="shared" si="5"/>
        <v>2320.8100000000004</v>
      </c>
      <c r="R50" s="731">
        <f t="shared" si="5"/>
        <v>1485.76</v>
      </c>
      <c r="S50" s="731">
        <f t="shared" si="5"/>
        <v>580.61</v>
      </c>
      <c r="T50" s="731">
        <f t="shared" si="5"/>
        <v>515.93000000000006</v>
      </c>
      <c r="U50" s="731">
        <f t="shared" si="5"/>
        <v>347.5</v>
      </c>
      <c r="V50" s="731">
        <f t="shared" si="5"/>
        <v>414.84000000000003</v>
      </c>
      <c r="W50" s="731">
        <f t="shared" si="5"/>
        <v>194.81</v>
      </c>
      <c r="X50" s="731">
        <f t="shared" si="5"/>
        <v>179.32999999999998</v>
      </c>
      <c r="Y50" s="731">
        <f t="shared" si="5"/>
        <v>783.95999999999992</v>
      </c>
      <c r="Z50" s="723">
        <f t="shared" si="5"/>
        <v>17176.07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824</v>
      </c>
      <c r="G51" s="726">
        <f t="shared" si="5"/>
        <v>5665</v>
      </c>
      <c r="H51" s="726">
        <f t="shared" si="5"/>
        <v>2677</v>
      </c>
      <c r="I51" s="726">
        <f t="shared" si="5"/>
        <v>18845</v>
      </c>
      <c r="J51" s="726">
        <f t="shared" si="5"/>
        <v>10900</v>
      </c>
      <c r="K51" s="726">
        <f t="shared" si="5"/>
        <v>18186</v>
      </c>
      <c r="L51" s="726">
        <f t="shared" si="5"/>
        <v>11215</v>
      </c>
      <c r="M51" s="726">
        <f t="shared" si="5"/>
        <v>56766</v>
      </c>
      <c r="N51" s="726">
        <f t="shared" si="5"/>
        <v>324165</v>
      </c>
      <c r="O51" s="726">
        <f t="shared" si="5"/>
        <v>382615</v>
      </c>
      <c r="P51" s="726">
        <f t="shared" si="5"/>
        <v>425575</v>
      </c>
      <c r="Q51" s="726">
        <f t="shared" si="5"/>
        <v>291523</v>
      </c>
      <c r="R51" s="726">
        <f t="shared" si="5"/>
        <v>225171</v>
      </c>
      <c r="S51" s="726">
        <f t="shared" si="5"/>
        <v>97879</v>
      </c>
      <c r="T51" s="726">
        <f t="shared" si="5"/>
        <v>96803</v>
      </c>
      <c r="U51" s="726">
        <f t="shared" si="5"/>
        <v>66994</v>
      </c>
      <c r="V51" s="726">
        <f t="shared" si="5"/>
        <v>83905</v>
      </c>
      <c r="W51" s="726">
        <f t="shared" si="5"/>
        <v>37044</v>
      </c>
      <c r="X51" s="726">
        <f t="shared" si="5"/>
        <v>37495</v>
      </c>
      <c r="Y51" s="726">
        <f t="shared" si="5"/>
        <v>137953</v>
      </c>
      <c r="Z51" s="727">
        <f t="shared" si="5"/>
        <v>2332200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151</v>
      </c>
      <c r="G52" s="733">
        <f t="shared" si="5"/>
        <v>642</v>
      </c>
      <c r="H52" s="733">
        <f t="shared" si="5"/>
        <v>229</v>
      </c>
      <c r="I52" s="733">
        <f t="shared" si="5"/>
        <v>1332</v>
      </c>
      <c r="J52" s="733">
        <f t="shared" si="5"/>
        <v>595</v>
      </c>
      <c r="K52" s="733">
        <f t="shared" si="5"/>
        <v>661</v>
      </c>
      <c r="L52" s="733">
        <f t="shared" si="5"/>
        <v>287</v>
      </c>
      <c r="M52" s="733">
        <f t="shared" si="5"/>
        <v>947</v>
      </c>
      <c r="N52" s="733">
        <f t="shared" si="5"/>
        <v>4122</v>
      </c>
      <c r="O52" s="733">
        <f t="shared" si="5"/>
        <v>4963</v>
      </c>
      <c r="P52" s="733">
        <f t="shared" si="5"/>
        <v>5565</v>
      </c>
      <c r="Q52" s="733">
        <f t="shared" si="5"/>
        <v>3827</v>
      </c>
      <c r="R52" s="733">
        <f t="shared" si="5"/>
        <v>2480</v>
      </c>
      <c r="S52" s="733">
        <f t="shared" si="5"/>
        <v>874</v>
      </c>
      <c r="T52" s="733">
        <f t="shared" si="5"/>
        <v>733</v>
      </c>
      <c r="U52" s="733">
        <f t="shared" si="5"/>
        <v>454</v>
      </c>
      <c r="V52" s="733">
        <f t="shared" si="5"/>
        <v>590</v>
      </c>
      <c r="W52" s="733">
        <f t="shared" si="5"/>
        <v>222</v>
      </c>
      <c r="X52" s="733">
        <f t="shared" si="5"/>
        <v>238</v>
      </c>
      <c r="Y52" s="733">
        <f t="shared" si="5"/>
        <v>1386</v>
      </c>
      <c r="Z52" s="734">
        <f t="shared" si="5"/>
        <v>30298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71.73</v>
      </c>
      <c r="G53" s="731">
        <f t="shared" si="6"/>
        <v>324.45</v>
      </c>
      <c r="H53" s="731">
        <f t="shared" si="6"/>
        <v>315.95</v>
      </c>
      <c r="I53" s="731">
        <f t="shared" si="6"/>
        <v>890.07</v>
      </c>
      <c r="J53" s="731">
        <f t="shared" si="6"/>
        <v>838.99</v>
      </c>
      <c r="K53" s="731">
        <f t="shared" si="6"/>
        <v>1601.67</v>
      </c>
      <c r="L53" s="731">
        <f t="shared" si="6"/>
        <v>1972.4000000000003</v>
      </c>
      <c r="M53" s="731">
        <f t="shared" si="6"/>
        <v>2519.5199999999995</v>
      </c>
      <c r="N53" s="731">
        <f t="shared" si="6"/>
        <v>5984.2900000000009</v>
      </c>
      <c r="O53" s="731">
        <f t="shared" si="6"/>
        <v>7393.21</v>
      </c>
      <c r="P53" s="731">
        <f t="shared" si="6"/>
        <v>7496.01</v>
      </c>
      <c r="Q53" s="731">
        <f t="shared" si="6"/>
        <v>5270.5300000000007</v>
      </c>
      <c r="R53" s="731">
        <f t="shared" si="6"/>
        <v>2756.59</v>
      </c>
      <c r="S53" s="731">
        <f t="shared" si="6"/>
        <v>1211.73</v>
      </c>
      <c r="T53" s="731">
        <f t="shared" si="6"/>
        <v>915.12</v>
      </c>
      <c r="U53" s="731">
        <f t="shared" si="6"/>
        <v>626.63</v>
      </c>
      <c r="V53" s="731">
        <f t="shared" si="6"/>
        <v>623.65</v>
      </c>
      <c r="W53" s="731">
        <f t="shared" si="6"/>
        <v>312.89</v>
      </c>
      <c r="X53" s="731">
        <f t="shared" si="6"/>
        <v>246.01000000000002</v>
      </c>
      <c r="Y53" s="731">
        <f t="shared" si="6"/>
        <v>865.46999999999991</v>
      </c>
      <c r="Z53" s="723">
        <f t="shared" si="6"/>
        <v>42236.91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2163</v>
      </c>
      <c r="G54" s="726">
        <f t="shared" si="6"/>
        <v>14637</v>
      </c>
      <c r="H54" s="726">
        <f t="shared" si="6"/>
        <v>25279</v>
      </c>
      <c r="I54" s="726">
        <f t="shared" si="6"/>
        <v>93295</v>
      </c>
      <c r="J54" s="726">
        <f t="shared" si="6"/>
        <v>131491</v>
      </c>
      <c r="K54" s="726">
        <f t="shared" si="6"/>
        <v>365181</v>
      </c>
      <c r="L54" s="726">
        <f t="shared" si="6"/>
        <v>604924</v>
      </c>
      <c r="M54" s="726">
        <f t="shared" si="6"/>
        <v>915529</v>
      </c>
      <c r="N54" s="726">
        <f t="shared" si="6"/>
        <v>1870322</v>
      </c>
      <c r="O54" s="726">
        <f t="shared" si="6"/>
        <v>2498099</v>
      </c>
      <c r="P54" s="726">
        <f t="shared" si="6"/>
        <v>2486908</v>
      </c>
      <c r="Q54" s="726">
        <f t="shared" si="6"/>
        <v>1706279</v>
      </c>
      <c r="R54" s="726">
        <f t="shared" si="6"/>
        <v>928402</v>
      </c>
      <c r="S54" s="726">
        <f t="shared" si="6"/>
        <v>459299</v>
      </c>
      <c r="T54" s="726">
        <f t="shared" si="6"/>
        <v>319872</v>
      </c>
      <c r="U54" s="726">
        <f t="shared" si="6"/>
        <v>222076</v>
      </c>
      <c r="V54" s="726">
        <f t="shared" si="6"/>
        <v>202185</v>
      </c>
      <c r="W54" s="726">
        <f t="shared" si="6"/>
        <v>105836</v>
      </c>
      <c r="X54" s="726">
        <f t="shared" si="6"/>
        <v>75320</v>
      </c>
      <c r="Y54" s="726">
        <f t="shared" si="6"/>
        <v>181333</v>
      </c>
      <c r="Z54" s="727">
        <f t="shared" si="6"/>
        <v>13208430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492</v>
      </c>
      <c r="G55" s="736">
        <f t="shared" si="6"/>
        <v>1701</v>
      </c>
      <c r="H55" s="736">
        <f t="shared" si="6"/>
        <v>1994</v>
      </c>
      <c r="I55" s="736">
        <f t="shared" si="6"/>
        <v>5394</v>
      </c>
      <c r="J55" s="736">
        <f t="shared" si="6"/>
        <v>5272</v>
      </c>
      <c r="K55" s="736">
        <f t="shared" si="6"/>
        <v>11020</v>
      </c>
      <c r="L55" s="736">
        <f t="shared" si="6"/>
        <v>14104</v>
      </c>
      <c r="M55" s="736">
        <f t="shared" si="6"/>
        <v>16171</v>
      </c>
      <c r="N55" s="736">
        <f t="shared" si="6"/>
        <v>26749</v>
      </c>
      <c r="O55" s="736">
        <f t="shared" si="6"/>
        <v>30309</v>
      </c>
      <c r="P55" s="736">
        <f t="shared" si="6"/>
        <v>25736</v>
      </c>
      <c r="Q55" s="736">
        <f t="shared" si="6"/>
        <v>14845</v>
      </c>
      <c r="R55" s="736">
        <f t="shared" si="6"/>
        <v>7172</v>
      </c>
      <c r="S55" s="736">
        <f t="shared" si="6"/>
        <v>2933</v>
      </c>
      <c r="T55" s="736">
        <f t="shared" si="6"/>
        <v>1792</v>
      </c>
      <c r="U55" s="736">
        <f t="shared" si="6"/>
        <v>1084</v>
      </c>
      <c r="V55" s="736">
        <f t="shared" si="6"/>
        <v>1027</v>
      </c>
      <c r="W55" s="736">
        <f t="shared" si="6"/>
        <v>424</v>
      </c>
      <c r="X55" s="736">
        <f t="shared" si="6"/>
        <v>338</v>
      </c>
      <c r="Y55" s="736">
        <f t="shared" si="6"/>
        <v>1513</v>
      </c>
      <c r="Z55" s="737">
        <f t="shared" si="6"/>
        <v>170070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699.7</v>
      </c>
      <c r="H59" s="901"/>
      <c r="I59" s="901">
        <v>69970</v>
      </c>
      <c r="J59" s="901"/>
      <c r="K59" s="901">
        <v>64.430000000000007</v>
      </c>
      <c r="L59" s="901"/>
      <c r="M59" s="901">
        <v>69.38</v>
      </c>
      <c r="N59" s="901"/>
      <c r="O59" s="901">
        <v>41.85</v>
      </c>
      <c r="P59" s="901"/>
      <c r="Q59" s="901">
        <v>144.76</v>
      </c>
      <c r="R59" s="901"/>
      <c r="S59" s="906">
        <f>M59+O59+Q59</f>
        <v>255.98999999999998</v>
      </c>
      <c r="T59" s="907"/>
      <c r="U59" s="901">
        <f>Z53+G59+K59+S59</f>
        <v>43257.03</v>
      </c>
      <c r="V59" s="901"/>
      <c r="W59" s="901">
        <f>Z54</f>
        <v>13208430</v>
      </c>
      <c r="X59" s="901"/>
      <c r="Y59" s="901">
        <f>Z55</f>
        <v>170070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7.25" customHeight="1">
      <c r="A1" s="927" t="s">
        <v>385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386</v>
      </c>
      <c r="D5" s="721" t="s">
        <v>27</v>
      </c>
      <c r="E5" s="722">
        <v>0</v>
      </c>
      <c r="F5" s="722">
        <v>18.170000000000002</v>
      </c>
      <c r="G5" s="722">
        <v>72.36</v>
      </c>
      <c r="H5" s="722">
        <v>50.13</v>
      </c>
      <c r="I5" s="722">
        <v>134.88</v>
      </c>
      <c r="J5" s="722">
        <v>189.99</v>
      </c>
      <c r="K5" s="722">
        <v>723.24</v>
      </c>
      <c r="L5" s="722">
        <v>1561.35</v>
      </c>
      <c r="M5" s="722">
        <v>2042.01</v>
      </c>
      <c r="N5" s="722">
        <v>5595.4</v>
      </c>
      <c r="O5" s="722">
        <v>4621.91</v>
      </c>
      <c r="P5" s="722">
        <v>3975.24</v>
      </c>
      <c r="Q5" s="722">
        <v>2495.7199999999998</v>
      </c>
      <c r="R5" s="722">
        <v>928.71</v>
      </c>
      <c r="S5" s="722">
        <v>527.53</v>
      </c>
      <c r="T5" s="722">
        <v>306.69</v>
      </c>
      <c r="U5" s="722">
        <v>259.06</v>
      </c>
      <c r="V5" s="722">
        <v>241.99</v>
      </c>
      <c r="W5" s="722">
        <v>117.09</v>
      </c>
      <c r="X5" s="722">
        <v>79.66</v>
      </c>
      <c r="Y5" s="722">
        <v>98.88</v>
      </c>
      <c r="Z5" s="723">
        <v>24040.01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867</v>
      </c>
      <c r="G6" s="726">
        <v>9659</v>
      </c>
      <c r="H6" s="726">
        <v>9737</v>
      </c>
      <c r="I6" s="726">
        <v>34515</v>
      </c>
      <c r="J6" s="726">
        <v>57232</v>
      </c>
      <c r="K6" s="726">
        <v>275851</v>
      </c>
      <c r="L6" s="726">
        <v>655479</v>
      </c>
      <c r="M6" s="726">
        <v>946647</v>
      </c>
      <c r="N6" s="726">
        <v>2841085</v>
      </c>
      <c r="O6" s="726">
        <v>2510952</v>
      </c>
      <c r="P6" s="726">
        <v>2210158</v>
      </c>
      <c r="Q6" s="726">
        <v>1471101</v>
      </c>
      <c r="R6" s="726">
        <v>560296</v>
      </c>
      <c r="S6" s="726">
        <v>329943</v>
      </c>
      <c r="T6" s="726">
        <v>194948</v>
      </c>
      <c r="U6" s="726">
        <v>181222</v>
      </c>
      <c r="V6" s="726">
        <v>157759</v>
      </c>
      <c r="W6" s="726">
        <v>77238</v>
      </c>
      <c r="X6" s="726">
        <v>55630</v>
      </c>
      <c r="Y6" s="726">
        <v>68508</v>
      </c>
      <c r="Z6" s="727">
        <v>12648827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224</v>
      </c>
      <c r="G7" s="729">
        <v>1186</v>
      </c>
      <c r="H7" s="729">
        <v>704</v>
      </c>
      <c r="I7" s="729">
        <v>1727</v>
      </c>
      <c r="J7" s="729">
        <v>2133</v>
      </c>
      <c r="K7" s="729">
        <v>7668</v>
      </c>
      <c r="L7" s="729">
        <v>14811</v>
      </c>
      <c r="M7" s="729">
        <v>16765</v>
      </c>
      <c r="N7" s="729">
        <v>41430</v>
      </c>
      <c r="O7" s="729">
        <v>29860</v>
      </c>
      <c r="P7" s="729">
        <v>21780</v>
      </c>
      <c r="Q7" s="729">
        <v>11823</v>
      </c>
      <c r="R7" s="729">
        <v>3778</v>
      </c>
      <c r="S7" s="729">
        <v>1840</v>
      </c>
      <c r="T7" s="729">
        <v>878</v>
      </c>
      <c r="U7" s="729">
        <v>733</v>
      </c>
      <c r="V7" s="729">
        <v>536</v>
      </c>
      <c r="W7" s="729">
        <v>210</v>
      </c>
      <c r="X7" s="729">
        <v>118</v>
      </c>
      <c r="Y7" s="729">
        <v>154</v>
      </c>
      <c r="Z7" s="730">
        <v>158358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387</v>
      </c>
      <c r="D8" s="721" t="s">
        <v>27</v>
      </c>
      <c r="E8" s="731">
        <v>0</v>
      </c>
      <c r="F8" s="731">
        <v>9.59</v>
      </c>
      <c r="G8" s="731">
        <v>91.47</v>
      </c>
      <c r="H8" s="731">
        <v>200.38</v>
      </c>
      <c r="I8" s="731">
        <v>636.34</v>
      </c>
      <c r="J8" s="731">
        <v>794.1</v>
      </c>
      <c r="K8" s="731">
        <v>1167.2</v>
      </c>
      <c r="L8" s="731">
        <v>1636.13</v>
      </c>
      <c r="M8" s="731">
        <v>1343.13</v>
      </c>
      <c r="N8" s="731">
        <v>1483.93</v>
      </c>
      <c r="O8" s="731">
        <v>1057.29</v>
      </c>
      <c r="P8" s="731">
        <v>934.07</v>
      </c>
      <c r="Q8" s="731">
        <v>587.41</v>
      </c>
      <c r="R8" s="731">
        <v>222.44</v>
      </c>
      <c r="S8" s="731">
        <v>141.53</v>
      </c>
      <c r="T8" s="731">
        <v>125.65</v>
      </c>
      <c r="U8" s="731">
        <v>108.64</v>
      </c>
      <c r="V8" s="731">
        <v>129.4</v>
      </c>
      <c r="W8" s="731">
        <v>58.89</v>
      </c>
      <c r="X8" s="731">
        <v>24.71</v>
      </c>
      <c r="Y8" s="731">
        <v>33.200000000000003</v>
      </c>
      <c r="Z8" s="723">
        <v>10785.5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456</v>
      </c>
      <c r="G9" s="726">
        <v>7099</v>
      </c>
      <c r="H9" s="726">
        <v>25021</v>
      </c>
      <c r="I9" s="726">
        <v>98884</v>
      </c>
      <c r="J9" s="726">
        <v>145304</v>
      </c>
      <c r="K9" s="726">
        <v>262481</v>
      </c>
      <c r="L9" s="726">
        <v>422492</v>
      </c>
      <c r="M9" s="726">
        <v>396275</v>
      </c>
      <c r="N9" s="726">
        <v>475857</v>
      </c>
      <c r="O9" s="726">
        <v>366033</v>
      </c>
      <c r="P9" s="726">
        <v>313778</v>
      </c>
      <c r="Q9" s="726">
        <v>215042</v>
      </c>
      <c r="R9" s="726">
        <v>81642</v>
      </c>
      <c r="S9" s="726">
        <v>54705</v>
      </c>
      <c r="T9" s="726">
        <v>50320</v>
      </c>
      <c r="U9" s="726">
        <v>45854</v>
      </c>
      <c r="V9" s="726">
        <v>53139</v>
      </c>
      <c r="W9" s="726">
        <v>24648</v>
      </c>
      <c r="X9" s="726">
        <v>10161</v>
      </c>
      <c r="Y9" s="726">
        <v>14230</v>
      </c>
      <c r="Z9" s="727">
        <v>3063421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101</v>
      </c>
      <c r="G10" s="729">
        <v>846</v>
      </c>
      <c r="H10" s="729">
        <v>1762</v>
      </c>
      <c r="I10" s="729">
        <v>5113</v>
      </c>
      <c r="J10" s="729">
        <v>5523</v>
      </c>
      <c r="K10" s="729">
        <v>7463</v>
      </c>
      <c r="L10" s="729">
        <v>9563</v>
      </c>
      <c r="M10" s="729">
        <v>7035</v>
      </c>
      <c r="N10" s="729">
        <v>6882</v>
      </c>
      <c r="O10" s="729">
        <v>4272</v>
      </c>
      <c r="P10" s="729">
        <v>3168</v>
      </c>
      <c r="Q10" s="729">
        <v>1759</v>
      </c>
      <c r="R10" s="729">
        <v>542</v>
      </c>
      <c r="S10" s="729">
        <v>296</v>
      </c>
      <c r="T10" s="729">
        <v>226</v>
      </c>
      <c r="U10" s="729">
        <v>174</v>
      </c>
      <c r="V10" s="729">
        <v>171</v>
      </c>
      <c r="W10" s="729">
        <v>62</v>
      </c>
      <c r="X10" s="729">
        <v>26</v>
      </c>
      <c r="Y10" s="729">
        <v>34</v>
      </c>
      <c r="Z10" s="730">
        <v>55018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388</v>
      </c>
      <c r="D11" s="721" t="s">
        <v>27</v>
      </c>
      <c r="E11" s="731">
        <v>0</v>
      </c>
      <c r="F11" s="731">
        <v>0</v>
      </c>
      <c r="G11" s="731">
        <v>0</v>
      </c>
      <c r="H11" s="731">
        <v>0.73</v>
      </c>
      <c r="I11" s="731">
        <v>0.63</v>
      </c>
      <c r="J11" s="731">
        <v>0.4</v>
      </c>
      <c r="K11" s="731">
        <v>3.35</v>
      </c>
      <c r="L11" s="731">
        <v>6.68</v>
      </c>
      <c r="M11" s="731">
        <v>96.43</v>
      </c>
      <c r="N11" s="731">
        <v>565.85</v>
      </c>
      <c r="O11" s="731">
        <v>766.56</v>
      </c>
      <c r="P11" s="731">
        <v>614.38</v>
      </c>
      <c r="Q11" s="731">
        <v>400</v>
      </c>
      <c r="R11" s="731">
        <v>11</v>
      </c>
      <c r="S11" s="731">
        <v>8.42</v>
      </c>
      <c r="T11" s="731">
        <v>4.88</v>
      </c>
      <c r="U11" s="731">
        <v>1.76</v>
      </c>
      <c r="V11" s="731">
        <v>1.95</v>
      </c>
      <c r="W11" s="731">
        <v>2.09</v>
      </c>
      <c r="X11" s="731">
        <v>0.89</v>
      </c>
      <c r="Y11" s="731">
        <v>5.94</v>
      </c>
      <c r="Z11" s="723">
        <v>2491.94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47</v>
      </c>
      <c r="I12" s="726">
        <v>53</v>
      </c>
      <c r="J12" s="726">
        <v>49</v>
      </c>
      <c r="K12" s="726">
        <v>503</v>
      </c>
      <c r="L12" s="726">
        <v>1014</v>
      </c>
      <c r="M12" s="726">
        <v>17323</v>
      </c>
      <c r="N12" s="726">
        <v>111558</v>
      </c>
      <c r="O12" s="726">
        <v>163225</v>
      </c>
      <c r="P12" s="726">
        <v>137976</v>
      </c>
      <c r="Q12" s="726">
        <v>91235</v>
      </c>
      <c r="R12" s="726">
        <v>2660</v>
      </c>
      <c r="S12" s="726">
        <v>2097</v>
      </c>
      <c r="T12" s="726">
        <v>1149</v>
      </c>
      <c r="U12" s="726">
        <v>398</v>
      </c>
      <c r="V12" s="726">
        <v>455</v>
      </c>
      <c r="W12" s="726">
        <v>520</v>
      </c>
      <c r="X12" s="726">
        <v>221</v>
      </c>
      <c r="Y12" s="726">
        <v>1480</v>
      </c>
      <c r="Z12" s="727">
        <v>531963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4</v>
      </c>
      <c r="I13" s="729">
        <v>4</v>
      </c>
      <c r="J13" s="729">
        <v>2</v>
      </c>
      <c r="K13" s="729">
        <v>21</v>
      </c>
      <c r="L13" s="729">
        <v>32</v>
      </c>
      <c r="M13" s="729">
        <v>346</v>
      </c>
      <c r="N13" s="729">
        <v>1733</v>
      </c>
      <c r="O13" s="729">
        <v>1855</v>
      </c>
      <c r="P13" s="729">
        <v>1045</v>
      </c>
      <c r="Q13" s="729">
        <v>414</v>
      </c>
      <c r="R13" s="729">
        <v>16</v>
      </c>
      <c r="S13" s="729">
        <v>12</v>
      </c>
      <c r="T13" s="729">
        <v>6</v>
      </c>
      <c r="U13" s="729">
        <v>1</v>
      </c>
      <c r="V13" s="729">
        <v>1</v>
      </c>
      <c r="W13" s="729">
        <v>2</v>
      </c>
      <c r="X13" s="729">
        <v>1</v>
      </c>
      <c r="Y13" s="729">
        <v>8</v>
      </c>
      <c r="Z13" s="730">
        <v>5503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389</v>
      </c>
      <c r="D14" s="721" t="s">
        <v>27</v>
      </c>
      <c r="E14" s="731">
        <v>0</v>
      </c>
      <c r="F14" s="731">
        <v>17.97</v>
      </c>
      <c r="G14" s="731">
        <v>12.98</v>
      </c>
      <c r="H14" s="731">
        <v>0</v>
      </c>
      <c r="I14" s="731">
        <v>0</v>
      </c>
      <c r="J14" s="731">
        <v>2.13</v>
      </c>
      <c r="K14" s="731">
        <v>1.52</v>
      </c>
      <c r="L14" s="731">
        <v>0.54</v>
      </c>
      <c r="M14" s="731">
        <v>12.17</v>
      </c>
      <c r="N14" s="731">
        <v>4.57</v>
      </c>
      <c r="O14" s="731">
        <v>59.3</v>
      </c>
      <c r="P14" s="731">
        <v>14.07</v>
      </c>
      <c r="Q14" s="731">
        <v>13.84</v>
      </c>
      <c r="R14" s="731">
        <v>3.3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142.38999999999999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460</v>
      </c>
      <c r="H15" s="726">
        <v>0</v>
      </c>
      <c r="I15" s="726">
        <v>0</v>
      </c>
      <c r="J15" s="726">
        <v>273</v>
      </c>
      <c r="K15" s="726">
        <v>239</v>
      </c>
      <c r="L15" s="726">
        <v>98</v>
      </c>
      <c r="M15" s="726">
        <v>2554</v>
      </c>
      <c r="N15" s="726">
        <v>1148</v>
      </c>
      <c r="O15" s="726">
        <v>14221</v>
      </c>
      <c r="P15" s="726">
        <v>3592</v>
      </c>
      <c r="Q15" s="726">
        <v>3914</v>
      </c>
      <c r="R15" s="726">
        <v>987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27486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45</v>
      </c>
      <c r="H16" s="729">
        <v>0</v>
      </c>
      <c r="I16" s="729">
        <v>0</v>
      </c>
      <c r="J16" s="729">
        <v>14</v>
      </c>
      <c r="K16" s="729">
        <v>10</v>
      </c>
      <c r="L16" s="729">
        <v>3</v>
      </c>
      <c r="M16" s="729">
        <v>53</v>
      </c>
      <c r="N16" s="729">
        <v>19</v>
      </c>
      <c r="O16" s="729">
        <v>174</v>
      </c>
      <c r="P16" s="729">
        <v>27</v>
      </c>
      <c r="Q16" s="729">
        <v>26</v>
      </c>
      <c r="R16" s="729">
        <v>7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378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45.730000000000004</v>
      </c>
      <c r="G17" s="731">
        <f t="shared" si="0"/>
        <v>176.80999999999997</v>
      </c>
      <c r="H17" s="731">
        <f t="shared" si="0"/>
        <v>251.23999999999998</v>
      </c>
      <c r="I17" s="731">
        <f t="shared" si="0"/>
        <v>771.85</v>
      </c>
      <c r="J17" s="731">
        <f t="shared" si="0"/>
        <v>986.62</v>
      </c>
      <c r="K17" s="731">
        <f t="shared" si="0"/>
        <v>1895.31</v>
      </c>
      <c r="L17" s="731">
        <f t="shared" si="0"/>
        <v>3204.7</v>
      </c>
      <c r="M17" s="731">
        <f t="shared" si="0"/>
        <v>3493.7400000000002</v>
      </c>
      <c r="N17" s="731">
        <f t="shared" si="0"/>
        <v>7649.75</v>
      </c>
      <c r="O17" s="731">
        <f t="shared" si="0"/>
        <v>6505.06</v>
      </c>
      <c r="P17" s="731">
        <f t="shared" si="0"/>
        <v>5537.7599999999993</v>
      </c>
      <c r="Q17" s="731">
        <f t="shared" si="0"/>
        <v>3496.97</v>
      </c>
      <c r="R17" s="731">
        <f t="shared" si="0"/>
        <v>1165.45</v>
      </c>
      <c r="S17" s="731">
        <f t="shared" si="0"/>
        <v>677.4799999999999</v>
      </c>
      <c r="T17" s="731">
        <f t="shared" si="0"/>
        <v>437.22</v>
      </c>
      <c r="U17" s="731">
        <f t="shared" si="0"/>
        <v>369.46</v>
      </c>
      <c r="V17" s="731">
        <f t="shared" si="0"/>
        <v>373.34</v>
      </c>
      <c r="W17" s="731">
        <f t="shared" si="0"/>
        <v>178.07000000000002</v>
      </c>
      <c r="X17" s="731">
        <f t="shared" si="0"/>
        <v>105.26</v>
      </c>
      <c r="Y17" s="731">
        <f t="shared" si="0"/>
        <v>138.01999999999998</v>
      </c>
      <c r="Z17" s="723">
        <f t="shared" si="0"/>
        <v>37459.839999999997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1323</v>
      </c>
      <c r="G18" s="726">
        <f t="shared" si="0"/>
        <v>17218</v>
      </c>
      <c r="H18" s="726">
        <f t="shared" si="0"/>
        <v>34805</v>
      </c>
      <c r="I18" s="726">
        <f t="shared" si="0"/>
        <v>133452</v>
      </c>
      <c r="J18" s="726">
        <f t="shared" si="0"/>
        <v>202858</v>
      </c>
      <c r="K18" s="726">
        <f t="shared" si="0"/>
        <v>539074</v>
      </c>
      <c r="L18" s="726">
        <f t="shared" si="0"/>
        <v>1079083</v>
      </c>
      <c r="M18" s="726">
        <f t="shared" si="0"/>
        <v>1362799</v>
      </c>
      <c r="N18" s="726">
        <f t="shared" si="0"/>
        <v>3429648</v>
      </c>
      <c r="O18" s="726">
        <f t="shared" si="0"/>
        <v>3054431</v>
      </c>
      <c r="P18" s="726">
        <f t="shared" si="0"/>
        <v>2665504</v>
      </c>
      <c r="Q18" s="726">
        <f t="shared" si="0"/>
        <v>1781292</v>
      </c>
      <c r="R18" s="726">
        <f t="shared" si="0"/>
        <v>645585</v>
      </c>
      <c r="S18" s="726">
        <f t="shared" si="0"/>
        <v>386745</v>
      </c>
      <c r="T18" s="726">
        <f t="shared" si="0"/>
        <v>246417</v>
      </c>
      <c r="U18" s="726">
        <f t="shared" si="0"/>
        <v>227474</v>
      </c>
      <c r="V18" s="726">
        <f t="shared" si="0"/>
        <v>211353</v>
      </c>
      <c r="W18" s="726">
        <f t="shared" si="0"/>
        <v>102406</v>
      </c>
      <c r="X18" s="726">
        <f t="shared" si="0"/>
        <v>66012</v>
      </c>
      <c r="Y18" s="726">
        <f t="shared" si="0"/>
        <v>84218</v>
      </c>
      <c r="Z18" s="727">
        <f t="shared" si="0"/>
        <v>16271697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325</v>
      </c>
      <c r="G19" s="733">
        <f t="shared" si="0"/>
        <v>2077</v>
      </c>
      <c r="H19" s="733">
        <f t="shared" si="0"/>
        <v>2470</v>
      </c>
      <c r="I19" s="733">
        <f t="shared" si="0"/>
        <v>6844</v>
      </c>
      <c r="J19" s="733">
        <f t="shared" si="0"/>
        <v>7672</v>
      </c>
      <c r="K19" s="733">
        <f t="shared" si="0"/>
        <v>15162</v>
      </c>
      <c r="L19" s="733">
        <f t="shared" si="0"/>
        <v>24409</v>
      </c>
      <c r="M19" s="733">
        <f t="shared" si="0"/>
        <v>24199</v>
      </c>
      <c r="N19" s="733">
        <f t="shared" si="0"/>
        <v>50064</v>
      </c>
      <c r="O19" s="733">
        <f t="shared" si="0"/>
        <v>36161</v>
      </c>
      <c r="P19" s="733">
        <f t="shared" si="0"/>
        <v>26020</v>
      </c>
      <c r="Q19" s="733">
        <f t="shared" si="0"/>
        <v>14022</v>
      </c>
      <c r="R19" s="733">
        <f t="shared" si="0"/>
        <v>4343</v>
      </c>
      <c r="S19" s="733">
        <f t="shared" si="0"/>
        <v>2148</v>
      </c>
      <c r="T19" s="733">
        <f t="shared" si="0"/>
        <v>1110</v>
      </c>
      <c r="U19" s="733">
        <f t="shared" si="0"/>
        <v>908</v>
      </c>
      <c r="V19" s="733">
        <f t="shared" si="0"/>
        <v>708</v>
      </c>
      <c r="W19" s="733">
        <f t="shared" si="0"/>
        <v>274</v>
      </c>
      <c r="X19" s="733">
        <f t="shared" si="0"/>
        <v>145</v>
      </c>
      <c r="Y19" s="733">
        <f t="shared" si="0"/>
        <v>196</v>
      </c>
      <c r="Z19" s="734">
        <f t="shared" si="0"/>
        <v>219257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2.0699999999999998</v>
      </c>
      <c r="G20" s="731">
        <v>1.1000000000000001</v>
      </c>
      <c r="H20" s="731">
        <v>5.74</v>
      </c>
      <c r="I20" s="731">
        <v>10.11</v>
      </c>
      <c r="J20" s="731">
        <v>22.45</v>
      </c>
      <c r="K20" s="731">
        <v>33.21</v>
      </c>
      <c r="L20" s="731">
        <v>42.1</v>
      </c>
      <c r="M20" s="731">
        <v>159.88999999999999</v>
      </c>
      <c r="N20" s="731">
        <v>278.68</v>
      </c>
      <c r="O20" s="731">
        <v>208.95</v>
      </c>
      <c r="P20" s="731">
        <v>492.55</v>
      </c>
      <c r="Q20" s="731">
        <v>327.13</v>
      </c>
      <c r="R20" s="731">
        <v>12.56</v>
      </c>
      <c r="S20" s="731">
        <v>1</v>
      </c>
      <c r="T20" s="731">
        <v>1.45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1598.99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48</v>
      </c>
      <c r="G21" s="726">
        <v>47</v>
      </c>
      <c r="H21" s="726">
        <v>351</v>
      </c>
      <c r="I21" s="726">
        <v>851</v>
      </c>
      <c r="J21" s="726">
        <v>1908</v>
      </c>
      <c r="K21" s="726">
        <v>3447</v>
      </c>
      <c r="L21" s="726">
        <v>4967</v>
      </c>
      <c r="M21" s="726">
        <v>17220</v>
      </c>
      <c r="N21" s="726">
        <v>32971</v>
      </c>
      <c r="O21" s="726">
        <v>24655</v>
      </c>
      <c r="P21" s="726">
        <v>59368</v>
      </c>
      <c r="Q21" s="726">
        <v>38475</v>
      </c>
      <c r="R21" s="726">
        <v>1530</v>
      </c>
      <c r="S21" s="726">
        <v>127</v>
      </c>
      <c r="T21" s="726">
        <v>189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186154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10</v>
      </c>
      <c r="G22" s="729">
        <v>5</v>
      </c>
      <c r="H22" s="729">
        <v>22</v>
      </c>
      <c r="I22" s="729">
        <v>34</v>
      </c>
      <c r="J22" s="729">
        <v>76</v>
      </c>
      <c r="K22" s="729">
        <v>64</v>
      </c>
      <c r="L22" s="729">
        <v>58</v>
      </c>
      <c r="M22" s="729">
        <v>98</v>
      </c>
      <c r="N22" s="729">
        <v>202</v>
      </c>
      <c r="O22" s="729">
        <v>164</v>
      </c>
      <c r="P22" s="729">
        <v>390</v>
      </c>
      <c r="Q22" s="729">
        <v>255</v>
      </c>
      <c r="R22" s="729">
        <v>11</v>
      </c>
      <c r="S22" s="729">
        <v>0</v>
      </c>
      <c r="T22" s="729">
        <v>2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1391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3.35</v>
      </c>
      <c r="G23" s="731">
        <v>5.2</v>
      </c>
      <c r="H23" s="731">
        <v>24.32</v>
      </c>
      <c r="I23" s="731">
        <v>11.19</v>
      </c>
      <c r="J23" s="731">
        <v>3.91</v>
      </c>
      <c r="K23" s="731">
        <v>1.7</v>
      </c>
      <c r="L23" s="731">
        <v>0</v>
      </c>
      <c r="M23" s="731">
        <v>1.72</v>
      </c>
      <c r="N23" s="731">
        <v>2.76</v>
      </c>
      <c r="O23" s="731">
        <v>0.3</v>
      </c>
      <c r="P23" s="731">
        <v>1.99</v>
      </c>
      <c r="Q23" s="731">
        <v>0</v>
      </c>
      <c r="R23" s="731">
        <v>1.1100000000000001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57.55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67</v>
      </c>
      <c r="G24" s="726">
        <v>123</v>
      </c>
      <c r="H24" s="726">
        <v>1266</v>
      </c>
      <c r="I24" s="726">
        <v>732</v>
      </c>
      <c r="J24" s="726">
        <v>318</v>
      </c>
      <c r="K24" s="726">
        <v>153</v>
      </c>
      <c r="L24" s="726">
        <v>0</v>
      </c>
      <c r="M24" s="726">
        <v>163</v>
      </c>
      <c r="N24" s="726">
        <v>325</v>
      </c>
      <c r="O24" s="726">
        <v>39</v>
      </c>
      <c r="P24" s="726">
        <v>292</v>
      </c>
      <c r="Q24" s="726">
        <v>0</v>
      </c>
      <c r="R24" s="726">
        <v>103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3581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10</v>
      </c>
      <c r="G25" s="729">
        <v>13</v>
      </c>
      <c r="H25" s="729">
        <v>99</v>
      </c>
      <c r="I25" s="729">
        <v>46</v>
      </c>
      <c r="J25" s="729">
        <v>17</v>
      </c>
      <c r="K25" s="729">
        <v>5</v>
      </c>
      <c r="L25" s="729">
        <v>0</v>
      </c>
      <c r="M25" s="729">
        <v>3</v>
      </c>
      <c r="N25" s="729">
        <v>3</v>
      </c>
      <c r="O25" s="729">
        <v>0</v>
      </c>
      <c r="P25" s="729">
        <v>2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198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5.42</v>
      </c>
      <c r="G26" s="731">
        <f t="shared" si="1"/>
        <v>6.3000000000000007</v>
      </c>
      <c r="H26" s="731">
        <f t="shared" si="1"/>
        <v>30.060000000000002</v>
      </c>
      <c r="I26" s="731">
        <f t="shared" si="1"/>
        <v>21.299999999999997</v>
      </c>
      <c r="J26" s="731">
        <f t="shared" si="1"/>
        <v>26.36</v>
      </c>
      <c r="K26" s="731">
        <f t="shared" si="1"/>
        <v>34.910000000000004</v>
      </c>
      <c r="L26" s="731">
        <f t="shared" si="1"/>
        <v>42.1</v>
      </c>
      <c r="M26" s="731">
        <f t="shared" si="1"/>
        <v>161.60999999999999</v>
      </c>
      <c r="N26" s="731">
        <f t="shared" si="1"/>
        <v>281.44</v>
      </c>
      <c r="O26" s="731">
        <f t="shared" si="1"/>
        <v>209.25</v>
      </c>
      <c r="P26" s="731">
        <f t="shared" si="1"/>
        <v>494.54</v>
      </c>
      <c r="Q26" s="731">
        <f t="shared" si="1"/>
        <v>327.13</v>
      </c>
      <c r="R26" s="731">
        <f t="shared" si="1"/>
        <v>13.67</v>
      </c>
      <c r="S26" s="731">
        <f t="shared" si="1"/>
        <v>1</v>
      </c>
      <c r="T26" s="731">
        <f t="shared" si="1"/>
        <v>1.45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1656.54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115</v>
      </c>
      <c r="G27" s="726">
        <f t="shared" si="1"/>
        <v>170</v>
      </c>
      <c r="H27" s="726">
        <f t="shared" si="1"/>
        <v>1617</v>
      </c>
      <c r="I27" s="726">
        <f t="shared" si="1"/>
        <v>1583</v>
      </c>
      <c r="J27" s="726">
        <f t="shared" si="1"/>
        <v>2226</v>
      </c>
      <c r="K27" s="726">
        <f t="shared" si="1"/>
        <v>3600</v>
      </c>
      <c r="L27" s="726">
        <f t="shared" si="1"/>
        <v>4967</v>
      </c>
      <c r="M27" s="726">
        <f t="shared" si="1"/>
        <v>17383</v>
      </c>
      <c r="N27" s="726">
        <f t="shared" si="1"/>
        <v>33296</v>
      </c>
      <c r="O27" s="726">
        <f t="shared" si="1"/>
        <v>24694</v>
      </c>
      <c r="P27" s="726">
        <f t="shared" si="1"/>
        <v>59660</v>
      </c>
      <c r="Q27" s="726">
        <f t="shared" si="1"/>
        <v>38475</v>
      </c>
      <c r="R27" s="726">
        <f t="shared" si="1"/>
        <v>1633</v>
      </c>
      <c r="S27" s="726">
        <f t="shared" si="1"/>
        <v>127</v>
      </c>
      <c r="T27" s="726">
        <f t="shared" si="1"/>
        <v>189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189735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20</v>
      </c>
      <c r="G28" s="733">
        <f t="shared" si="1"/>
        <v>18</v>
      </c>
      <c r="H28" s="733">
        <f t="shared" si="1"/>
        <v>121</v>
      </c>
      <c r="I28" s="733">
        <f t="shared" si="1"/>
        <v>80</v>
      </c>
      <c r="J28" s="733">
        <f t="shared" si="1"/>
        <v>93</v>
      </c>
      <c r="K28" s="733">
        <f t="shared" si="1"/>
        <v>69</v>
      </c>
      <c r="L28" s="733">
        <f t="shared" si="1"/>
        <v>58</v>
      </c>
      <c r="M28" s="733">
        <f t="shared" si="1"/>
        <v>101</v>
      </c>
      <c r="N28" s="733">
        <f t="shared" si="1"/>
        <v>205</v>
      </c>
      <c r="O28" s="733">
        <f t="shared" si="1"/>
        <v>164</v>
      </c>
      <c r="P28" s="733">
        <f t="shared" si="1"/>
        <v>392</v>
      </c>
      <c r="Q28" s="733">
        <f t="shared" si="1"/>
        <v>255</v>
      </c>
      <c r="R28" s="733">
        <f t="shared" si="1"/>
        <v>11</v>
      </c>
      <c r="S28" s="733">
        <f t="shared" si="1"/>
        <v>0</v>
      </c>
      <c r="T28" s="733">
        <f t="shared" si="1"/>
        <v>2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1589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51.150000000000006</v>
      </c>
      <c r="G29" s="731">
        <f t="shared" si="2"/>
        <v>183.10999999999996</v>
      </c>
      <c r="H29" s="731">
        <f t="shared" si="2"/>
        <v>281.29999999999995</v>
      </c>
      <c r="I29" s="731">
        <f t="shared" si="2"/>
        <v>793.15000000000009</v>
      </c>
      <c r="J29" s="731">
        <f t="shared" si="2"/>
        <v>1012.98</v>
      </c>
      <c r="K29" s="731">
        <f t="shared" si="2"/>
        <v>1930.22</v>
      </c>
      <c r="L29" s="731">
        <f t="shared" si="2"/>
        <v>3246.7999999999997</v>
      </c>
      <c r="M29" s="731">
        <f t="shared" si="2"/>
        <v>3655.35</v>
      </c>
      <c r="N29" s="731">
        <f t="shared" si="2"/>
        <v>7931.1900000000005</v>
      </c>
      <c r="O29" s="731">
        <f t="shared" si="2"/>
        <v>6714.31</v>
      </c>
      <c r="P29" s="731">
        <f t="shared" si="2"/>
        <v>6032.2999999999993</v>
      </c>
      <c r="Q29" s="731">
        <f t="shared" si="2"/>
        <v>3824.1</v>
      </c>
      <c r="R29" s="731">
        <f t="shared" si="2"/>
        <v>1179.1199999999999</v>
      </c>
      <c r="S29" s="731">
        <f t="shared" si="2"/>
        <v>678.4799999999999</v>
      </c>
      <c r="T29" s="731">
        <f t="shared" si="2"/>
        <v>438.67</v>
      </c>
      <c r="U29" s="731">
        <f t="shared" si="2"/>
        <v>369.46</v>
      </c>
      <c r="V29" s="731">
        <f t="shared" si="2"/>
        <v>373.34</v>
      </c>
      <c r="W29" s="731">
        <f t="shared" si="2"/>
        <v>178.07000000000002</v>
      </c>
      <c r="X29" s="731">
        <f t="shared" si="2"/>
        <v>105.26</v>
      </c>
      <c r="Y29" s="731">
        <f t="shared" si="2"/>
        <v>138.01999999999998</v>
      </c>
      <c r="Z29" s="723">
        <f t="shared" si="2"/>
        <v>39116.379999999997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1438</v>
      </c>
      <c r="G30" s="726">
        <f t="shared" si="2"/>
        <v>17388</v>
      </c>
      <c r="H30" s="726">
        <f t="shared" si="2"/>
        <v>36422</v>
      </c>
      <c r="I30" s="726">
        <f t="shared" si="2"/>
        <v>135035</v>
      </c>
      <c r="J30" s="726">
        <f t="shared" si="2"/>
        <v>205084</v>
      </c>
      <c r="K30" s="726">
        <f t="shared" si="2"/>
        <v>542674</v>
      </c>
      <c r="L30" s="726">
        <f t="shared" si="2"/>
        <v>1084050</v>
      </c>
      <c r="M30" s="726">
        <f t="shared" si="2"/>
        <v>1380182</v>
      </c>
      <c r="N30" s="726">
        <f t="shared" si="2"/>
        <v>3462944</v>
      </c>
      <c r="O30" s="726">
        <f t="shared" si="2"/>
        <v>3079125</v>
      </c>
      <c r="P30" s="726">
        <f t="shared" si="2"/>
        <v>2725164</v>
      </c>
      <c r="Q30" s="726">
        <f t="shared" si="2"/>
        <v>1819767</v>
      </c>
      <c r="R30" s="726">
        <f t="shared" si="2"/>
        <v>647218</v>
      </c>
      <c r="S30" s="726">
        <f t="shared" si="2"/>
        <v>386872</v>
      </c>
      <c r="T30" s="726">
        <f t="shared" si="2"/>
        <v>246606</v>
      </c>
      <c r="U30" s="726">
        <f t="shared" si="2"/>
        <v>227474</v>
      </c>
      <c r="V30" s="726">
        <f t="shared" si="2"/>
        <v>211353</v>
      </c>
      <c r="W30" s="726">
        <f t="shared" si="2"/>
        <v>102406</v>
      </c>
      <c r="X30" s="726">
        <f t="shared" si="2"/>
        <v>66012</v>
      </c>
      <c r="Y30" s="726">
        <f t="shared" si="2"/>
        <v>84218</v>
      </c>
      <c r="Z30" s="727">
        <f t="shared" si="2"/>
        <v>16461432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345</v>
      </c>
      <c r="G31" s="733">
        <f t="shared" si="2"/>
        <v>2095</v>
      </c>
      <c r="H31" s="733">
        <f t="shared" si="2"/>
        <v>2591</v>
      </c>
      <c r="I31" s="733">
        <f t="shared" si="2"/>
        <v>6924</v>
      </c>
      <c r="J31" s="733">
        <f t="shared" si="2"/>
        <v>7765</v>
      </c>
      <c r="K31" s="733">
        <f t="shared" si="2"/>
        <v>15231</v>
      </c>
      <c r="L31" s="733">
        <f t="shared" si="2"/>
        <v>24467</v>
      </c>
      <c r="M31" s="733">
        <f t="shared" si="2"/>
        <v>24300</v>
      </c>
      <c r="N31" s="733">
        <f t="shared" si="2"/>
        <v>50269</v>
      </c>
      <c r="O31" s="733">
        <f t="shared" si="2"/>
        <v>36325</v>
      </c>
      <c r="P31" s="733">
        <f t="shared" si="2"/>
        <v>26412</v>
      </c>
      <c r="Q31" s="733">
        <f t="shared" si="2"/>
        <v>14277</v>
      </c>
      <c r="R31" s="733">
        <f t="shared" si="2"/>
        <v>4354</v>
      </c>
      <c r="S31" s="733">
        <f t="shared" si="2"/>
        <v>2148</v>
      </c>
      <c r="T31" s="733">
        <f t="shared" si="2"/>
        <v>1112</v>
      </c>
      <c r="U31" s="733">
        <f t="shared" si="2"/>
        <v>908</v>
      </c>
      <c r="V31" s="733">
        <f t="shared" si="2"/>
        <v>708</v>
      </c>
      <c r="W31" s="733">
        <f t="shared" si="2"/>
        <v>274</v>
      </c>
      <c r="X31" s="733">
        <f t="shared" si="2"/>
        <v>145</v>
      </c>
      <c r="Y31" s="733">
        <f t="shared" si="2"/>
        <v>196</v>
      </c>
      <c r="Z31" s="734">
        <f t="shared" si="2"/>
        <v>220846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0.51</v>
      </c>
      <c r="L32" s="731">
        <v>1.8</v>
      </c>
      <c r="M32" s="731">
        <v>0.51</v>
      </c>
      <c r="N32" s="731">
        <v>10.029999999999999</v>
      </c>
      <c r="O32" s="731">
        <v>15.61</v>
      </c>
      <c r="P32" s="731">
        <v>35.799999999999997</v>
      </c>
      <c r="Q32" s="731">
        <v>25.37</v>
      </c>
      <c r="R32" s="731">
        <v>266.54000000000002</v>
      </c>
      <c r="S32" s="731">
        <v>249.41</v>
      </c>
      <c r="T32" s="731">
        <v>198.77</v>
      </c>
      <c r="U32" s="731">
        <v>170.23</v>
      </c>
      <c r="V32" s="731">
        <v>95.53</v>
      </c>
      <c r="W32" s="731">
        <v>74.930000000000007</v>
      </c>
      <c r="X32" s="731">
        <v>31.52</v>
      </c>
      <c r="Y32" s="731">
        <v>38.79</v>
      </c>
      <c r="Z32" s="723">
        <v>1215.3499999999999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80</v>
      </c>
      <c r="L33" s="726">
        <v>274</v>
      </c>
      <c r="M33" s="726">
        <v>87</v>
      </c>
      <c r="N33" s="726">
        <v>1883</v>
      </c>
      <c r="O33" s="726">
        <v>3210</v>
      </c>
      <c r="P33" s="726">
        <v>7816</v>
      </c>
      <c r="Q33" s="726">
        <v>5861</v>
      </c>
      <c r="R33" s="726">
        <v>61357</v>
      </c>
      <c r="S33" s="726">
        <v>56060</v>
      </c>
      <c r="T33" s="726">
        <v>44791</v>
      </c>
      <c r="U33" s="726">
        <v>37710</v>
      </c>
      <c r="V33" s="726">
        <v>21313</v>
      </c>
      <c r="W33" s="726">
        <v>15988</v>
      </c>
      <c r="X33" s="726">
        <v>6810</v>
      </c>
      <c r="Y33" s="726">
        <v>8731</v>
      </c>
      <c r="Z33" s="727">
        <v>271971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3</v>
      </c>
      <c r="L34" s="729">
        <v>9</v>
      </c>
      <c r="M34" s="729">
        <v>2</v>
      </c>
      <c r="N34" s="729">
        <v>27</v>
      </c>
      <c r="O34" s="729">
        <v>34</v>
      </c>
      <c r="P34" s="729">
        <v>65</v>
      </c>
      <c r="Q34" s="729">
        <v>20</v>
      </c>
      <c r="R34" s="729">
        <v>307</v>
      </c>
      <c r="S34" s="729">
        <v>241</v>
      </c>
      <c r="T34" s="729">
        <v>213</v>
      </c>
      <c r="U34" s="729">
        <v>154</v>
      </c>
      <c r="V34" s="729">
        <v>78</v>
      </c>
      <c r="W34" s="729">
        <v>68</v>
      </c>
      <c r="X34" s="729">
        <v>28</v>
      </c>
      <c r="Y34" s="729">
        <v>34</v>
      </c>
      <c r="Z34" s="730">
        <v>1283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0.14000000000000001</v>
      </c>
      <c r="N35" s="731">
        <v>0</v>
      </c>
      <c r="O35" s="731">
        <v>0</v>
      </c>
      <c r="P35" s="731">
        <v>5.31</v>
      </c>
      <c r="Q35" s="731">
        <v>0</v>
      </c>
      <c r="R35" s="731">
        <v>9.9</v>
      </c>
      <c r="S35" s="731">
        <v>0</v>
      </c>
      <c r="T35" s="731">
        <v>0</v>
      </c>
      <c r="U35" s="731">
        <v>0.99</v>
      </c>
      <c r="V35" s="731">
        <v>6.46</v>
      </c>
      <c r="W35" s="731">
        <v>0.51</v>
      </c>
      <c r="X35" s="731">
        <v>0</v>
      </c>
      <c r="Y35" s="731">
        <v>5.05</v>
      </c>
      <c r="Z35" s="723">
        <v>28.36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35</v>
      </c>
      <c r="N36" s="726">
        <v>0</v>
      </c>
      <c r="O36" s="726">
        <v>0</v>
      </c>
      <c r="P36" s="726">
        <v>1545</v>
      </c>
      <c r="Q36" s="726">
        <v>0</v>
      </c>
      <c r="R36" s="726">
        <v>2960</v>
      </c>
      <c r="S36" s="726">
        <v>0</v>
      </c>
      <c r="T36" s="726">
        <v>0</v>
      </c>
      <c r="U36" s="726">
        <v>188</v>
      </c>
      <c r="V36" s="726">
        <v>1227</v>
      </c>
      <c r="W36" s="726">
        <v>97</v>
      </c>
      <c r="X36" s="726">
        <v>0</v>
      </c>
      <c r="Y36" s="726">
        <v>1159</v>
      </c>
      <c r="Z36" s="727">
        <v>7211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1</v>
      </c>
      <c r="N37" s="729">
        <v>0</v>
      </c>
      <c r="O37" s="729">
        <v>0</v>
      </c>
      <c r="P37" s="729">
        <v>15</v>
      </c>
      <c r="Q37" s="729">
        <v>0</v>
      </c>
      <c r="R37" s="729">
        <v>20</v>
      </c>
      <c r="S37" s="729">
        <v>0</v>
      </c>
      <c r="T37" s="729">
        <v>0</v>
      </c>
      <c r="U37" s="729">
        <v>1</v>
      </c>
      <c r="V37" s="729">
        <v>7</v>
      </c>
      <c r="W37" s="729">
        <v>1</v>
      </c>
      <c r="X37" s="729">
        <v>0</v>
      </c>
      <c r="Y37" s="729">
        <v>7</v>
      </c>
      <c r="Z37" s="730">
        <v>52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0.51</v>
      </c>
      <c r="L38" s="731">
        <f t="shared" si="3"/>
        <v>1.8</v>
      </c>
      <c r="M38" s="731">
        <f t="shared" si="3"/>
        <v>0.65</v>
      </c>
      <c r="N38" s="731">
        <f t="shared" si="3"/>
        <v>10.029999999999999</v>
      </c>
      <c r="O38" s="731">
        <f t="shared" si="3"/>
        <v>15.61</v>
      </c>
      <c r="P38" s="731">
        <f t="shared" si="3"/>
        <v>41.11</v>
      </c>
      <c r="Q38" s="731">
        <f t="shared" si="3"/>
        <v>25.37</v>
      </c>
      <c r="R38" s="731">
        <f t="shared" si="3"/>
        <v>276.44</v>
      </c>
      <c r="S38" s="731">
        <f t="shared" si="3"/>
        <v>249.41</v>
      </c>
      <c r="T38" s="731">
        <f t="shared" si="3"/>
        <v>198.77</v>
      </c>
      <c r="U38" s="731">
        <f t="shared" si="3"/>
        <v>171.22</v>
      </c>
      <c r="V38" s="731">
        <f t="shared" si="3"/>
        <v>101.99</v>
      </c>
      <c r="W38" s="731">
        <f t="shared" si="3"/>
        <v>75.440000000000012</v>
      </c>
      <c r="X38" s="731">
        <f t="shared" si="3"/>
        <v>31.52</v>
      </c>
      <c r="Y38" s="731">
        <f t="shared" si="3"/>
        <v>43.839999999999996</v>
      </c>
      <c r="Z38" s="723">
        <f t="shared" si="3"/>
        <v>1243.7099999999998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80</v>
      </c>
      <c r="L39" s="726">
        <f t="shared" si="3"/>
        <v>274</v>
      </c>
      <c r="M39" s="726">
        <f t="shared" si="3"/>
        <v>122</v>
      </c>
      <c r="N39" s="726">
        <f t="shared" si="3"/>
        <v>1883</v>
      </c>
      <c r="O39" s="726">
        <f t="shared" si="3"/>
        <v>3210</v>
      </c>
      <c r="P39" s="726">
        <f t="shared" si="3"/>
        <v>9361</v>
      </c>
      <c r="Q39" s="726">
        <f t="shared" si="3"/>
        <v>5861</v>
      </c>
      <c r="R39" s="726">
        <f t="shared" si="3"/>
        <v>64317</v>
      </c>
      <c r="S39" s="726">
        <f t="shared" si="3"/>
        <v>56060</v>
      </c>
      <c r="T39" s="726">
        <f t="shared" si="3"/>
        <v>44791</v>
      </c>
      <c r="U39" s="726">
        <f t="shared" si="3"/>
        <v>37898</v>
      </c>
      <c r="V39" s="726">
        <f t="shared" si="3"/>
        <v>22540</v>
      </c>
      <c r="W39" s="726">
        <f t="shared" si="3"/>
        <v>16085</v>
      </c>
      <c r="X39" s="726">
        <f t="shared" si="3"/>
        <v>6810</v>
      </c>
      <c r="Y39" s="726">
        <f t="shared" si="3"/>
        <v>9890</v>
      </c>
      <c r="Z39" s="727">
        <f t="shared" si="3"/>
        <v>279182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3</v>
      </c>
      <c r="L40" s="733">
        <f t="shared" si="3"/>
        <v>9</v>
      </c>
      <c r="M40" s="733">
        <f t="shared" si="3"/>
        <v>3</v>
      </c>
      <c r="N40" s="733">
        <f t="shared" si="3"/>
        <v>27</v>
      </c>
      <c r="O40" s="733">
        <f t="shared" si="3"/>
        <v>34</v>
      </c>
      <c r="P40" s="733">
        <f t="shared" si="3"/>
        <v>80</v>
      </c>
      <c r="Q40" s="733">
        <f t="shared" si="3"/>
        <v>20</v>
      </c>
      <c r="R40" s="733">
        <f t="shared" si="3"/>
        <v>327</v>
      </c>
      <c r="S40" s="733">
        <f t="shared" si="3"/>
        <v>241</v>
      </c>
      <c r="T40" s="733">
        <f t="shared" si="3"/>
        <v>213</v>
      </c>
      <c r="U40" s="733">
        <f t="shared" si="3"/>
        <v>155</v>
      </c>
      <c r="V40" s="733">
        <f t="shared" si="3"/>
        <v>85</v>
      </c>
      <c r="W40" s="733">
        <f t="shared" si="3"/>
        <v>69</v>
      </c>
      <c r="X40" s="733">
        <f t="shared" si="3"/>
        <v>28</v>
      </c>
      <c r="Y40" s="733">
        <f t="shared" si="3"/>
        <v>41</v>
      </c>
      <c r="Z40" s="734">
        <f t="shared" si="3"/>
        <v>1335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3.39</v>
      </c>
      <c r="K41" s="731">
        <v>10.32</v>
      </c>
      <c r="L41" s="731">
        <v>0</v>
      </c>
      <c r="M41" s="731">
        <v>3.38</v>
      </c>
      <c r="N41" s="731">
        <v>0.34</v>
      </c>
      <c r="O41" s="731">
        <v>5.0999999999999996</v>
      </c>
      <c r="P41" s="731">
        <v>2.08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24.61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337</v>
      </c>
      <c r="K42" s="726">
        <v>1487</v>
      </c>
      <c r="L42" s="726">
        <v>0</v>
      </c>
      <c r="M42" s="726">
        <v>475</v>
      </c>
      <c r="N42" s="726">
        <v>45</v>
      </c>
      <c r="O42" s="726">
        <v>668</v>
      </c>
      <c r="P42" s="726">
        <v>272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3284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10</v>
      </c>
      <c r="K43" s="729">
        <v>28</v>
      </c>
      <c r="L43" s="729">
        <v>0</v>
      </c>
      <c r="M43" s="729">
        <v>4</v>
      </c>
      <c r="N43" s="729">
        <v>0</v>
      </c>
      <c r="O43" s="729">
        <v>4</v>
      </c>
      <c r="P43" s="729">
        <v>3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49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326.31</v>
      </c>
      <c r="G44" s="731">
        <v>142.91</v>
      </c>
      <c r="H44" s="731">
        <v>326.95999999999998</v>
      </c>
      <c r="I44" s="731">
        <v>318.27999999999997</v>
      </c>
      <c r="J44" s="731">
        <v>367.84</v>
      </c>
      <c r="K44" s="731">
        <v>429.23</v>
      </c>
      <c r="L44" s="731">
        <v>484.14</v>
      </c>
      <c r="M44" s="731">
        <v>1048.3599999999999</v>
      </c>
      <c r="N44" s="731">
        <v>3615.96</v>
      </c>
      <c r="O44" s="731">
        <v>4888.09</v>
      </c>
      <c r="P44" s="731">
        <v>5013.96</v>
      </c>
      <c r="Q44" s="731">
        <v>2577.16</v>
      </c>
      <c r="R44" s="731">
        <v>1519.9</v>
      </c>
      <c r="S44" s="731">
        <v>541.19000000000005</v>
      </c>
      <c r="T44" s="731">
        <v>474.43</v>
      </c>
      <c r="U44" s="731">
        <v>278.77999999999997</v>
      </c>
      <c r="V44" s="731">
        <v>276.33999999999997</v>
      </c>
      <c r="W44" s="731">
        <v>93.56</v>
      </c>
      <c r="X44" s="731">
        <v>55.81</v>
      </c>
      <c r="Y44" s="731">
        <v>138.66999999999999</v>
      </c>
      <c r="Z44" s="723">
        <v>22917.88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4737</v>
      </c>
      <c r="G45" s="726">
        <v>4377</v>
      </c>
      <c r="H45" s="726">
        <v>13782</v>
      </c>
      <c r="I45" s="726">
        <v>19552</v>
      </c>
      <c r="J45" s="726">
        <v>27796</v>
      </c>
      <c r="K45" s="726">
        <v>44449</v>
      </c>
      <c r="L45" s="726">
        <v>54645</v>
      </c>
      <c r="M45" s="726">
        <v>122695</v>
      </c>
      <c r="N45" s="726">
        <v>453721</v>
      </c>
      <c r="O45" s="726">
        <v>618157</v>
      </c>
      <c r="P45" s="726">
        <v>637049</v>
      </c>
      <c r="Q45" s="726">
        <v>338351</v>
      </c>
      <c r="R45" s="726">
        <v>200522</v>
      </c>
      <c r="S45" s="726">
        <v>71940</v>
      </c>
      <c r="T45" s="726">
        <v>64027</v>
      </c>
      <c r="U45" s="726">
        <v>37395</v>
      </c>
      <c r="V45" s="726">
        <v>35923</v>
      </c>
      <c r="W45" s="726">
        <v>14322</v>
      </c>
      <c r="X45" s="726">
        <v>8886</v>
      </c>
      <c r="Y45" s="726">
        <v>19646</v>
      </c>
      <c r="Z45" s="727">
        <v>2791972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747</v>
      </c>
      <c r="G46" s="729">
        <v>461</v>
      </c>
      <c r="H46" s="729">
        <v>1100</v>
      </c>
      <c r="I46" s="729">
        <v>1237</v>
      </c>
      <c r="J46" s="729">
        <v>1464</v>
      </c>
      <c r="K46" s="729">
        <v>1500</v>
      </c>
      <c r="L46" s="729">
        <v>1229</v>
      </c>
      <c r="M46" s="729">
        <v>1861</v>
      </c>
      <c r="N46" s="729">
        <v>4304</v>
      </c>
      <c r="O46" s="729">
        <v>5890</v>
      </c>
      <c r="P46" s="729">
        <v>6180</v>
      </c>
      <c r="Q46" s="729">
        <v>3341</v>
      </c>
      <c r="R46" s="729">
        <v>2025</v>
      </c>
      <c r="S46" s="729">
        <v>727</v>
      </c>
      <c r="T46" s="729">
        <v>661</v>
      </c>
      <c r="U46" s="729">
        <v>389</v>
      </c>
      <c r="V46" s="729">
        <v>378</v>
      </c>
      <c r="W46" s="729">
        <v>157</v>
      </c>
      <c r="X46" s="729">
        <v>95</v>
      </c>
      <c r="Y46" s="729">
        <v>211</v>
      </c>
      <c r="Z46" s="730">
        <v>33957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326.31</v>
      </c>
      <c r="G47" s="731">
        <f t="shared" si="4"/>
        <v>142.91</v>
      </c>
      <c r="H47" s="731">
        <f t="shared" si="4"/>
        <v>326.95999999999998</v>
      </c>
      <c r="I47" s="731">
        <f t="shared" si="4"/>
        <v>318.27999999999997</v>
      </c>
      <c r="J47" s="731">
        <f t="shared" si="4"/>
        <v>371.22999999999996</v>
      </c>
      <c r="K47" s="731">
        <f t="shared" si="4"/>
        <v>439.55</v>
      </c>
      <c r="L47" s="731">
        <f t="shared" si="4"/>
        <v>484.14</v>
      </c>
      <c r="M47" s="731">
        <f t="shared" si="4"/>
        <v>1051.74</v>
      </c>
      <c r="N47" s="731">
        <f t="shared" si="4"/>
        <v>3616.3</v>
      </c>
      <c r="O47" s="731">
        <f t="shared" si="4"/>
        <v>4893.1900000000005</v>
      </c>
      <c r="P47" s="731">
        <f t="shared" si="4"/>
        <v>5016.04</v>
      </c>
      <c r="Q47" s="731">
        <f t="shared" si="4"/>
        <v>2577.16</v>
      </c>
      <c r="R47" s="731">
        <f t="shared" si="4"/>
        <v>1519.9</v>
      </c>
      <c r="S47" s="731">
        <f t="shared" si="4"/>
        <v>541.19000000000005</v>
      </c>
      <c r="T47" s="731">
        <f t="shared" si="4"/>
        <v>474.43</v>
      </c>
      <c r="U47" s="731">
        <f t="shared" si="4"/>
        <v>278.77999999999997</v>
      </c>
      <c r="V47" s="731">
        <f t="shared" si="4"/>
        <v>276.33999999999997</v>
      </c>
      <c r="W47" s="731">
        <f t="shared" si="4"/>
        <v>93.56</v>
      </c>
      <c r="X47" s="731">
        <f t="shared" si="4"/>
        <v>55.81</v>
      </c>
      <c r="Y47" s="731">
        <f t="shared" si="4"/>
        <v>138.66999999999999</v>
      </c>
      <c r="Z47" s="723">
        <f t="shared" si="4"/>
        <v>22942.49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4737</v>
      </c>
      <c r="G48" s="726">
        <f t="shared" si="4"/>
        <v>4377</v>
      </c>
      <c r="H48" s="726">
        <f t="shared" si="4"/>
        <v>13782</v>
      </c>
      <c r="I48" s="726">
        <f t="shared" si="4"/>
        <v>19552</v>
      </c>
      <c r="J48" s="726">
        <f t="shared" si="4"/>
        <v>28133</v>
      </c>
      <c r="K48" s="726">
        <f t="shared" si="4"/>
        <v>45936</v>
      </c>
      <c r="L48" s="726">
        <f t="shared" si="4"/>
        <v>54645</v>
      </c>
      <c r="M48" s="726">
        <f t="shared" si="4"/>
        <v>123170</v>
      </c>
      <c r="N48" s="726">
        <f t="shared" si="4"/>
        <v>453766</v>
      </c>
      <c r="O48" s="726">
        <f t="shared" si="4"/>
        <v>618825</v>
      </c>
      <c r="P48" s="726">
        <f t="shared" si="4"/>
        <v>637321</v>
      </c>
      <c r="Q48" s="726">
        <f t="shared" si="4"/>
        <v>338351</v>
      </c>
      <c r="R48" s="726">
        <f t="shared" si="4"/>
        <v>200522</v>
      </c>
      <c r="S48" s="726">
        <f t="shared" si="4"/>
        <v>71940</v>
      </c>
      <c r="T48" s="726">
        <f t="shared" si="4"/>
        <v>64027</v>
      </c>
      <c r="U48" s="726">
        <f t="shared" si="4"/>
        <v>37395</v>
      </c>
      <c r="V48" s="726">
        <f t="shared" si="4"/>
        <v>35923</v>
      </c>
      <c r="W48" s="726">
        <f t="shared" si="4"/>
        <v>14322</v>
      </c>
      <c r="X48" s="726">
        <f t="shared" si="4"/>
        <v>8886</v>
      </c>
      <c r="Y48" s="726">
        <f t="shared" si="4"/>
        <v>19646</v>
      </c>
      <c r="Z48" s="727">
        <f t="shared" si="4"/>
        <v>2795256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747</v>
      </c>
      <c r="G49" s="733">
        <f t="shared" si="4"/>
        <v>461</v>
      </c>
      <c r="H49" s="733">
        <f t="shared" si="4"/>
        <v>1100</v>
      </c>
      <c r="I49" s="733">
        <f t="shared" si="4"/>
        <v>1237</v>
      </c>
      <c r="J49" s="733">
        <f t="shared" si="4"/>
        <v>1474</v>
      </c>
      <c r="K49" s="733">
        <f t="shared" si="4"/>
        <v>1528</v>
      </c>
      <c r="L49" s="733">
        <f t="shared" si="4"/>
        <v>1229</v>
      </c>
      <c r="M49" s="733">
        <f t="shared" si="4"/>
        <v>1865</v>
      </c>
      <c r="N49" s="733">
        <f t="shared" si="4"/>
        <v>4304</v>
      </c>
      <c r="O49" s="733">
        <f t="shared" si="4"/>
        <v>5894</v>
      </c>
      <c r="P49" s="733">
        <f t="shared" si="4"/>
        <v>6183</v>
      </c>
      <c r="Q49" s="733">
        <f t="shared" si="4"/>
        <v>3341</v>
      </c>
      <c r="R49" s="733">
        <f t="shared" si="4"/>
        <v>2025</v>
      </c>
      <c r="S49" s="733">
        <f t="shared" si="4"/>
        <v>727</v>
      </c>
      <c r="T49" s="733">
        <f t="shared" si="4"/>
        <v>661</v>
      </c>
      <c r="U49" s="733">
        <f t="shared" si="4"/>
        <v>389</v>
      </c>
      <c r="V49" s="733">
        <f t="shared" si="4"/>
        <v>378</v>
      </c>
      <c r="W49" s="733">
        <f t="shared" si="4"/>
        <v>157</v>
      </c>
      <c r="X49" s="733">
        <f t="shared" si="4"/>
        <v>95</v>
      </c>
      <c r="Y49" s="733">
        <f t="shared" si="4"/>
        <v>211</v>
      </c>
      <c r="Z49" s="734">
        <f t="shared" si="4"/>
        <v>34006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326.31</v>
      </c>
      <c r="G50" s="731">
        <f t="shared" si="5"/>
        <v>142.91</v>
      </c>
      <c r="H50" s="731">
        <f t="shared" si="5"/>
        <v>326.95999999999998</v>
      </c>
      <c r="I50" s="731">
        <f t="shared" si="5"/>
        <v>318.27999999999997</v>
      </c>
      <c r="J50" s="731">
        <f t="shared" si="5"/>
        <v>371.22999999999996</v>
      </c>
      <c r="K50" s="731">
        <f t="shared" si="5"/>
        <v>440.06</v>
      </c>
      <c r="L50" s="731">
        <f t="shared" si="5"/>
        <v>485.94</v>
      </c>
      <c r="M50" s="731">
        <f t="shared" si="5"/>
        <v>1052.3899999999999</v>
      </c>
      <c r="N50" s="731">
        <f t="shared" si="5"/>
        <v>3626.33</v>
      </c>
      <c r="O50" s="731">
        <f t="shared" si="5"/>
        <v>4908.8</v>
      </c>
      <c r="P50" s="731">
        <f t="shared" si="5"/>
        <v>5057.1499999999996</v>
      </c>
      <c r="Q50" s="731">
        <f t="shared" si="5"/>
        <v>2602.5299999999997</v>
      </c>
      <c r="R50" s="731">
        <f t="shared" si="5"/>
        <v>1796.3400000000001</v>
      </c>
      <c r="S50" s="731">
        <f t="shared" si="5"/>
        <v>790.6</v>
      </c>
      <c r="T50" s="731">
        <f t="shared" si="5"/>
        <v>673.2</v>
      </c>
      <c r="U50" s="731">
        <f t="shared" si="5"/>
        <v>450</v>
      </c>
      <c r="V50" s="731">
        <f t="shared" si="5"/>
        <v>378.33</v>
      </c>
      <c r="W50" s="731">
        <f t="shared" si="5"/>
        <v>169</v>
      </c>
      <c r="X50" s="731">
        <f t="shared" si="5"/>
        <v>87.33</v>
      </c>
      <c r="Y50" s="731">
        <f t="shared" si="5"/>
        <v>182.51</v>
      </c>
      <c r="Z50" s="723">
        <f t="shared" si="5"/>
        <v>24186.2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4737</v>
      </c>
      <c r="G51" s="726">
        <f t="shared" si="5"/>
        <v>4377</v>
      </c>
      <c r="H51" s="726">
        <f t="shared" si="5"/>
        <v>13782</v>
      </c>
      <c r="I51" s="726">
        <f t="shared" si="5"/>
        <v>19552</v>
      </c>
      <c r="J51" s="726">
        <f t="shared" si="5"/>
        <v>28133</v>
      </c>
      <c r="K51" s="726">
        <f t="shared" si="5"/>
        <v>46016</v>
      </c>
      <c r="L51" s="726">
        <f t="shared" si="5"/>
        <v>54919</v>
      </c>
      <c r="M51" s="726">
        <f t="shared" si="5"/>
        <v>123292</v>
      </c>
      <c r="N51" s="726">
        <f t="shared" si="5"/>
        <v>455649</v>
      </c>
      <c r="O51" s="726">
        <f t="shared" si="5"/>
        <v>622035</v>
      </c>
      <c r="P51" s="726">
        <f t="shared" si="5"/>
        <v>646682</v>
      </c>
      <c r="Q51" s="726">
        <f t="shared" si="5"/>
        <v>344212</v>
      </c>
      <c r="R51" s="726">
        <f t="shared" si="5"/>
        <v>264839</v>
      </c>
      <c r="S51" s="726">
        <f t="shared" si="5"/>
        <v>128000</v>
      </c>
      <c r="T51" s="726">
        <f t="shared" si="5"/>
        <v>108818</v>
      </c>
      <c r="U51" s="726">
        <f t="shared" si="5"/>
        <v>75293</v>
      </c>
      <c r="V51" s="726">
        <f t="shared" si="5"/>
        <v>58463</v>
      </c>
      <c r="W51" s="726">
        <f t="shared" si="5"/>
        <v>30407</v>
      </c>
      <c r="X51" s="726">
        <f t="shared" si="5"/>
        <v>15696</v>
      </c>
      <c r="Y51" s="726">
        <f t="shared" si="5"/>
        <v>29536</v>
      </c>
      <c r="Z51" s="727">
        <f t="shared" si="5"/>
        <v>3074438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747</v>
      </c>
      <c r="G52" s="733">
        <f t="shared" si="5"/>
        <v>461</v>
      </c>
      <c r="H52" s="733">
        <f t="shared" si="5"/>
        <v>1100</v>
      </c>
      <c r="I52" s="733">
        <f t="shared" si="5"/>
        <v>1237</v>
      </c>
      <c r="J52" s="733">
        <f t="shared" si="5"/>
        <v>1474</v>
      </c>
      <c r="K52" s="733">
        <f t="shared" si="5"/>
        <v>1531</v>
      </c>
      <c r="L52" s="733">
        <f t="shared" si="5"/>
        <v>1238</v>
      </c>
      <c r="M52" s="733">
        <f t="shared" si="5"/>
        <v>1868</v>
      </c>
      <c r="N52" s="733">
        <f t="shared" si="5"/>
        <v>4331</v>
      </c>
      <c r="O52" s="733">
        <f t="shared" si="5"/>
        <v>5928</v>
      </c>
      <c r="P52" s="733">
        <f t="shared" si="5"/>
        <v>6263</v>
      </c>
      <c r="Q52" s="733">
        <f t="shared" si="5"/>
        <v>3361</v>
      </c>
      <c r="R52" s="733">
        <f t="shared" si="5"/>
        <v>2352</v>
      </c>
      <c r="S52" s="733">
        <f t="shared" si="5"/>
        <v>968</v>
      </c>
      <c r="T52" s="733">
        <f t="shared" si="5"/>
        <v>874</v>
      </c>
      <c r="U52" s="733">
        <f t="shared" si="5"/>
        <v>544</v>
      </c>
      <c r="V52" s="733">
        <f t="shared" si="5"/>
        <v>463</v>
      </c>
      <c r="W52" s="733">
        <f t="shared" si="5"/>
        <v>226</v>
      </c>
      <c r="X52" s="733">
        <f t="shared" si="5"/>
        <v>123</v>
      </c>
      <c r="Y52" s="733">
        <f t="shared" si="5"/>
        <v>252</v>
      </c>
      <c r="Z52" s="734">
        <f t="shared" si="5"/>
        <v>35341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377.46000000000004</v>
      </c>
      <c r="G53" s="731">
        <f t="shared" si="6"/>
        <v>326.02</v>
      </c>
      <c r="H53" s="731">
        <f t="shared" si="6"/>
        <v>608.26</v>
      </c>
      <c r="I53" s="731">
        <f t="shared" si="6"/>
        <v>1111.43</v>
      </c>
      <c r="J53" s="731">
        <f t="shared" si="6"/>
        <v>1384.21</v>
      </c>
      <c r="K53" s="731">
        <f t="shared" si="6"/>
        <v>2370.2799999999997</v>
      </c>
      <c r="L53" s="731">
        <f t="shared" si="6"/>
        <v>3732.74</v>
      </c>
      <c r="M53" s="731">
        <f t="shared" si="6"/>
        <v>4707.74</v>
      </c>
      <c r="N53" s="731">
        <f t="shared" si="6"/>
        <v>11557.52</v>
      </c>
      <c r="O53" s="731">
        <f t="shared" si="6"/>
        <v>11623.11</v>
      </c>
      <c r="P53" s="731">
        <f t="shared" si="6"/>
        <v>11089.45</v>
      </c>
      <c r="Q53" s="731">
        <f t="shared" si="6"/>
        <v>6426.6299999999992</v>
      </c>
      <c r="R53" s="731">
        <f t="shared" si="6"/>
        <v>2975.46</v>
      </c>
      <c r="S53" s="731">
        <f t="shared" si="6"/>
        <v>1469.08</v>
      </c>
      <c r="T53" s="731">
        <f t="shared" si="6"/>
        <v>1111.8700000000001</v>
      </c>
      <c r="U53" s="731">
        <f t="shared" si="6"/>
        <v>819.45999999999992</v>
      </c>
      <c r="V53" s="731">
        <f t="shared" si="6"/>
        <v>751.67</v>
      </c>
      <c r="W53" s="731">
        <f t="shared" si="6"/>
        <v>347.07000000000005</v>
      </c>
      <c r="X53" s="731">
        <f t="shared" si="6"/>
        <v>192.59</v>
      </c>
      <c r="Y53" s="731">
        <f t="shared" si="6"/>
        <v>320.52999999999997</v>
      </c>
      <c r="Z53" s="723">
        <f t="shared" si="6"/>
        <v>63302.58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6175</v>
      </c>
      <c r="G54" s="726">
        <f t="shared" si="6"/>
        <v>21765</v>
      </c>
      <c r="H54" s="726">
        <f t="shared" si="6"/>
        <v>50204</v>
      </c>
      <c r="I54" s="726">
        <f t="shared" si="6"/>
        <v>154587</v>
      </c>
      <c r="J54" s="726">
        <f t="shared" si="6"/>
        <v>233217</v>
      </c>
      <c r="K54" s="726">
        <f t="shared" si="6"/>
        <v>588690</v>
      </c>
      <c r="L54" s="726">
        <f t="shared" si="6"/>
        <v>1138969</v>
      </c>
      <c r="M54" s="726">
        <f t="shared" si="6"/>
        <v>1503474</v>
      </c>
      <c r="N54" s="726">
        <f t="shared" si="6"/>
        <v>3918593</v>
      </c>
      <c r="O54" s="726">
        <f t="shared" si="6"/>
        <v>3701160</v>
      </c>
      <c r="P54" s="726">
        <f t="shared" si="6"/>
        <v>3371846</v>
      </c>
      <c r="Q54" s="726">
        <f t="shared" si="6"/>
        <v>2163979</v>
      </c>
      <c r="R54" s="726">
        <f t="shared" si="6"/>
        <v>912057</v>
      </c>
      <c r="S54" s="726">
        <f t="shared" si="6"/>
        <v>514872</v>
      </c>
      <c r="T54" s="726">
        <f t="shared" si="6"/>
        <v>355424</v>
      </c>
      <c r="U54" s="726">
        <f t="shared" si="6"/>
        <v>302767</v>
      </c>
      <c r="V54" s="726">
        <f t="shared" si="6"/>
        <v>269816</v>
      </c>
      <c r="W54" s="726">
        <f t="shared" si="6"/>
        <v>132813</v>
      </c>
      <c r="X54" s="726">
        <f t="shared" si="6"/>
        <v>81708</v>
      </c>
      <c r="Y54" s="726">
        <f t="shared" si="6"/>
        <v>113754</v>
      </c>
      <c r="Z54" s="727">
        <f t="shared" si="6"/>
        <v>19535870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1092</v>
      </c>
      <c r="G55" s="736">
        <f t="shared" si="6"/>
        <v>2556</v>
      </c>
      <c r="H55" s="736">
        <f t="shared" si="6"/>
        <v>3691</v>
      </c>
      <c r="I55" s="736">
        <f t="shared" si="6"/>
        <v>8161</v>
      </c>
      <c r="J55" s="736">
        <f t="shared" si="6"/>
        <v>9239</v>
      </c>
      <c r="K55" s="736">
        <f t="shared" si="6"/>
        <v>16762</v>
      </c>
      <c r="L55" s="736">
        <f t="shared" si="6"/>
        <v>25705</v>
      </c>
      <c r="M55" s="736">
        <f t="shared" si="6"/>
        <v>26168</v>
      </c>
      <c r="N55" s="736">
        <f t="shared" si="6"/>
        <v>54600</v>
      </c>
      <c r="O55" s="736">
        <f t="shared" si="6"/>
        <v>42253</v>
      </c>
      <c r="P55" s="736">
        <f t="shared" si="6"/>
        <v>32675</v>
      </c>
      <c r="Q55" s="736">
        <f t="shared" si="6"/>
        <v>17638</v>
      </c>
      <c r="R55" s="736">
        <f t="shared" si="6"/>
        <v>6706</v>
      </c>
      <c r="S55" s="736">
        <f t="shared" si="6"/>
        <v>3116</v>
      </c>
      <c r="T55" s="736">
        <f t="shared" si="6"/>
        <v>1986</v>
      </c>
      <c r="U55" s="736">
        <f t="shared" si="6"/>
        <v>1452</v>
      </c>
      <c r="V55" s="736">
        <f t="shared" si="6"/>
        <v>1171</v>
      </c>
      <c r="W55" s="736">
        <f t="shared" si="6"/>
        <v>500</v>
      </c>
      <c r="X55" s="736">
        <f t="shared" si="6"/>
        <v>268</v>
      </c>
      <c r="Y55" s="736">
        <f t="shared" si="6"/>
        <v>448</v>
      </c>
      <c r="Z55" s="737">
        <f t="shared" si="6"/>
        <v>256187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608.62</v>
      </c>
      <c r="H59" s="901"/>
      <c r="I59" s="901">
        <v>60862</v>
      </c>
      <c r="J59" s="901"/>
      <c r="K59" s="901">
        <v>350.37</v>
      </c>
      <c r="L59" s="901"/>
      <c r="M59" s="901">
        <v>294.76</v>
      </c>
      <c r="N59" s="901"/>
      <c r="O59" s="901">
        <v>61.68</v>
      </c>
      <c r="P59" s="901"/>
      <c r="Q59" s="901">
        <v>92.67</v>
      </c>
      <c r="R59" s="901"/>
      <c r="S59" s="906">
        <f>M59+O59+Q59</f>
        <v>449.11</v>
      </c>
      <c r="T59" s="907"/>
      <c r="U59" s="901">
        <f>Z53+G59+K59+S59</f>
        <v>64710.680000000008</v>
      </c>
      <c r="V59" s="901"/>
      <c r="W59" s="901">
        <f>Z54</f>
        <v>19535870</v>
      </c>
      <c r="X59" s="901"/>
      <c r="Y59" s="901">
        <f>Z55</f>
        <v>256187</v>
      </c>
      <c r="Z59" s="902"/>
    </row>
  </sheetData>
  <mergeCells count="48"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  <mergeCell ref="A29:C31"/>
    <mergeCell ref="A32:A49"/>
    <mergeCell ref="B32:B37"/>
    <mergeCell ref="C32:C34"/>
    <mergeCell ref="C35:C37"/>
    <mergeCell ref="B38:C40"/>
    <mergeCell ref="B41:B46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390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0</v>
      </c>
      <c r="H5" s="722">
        <v>0.42</v>
      </c>
      <c r="I5" s="722">
        <v>9.1300000000000008</v>
      </c>
      <c r="J5" s="722">
        <v>3.74</v>
      </c>
      <c r="K5" s="722">
        <v>12.15</v>
      </c>
      <c r="L5" s="722">
        <v>18.059999999999999</v>
      </c>
      <c r="M5" s="722">
        <v>16.5</v>
      </c>
      <c r="N5" s="722">
        <v>118.97</v>
      </c>
      <c r="O5" s="722">
        <v>106.47</v>
      </c>
      <c r="P5" s="722">
        <v>79.75</v>
      </c>
      <c r="Q5" s="722">
        <v>85.48</v>
      </c>
      <c r="R5" s="722">
        <v>20.69</v>
      </c>
      <c r="S5" s="722">
        <v>27.84</v>
      </c>
      <c r="T5" s="722">
        <v>15.91</v>
      </c>
      <c r="U5" s="722">
        <v>12.44</v>
      </c>
      <c r="V5" s="722">
        <v>20.25</v>
      </c>
      <c r="W5" s="722">
        <v>7.14</v>
      </c>
      <c r="X5" s="722">
        <v>3.38</v>
      </c>
      <c r="Y5" s="722">
        <v>1.69</v>
      </c>
      <c r="Z5" s="723">
        <v>560.01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0</v>
      </c>
      <c r="H6" s="726">
        <v>79</v>
      </c>
      <c r="I6" s="726">
        <v>2334</v>
      </c>
      <c r="J6" s="726">
        <v>1200</v>
      </c>
      <c r="K6" s="726">
        <v>4482</v>
      </c>
      <c r="L6" s="726">
        <v>7566</v>
      </c>
      <c r="M6" s="726">
        <v>7970</v>
      </c>
      <c r="N6" s="726">
        <v>67466</v>
      </c>
      <c r="O6" s="726">
        <v>59969</v>
      </c>
      <c r="P6" s="726">
        <v>46626</v>
      </c>
      <c r="Q6" s="726">
        <v>52817</v>
      </c>
      <c r="R6" s="726">
        <v>14159</v>
      </c>
      <c r="S6" s="726">
        <v>19558</v>
      </c>
      <c r="T6" s="726">
        <v>10899</v>
      </c>
      <c r="U6" s="726">
        <v>8230</v>
      </c>
      <c r="V6" s="726">
        <v>14074</v>
      </c>
      <c r="W6" s="726">
        <v>4709</v>
      </c>
      <c r="X6" s="726">
        <v>2012</v>
      </c>
      <c r="Y6" s="726">
        <v>1042</v>
      </c>
      <c r="Z6" s="727">
        <v>325192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0</v>
      </c>
      <c r="H7" s="729">
        <v>6</v>
      </c>
      <c r="I7" s="729">
        <v>116</v>
      </c>
      <c r="J7" s="729">
        <v>44</v>
      </c>
      <c r="K7" s="729">
        <v>131</v>
      </c>
      <c r="L7" s="729">
        <v>174</v>
      </c>
      <c r="M7" s="729">
        <v>133</v>
      </c>
      <c r="N7" s="729">
        <v>916</v>
      </c>
      <c r="O7" s="729">
        <v>678</v>
      </c>
      <c r="P7" s="729">
        <v>450</v>
      </c>
      <c r="Q7" s="729">
        <v>434</v>
      </c>
      <c r="R7" s="729">
        <v>90</v>
      </c>
      <c r="S7" s="729">
        <v>104</v>
      </c>
      <c r="T7" s="729">
        <v>48</v>
      </c>
      <c r="U7" s="729">
        <v>28</v>
      </c>
      <c r="V7" s="729">
        <v>55</v>
      </c>
      <c r="W7" s="729">
        <v>14</v>
      </c>
      <c r="X7" s="729">
        <v>4</v>
      </c>
      <c r="Y7" s="729">
        <v>2</v>
      </c>
      <c r="Z7" s="730">
        <v>3427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0</v>
      </c>
      <c r="H8" s="731">
        <v>7.27</v>
      </c>
      <c r="I8" s="731">
        <v>21.05</v>
      </c>
      <c r="J8" s="731">
        <v>13.36</v>
      </c>
      <c r="K8" s="731">
        <v>49.39</v>
      </c>
      <c r="L8" s="731">
        <v>39.770000000000003</v>
      </c>
      <c r="M8" s="731">
        <v>17.29</v>
      </c>
      <c r="N8" s="731">
        <v>29.78</v>
      </c>
      <c r="O8" s="731">
        <v>46.45</v>
      </c>
      <c r="P8" s="731">
        <v>38.36</v>
      </c>
      <c r="Q8" s="731">
        <v>16.649999999999999</v>
      </c>
      <c r="R8" s="731">
        <v>5.34</v>
      </c>
      <c r="S8" s="731">
        <v>7.29</v>
      </c>
      <c r="T8" s="731">
        <v>7.5</v>
      </c>
      <c r="U8" s="731">
        <v>5.15</v>
      </c>
      <c r="V8" s="731">
        <v>4.75</v>
      </c>
      <c r="W8" s="731">
        <v>0.65</v>
      </c>
      <c r="X8" s="731">
        <v>0.98</v>
      </c>
      <c r="Y8" s="731">
        <v>0.55000000000000004</v>
      </c>
      <c r="Z8" s="723">
        <v>311.58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0</v>
      </c>
      <c r="H9" s="726">
        <v>1171</v>
      </c>
      <c r="I9" s="726">
        <v>3714</v>
      </c>
      <c r="J9" s="726">
        <v>2826</v>
      </c>
      <c r="K9" s="726">
        <v>10996</v>
      </c>
      <c r="L9" s="726">
        <v>9707</v>
      </c>
      <c r="M9" s="726">
        <v>4931</v>
      </c>
      <c r="N9" s="726">
        <v>9368</v>
      </c>
      <c r="O9" s="726">
        <v>16332</v>
      </c>
      <c r="P9" s="726">
        <v>13439</v>
      </c>
      <c r="Q9" s="726">
        <v>6032</v>
      </c>
      <c r="R9" s="726">
        <v>2006</v>
      </c>
      <c r="S9" s="726">
        <v>3571</v>
      </c>
      <c r="T9" s="726">
        <v>3274</v>
      </c>
      <c r="U9" s="726">
        <v>2187</v>
      </c>
      <c r="V9" s="726">
        <v>1907</v>
      </c>
      <c r="W9" s="726">
        <v>280</v>
      </c>
      <c r="X9" s="726">
        <v>391</v>
      </c>
      <c r="Y9" s="726">
        <v>230</v>
      </c>
      <c r="Z9" s="727">
        <v>92362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0</v>
      </c>
      <c r="H10" s="729">
        <v>76</v>
      </c>
      <c r="I10" s="729">
        <v>186</v>
      </c>
      <c r="J10" s="729">
        <v>108</v>
      </c>
      <c r="K10" s="729">
        <v>319</v>
      </c>
      <c r="L10" s="729">
        <v>223</v>
      </c>
      <c r="M10" s="729">
        <v>87</v>
      </c>
      <c r="N10" s="729">
        <v>134</v>
      </c>
      <c r="O10" s="729">
        <v>181</v>
      </c>
      <c r="P10" s="729">
        <v>132</v>
      </c>
      <c r="Q10" s="729">
        <v>46</v>
      </c>
      <c r="R10" s="729">
        <v>15</v>
      </c>
      <c r="S10" s="729">
        <v>19</v>
      </c>
      <c r="T10" s="729">
        <v>10</v>
      </c>
      <c r="U10" s="729">
        <v>8</v>
      </c>
      <c r="V10" s="729">
        <v>6</v>
      </c>
      <c r="W10" s="729">
        <v>1</v>
      </c>
      <c r="X10" s="729">
        <v>0</v>
      </c>
      <c r="Y10" s="729">
        <v>0</v>
      </c>
      <c r="Z10" s="730">
        <v>1551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0.08</v>
      </c>
      <c r="I11" s="731">
        <v>0</v>
      </c>
      <c r="J11" s="731">
        <v>0</v>
      </c>
      <c r="K11" s="731">
        <v>0</v>
      </c>
      <c r="L11" s="731">
        <v>0.24</v>
      </c>
      <c r="M11" s="731">
        <v>1.46</v>
      </c>
      <c r="N11" s="731">
        <v>12.35</v>
      </c>
      <c r="O11" s="731">
        <v>34.19</v>
      </c>
      <c r="P11" s="731">
        <v>37.130000000000003</v>
      </c>
      <c r="Q11" s="731">
        <v>2.0499999999999998</v>
      </c>
      <c r="R11" s="731">
        <v>0.97</v>
      </c>
      <c r="S11" s="731">
        <v>0</v>
      </c>
      <c r="T11" s="731">
        <v>2.35</v>
      </c>
      <c r="U11" s="731">
        <v>0.43</v>
      </c>
      <c r="V11" s="731">
        <v>0.44</v>
      </c>
      <c r="W11" s="731">
        <v>7.0000000000000007E-2</v>
      </c>
      <c r="X11" s="731">
        <v>0</v>
      </c>
      <c r="Y11" s="731">
        <v>0</v>
      </c>
      <c r="Z11" s="723">
        <v>91.76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6</v>
      </c>
      <c r="I12" s="726">
        <v>0</v>
      </c>
      <c r="J12" s="726">
        <v>0</v>
      </c>
      <c r="K12" s="726">
        <v>0</v>
      </c>
      <c r="L12" s="726">
        <v>43</v>
      </c>
      <c r="M12" s="726">
        <v>241</v>
      </c>
      <c r="N12" s="726">
        <v>2779</v>
      </c>
      <c r="O12" s="726">
        <v>7299</v>
      </c>
      <c r="P12" s="726">
        <v>8791</v>
      </c>
      <c r="Q12" s="726">
        <v>440</v>
      </c>
      <c r="R12" s="726">
        <v>262</v>
      </c>
      <c r="S12" s="726">
        <v>0</v>
      </c>
      <c r="T12" s="726">
        <v>637</v>
      </c>
      <c r="U12" s="726">
        <v>121</v>
      </c>
      <c r="V12" s="726">
        <v>94</v>
      </c>
      <c r="W12" s="726">
        <v>20</v>
      </c>
      <c r="X12" s="726">
        <v>0</v>
      </c>
      <c r="Y12" s="726">
        <v>0</v>
      </c>
      <c r="Z12" s="727">
        <v>20733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1</v>
      </c>
      <c r="I13" s="729">
        <v>0</v>
      </c>
      <c r="J13" s="729">
        <v>0</v>
      </c>
      <c r="K13" s="729">
        <v>0</v>
      </c>
      <c r="L13" s="729">
        <v>1</v>
      </c>
      <c r="M13" s="729">
        <v>5</v>
      </c>
      <c r="N13" s="729">
        <v>37</v>
      </c>
      <c r="O13" s="729">
        <v>75</v>
      </c>
      <c r="P13" s="729">
        <v>72</v>
      </c>
      <c r="Q13" s="729">
        <v>4</v>
      </c>
      <c r="R13" s="729">
        <v>1</v>
      </c>
      <c r="S13" s="729">
        <v>0</v>
      </c>
      <c r="T13" s="729">
        <v>2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198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0.35</v>
      </c>
      <c r="N14" s="731">
        <v>0.42</v>
      </c>
      <c r="O14" s="731">
        <v>17.98</v>
      </c>
      <c r="P14" s="731">
        <v>1.3</v>
      </c>
      <c r="Q14" s="731">
        <v>0</v>
      </c>
      <c r="R14" s="731">
        <v>0.16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20.21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47</v>
      </c>
      <c r="N15" s="726">
        <v>73</v>
      </c>
      <c r="O15" s="726">
        <v>3923</v>
      </c>
      <c r="P15" s="726">
        <v>225</v>
      </c>
      <c r="Q15" s="726">
        <v>0</v>
      </c>
      <c r="R15" s="726">
        <v>44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4312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52</v>
      </c>
      <c r="P16" s="729">
        <v>3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57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</v>
      </c>
      <c r="G17" s="731">
        <f t="shared" si="0"/>
        <v>0</v>
      </c>
      <c r="H17" s="731">
        <f t="shared" si="0"/>
        <v>7.77</v>
      </c>
      <c r="I17" s="731">
        <f t="shared" si="0"/>
        <v>30.18</v>
      </c>
      <c r="J17" s="731">
        <f t="shared" si="0"/>
        <v>17.100000000000001</v>
      </c>
      <c r="K17" s="731">
        <f t="shared" si="0"/>
        <v>61.54</v>
      </c>
      <c r="L17" s="731">
        <f t="shared" si="0"/>
        <v>58.07</v>
      </c>
      <c r="M17" s="731">
        <f t="shared" si="0"/>
        <v>35.6</v>
      </c>
      <c r="N17" s="731">
        <f t="shared" si="0"/>
        <v>161.51999999999998</v>
      </c>
      <c r="O17" s="731">
        <f t="shared" si="0"/>
        <v>205.09</v>
      </c>
      <c r="P17" s="731">
        <f t="shared" si="0"/>
        <v>156.54000000000002</v>
      </c>
      <c r="Q17" s="731">
        <f t="shared" si="0"/>
        <v>104.17999999999999</v>
      </c>
      <c r="R17" s="731">
        <f t="shared" si="0"/>
        <v>27.16</v>
      </c>
      <c r="S17" s="731">
        <f t="shared" si="0"/>
        <v>35.130000000000003</v>
      </c>
      <c r="T17" s="731">
        <f t="shared" si="0"/>
        <v>25.76</v>
      </c>
      <c r="U17" s="731">
        <f t="shared" si="0"/>
        <v>18.02</v>
      </c>
      <c r="V17" s="731">
        <f t="shared" si="0"/>
        <v>25.44</v>
      </c>
      <c r="W17" s="731">
        <f t="shared" si="0"/>
        <v>7.86</v>
      </c>
      <c r="X17" s="731">
        <f t="shared" si="0"/>
        <v>4.3599999999999994</v>
      </c>
      <c r="Y17" s="731">
        <f t="shared" si="0"/>
        <v>2.2400000000000002</v>
      </c>
      <c r="Z17" s="723">
        <f t="shared" si="0"/>
        <v>983.56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0</v>
      </c>
      <c r="G18" s="726">
        <f t="shared" si="0"/>
        <v>0</v>
      </c>
      <c r="H18" s="726">
        <f t="shared" si="0"/>
        <v>1256</v>
      </c>
      <c r="I18" s="726">
        <f t="shared" si="0"/>
        <v>6048</v>
      </c>
      <c r="J18" s="726">
        <f t="shared" si="0"/>
        <v>4026</v>
      </c>
      <c r="K18" s="726">
        <f t="shared" si="0"/>
        <v>15478</v>
      </c>
      <c r="L18" s="726">
        <f t="shared" si="0"/>
        <v>17316</v>
      </c>
      <c r="M18" s="726">
        <f t="shared" si="0"/>
        <v>13189</v>
      </c>
      <c r="N18" s="726">
        <f t="shared" si="0"/>
        <v>79686</v>
      </c>
      <c r="O18" s="726">
        <f t="shared" si="0"/>
        <v>87523</v>
      </c>
      <c r="P18" s="726">
        <f t="shared" si="0"/>
        <v>69081</v>
      </c>
      <c r="Q18" s="726">
        <f t="shared" si="0"/>
        <v>59289</v>
      </c>
      <c r="R18" s="726">
        <f t="shared" si="0"/>
        <v>16471</v>
      </c>
      <c r="S18" s="726">
        <f t="shared" si="0"/>
        <v>23129</v>
      </c>
      <c r="T18" s="726">
        <f t="shared" si="0"/>
        <v>14810</v>
      </c>
      <c r="U18" s="726">
        <f t="shared" si="0"/>
        <v>10538</v>
      </c>
      <c r="V18" s="726">
        <f t="shared" si="0"/>
        <v>16075</v>
      </c>
      <c r="W18" s="726">
        <f t="shared" si="0"/>
        <v>5009</v>
      </c>
      <c r="X18" s="726">
        <f t="shared" si="0"/>
        <v>2403</v>
      </c>
      <c r="Y18" s="726">
        <f t="shared" si="0"/>
        <v>1272</v>
      </c>
      <c r="Z18" s="727">
        <f t="shared" si="0"/>
        <v>442599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0</v>
      </c>
      <c r="G19" s="733">
        <f t="shared" si="0"/>
        <v>0</v>
      </c>
      <c r="H19" s="733">
        <f t="shared" si="0"/>
        <v>83</v>
      </c>
      <c r="I19" s="733">
        <f t="shared" si="0"/>
        <v>302</v>
      </c>
      <c r="J19" s="733">
        <f t="shared" si="0"/>
        <v>152</v>
      </c>
      <c r="K19" s="733">
        <f t="shared" si="0"/>
        <v>450</v>
      </c>
      <c r="L19" s="733">
        <f t="shared" si="0"/>
        <v>398</v>
      </c>
      <c r="M19" s="733">
        <f t="shared" si="0"/>
        <v>226</v>
      </c>
      <c r="N19" s="733">
        <f t="shared" si="0"/>
        <v>1088</v>
      </c>
      <c r="O19" s="733">
        <f t="shared" si="0"/>
        <v>986</v>
      </c>
      <c r="P19" s="733">
        <f t="shared" si="0"/>
        <v>657</v>
      </c>
      <c r="Q19" s="733">
        <f t="shared" si="0"/>
        <v>484</v>
      </c>
      <c r="R19" s="733">
        <f t="shared" si="0"/>
        <v>106</v>
      </c>
      <c r="S19" s="733">
        <f t="shared" si="0"/>
        <v>123</v>
      </c>
      <c r="T19" s="733">
        <f t="shared" si="0"/>
        <v>60</v>
      </c>
      <c r="U19" s="733">
        <f t="shared" si="0"/>
        <v>36</v>
      </c>
      <c r="V19" s="733">
        <f t="shared" si="0"/>
        <v>61</v>
      </c>
      <c r="W19" s="733">
        <f t="shared" si="0"/>
        <v>15</v>
      </c>
      <c r="X19" s="733">
        <f t="shared" si="0"/>
        <v>4</v>
      </c>
      <c r="Y19" s="733">
        <f t="shared" si="0"/>
        <v>2</v>
      </c>
      <c r="Z19" s="734">
        <f t="shared" si="0"/>
        <v>5233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6.63</v>
      </c>
      <c r="J20" s="731">
        <v>4.0599999999999996</v>
      </c>
      <c r="K20" s="731">
        <v>4.0999999999999996</v>
      </c>
      <c r="L20" s="731">
        <v>0.77</v>
      </c>
      <c r="M20" s="731">
        <v>0</v>
      </c>
      <c r="N20" s="731">
        <v>0</v>
      </c>
      <c r="O20" s="731">
        <v>0.28999999999999998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15.85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410</v>
      </c>
      <c r="J21" s="726">
        <v>305</v>
      </c>
      <c r="K21" s="726">
        <v>329</v>
      </c>
      <c r="L21" s="726">
        <v>69</v>
      </c>
      <c r="M21" s="726">
        <v>0</v>
      </c>
      <c r="N21" s="726">
        <v>0</v>
      </c>
      <c r="O21" s="726">
        <v>21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1134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24</v>
      </c>
      <c r="J22" s="729">
        <v>13</v>
      </c>
      <c r="K22" s="729">
        <v>9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47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1">
        <v>0</v>
      </c>
      <c r="L23" s="731">
        <v>0</v>
      </c>
      <c r="M23" s="731">
        <v>0</v>
      </c>
      <c r="N23" s="731">
        <v>0.04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0.04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0</v>
      </c>
      <c r="K24" s="726">
        <v>0</v>
      </c>
      <c r="L24" s="726">
        <v>0</v>
      </c>
      <c r="M24" s="726">
        <v>0</v>
      </c>
      <c r="N24" s="726">
        <v>4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4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</v>
      </c>
      <c r="I26" s="731">
        <f t="shared" si="1"/>
        <v>6.63</v>
      </c>
      <c r="J26" s="731">
        <f t="shared" si="1"/>
        <v>4.0599999999999996</v>
      </c>
      <c r="K26" s="731">
        <f t="shared" si="1"/>
        <v>4.0999999999999996</v>
      </c>
      <c r="L26" s="731">
        <f t="shared" si="1"/>
        <v>0.77</v>
      </c>
      <c r="M26" s="731">
        <f t="shared" si="1"/>
        <v>0</v>
      </c>
      <c r="N26" s="731">
        <f t="shared" si="1"/>
        <v>0.04</v>
      </c>
      <c r="O26" s="731">
        <f t="shared" si="1"/>
        <v>0.28999999999999998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15.889999999999999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0</v>
      </c>
      <c r="I27" s="726">
        <f t="shared" si="1"/>
        <v>410</v>
      </c>
      <c r="J27" s="726">
        <f t="shared" si="1"/>
        <v>305</v>
      </c>
      <c r="K27" s="726">
        <f t="shared" si="1"/>
        <v>329</v>
      </c>
      <c r="L27" s="726">
        <f t="shared" si="1"/>
        <v>69</v>
      </c>
      <c r="M27" s="726">
        <f t="shared" si="1"/>
        <v>0</v>
      </c>
      <c r="N27" s="726">
        <f t="shared" si="1"/>
        <v>4</v>
      </c>
      <c r="O27" s="726">
        <f t="shared" si="1"/>
        <v>21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1138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0</v>
      </c>
      <c r="I28" s="733">
        <f t="shared" si="1"/>
        <v>24</v>
      </c>
      <c r="J28" s="733">
        <f t="shared" si="1"/>
        <v>13</v>
      </c>
      <c r="K28" s="733">
        <f t="shared" si="1"/>
        <v>9</v>
      </c>
      <c r="L28" s="733">
        <f t="shared" si="1"/>
        <v>1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47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</v>
      </c>
      <c r="G29" s="731">
        <f t="shared" si="2"/>
        <v>0</v>
      </c>
      <c r="H29" s="731">
        <f t="shared" si="2"/>
        <v>7.77</v>
      </c>
      <c r="I29" s="731">
        <f t="shared" si="2"/>
        <v>36.81</v>
      </c>
      <c r="J29" s="731">
        <f t="shared" si="2"/>
        <v>21.16</v>
      </c>
      <c r="K29" s="731">
        <f t="shared" si="2"/>
        <v>65.64</v>
      </c>
      <c r="L29" s="731">
        <f t="shared" si="2"/>
        <v>58.84</v>
      </c>
      <c r="M29" s="731">
        <f t="shared" si="2"/>
        <v>35.6</v>
      </c>
      <c r="N29" s="731">
        <f t="shared" si="2"/>
        <v>161.55999999999997</v>
      </c>
      <c r="O29" s="731">
        <f t="shared" si="2"/>
        <v>205.38</v>
      </c>
      <c r="P29" s="731">
        <f t="shared" si="2"/>
        <v>156.54000000000002</v>
      </c>
      <c r="Q29" s="731">
        <f t="shared" si="2"/>
        <v>104.17999999999999</v>
      </c>
      <c r="R29" s="731">
        <f t="shared" si="2"/>
        <v>27.16</v>
      </c>
      <c r="S29" s="731">
        <f t="shared" si="2"/>
        <v>35.130000000000003</v>
      </c>
      <c r="T29" s="731">
        <f t="shared" si="2"/>
        <v>25.76</v>
      </c>
      <c r="U29" s="731">
        <f t="shared" si="2"/>
        <v>18.02</v>
      </c>
      <c r="V29" s="731">
        <f t="shared" si="2"/>
        <v>25.44</v>
      </c>
      <c r="W29" s="731">
        <f t="shared" si="2"/>
        <v>7.86</v>
      </c>
      <c r="X29" s="731">
        <f t="shared" si="2"/>
        <v>4.3599999999999994</v>
      </c>
      <c r="Y29" s="731">
        <f t="shared" si="2"/>
        <v>2.2400000000000002</v>
      </c>
      <c r="Z29" s="723">
        <f t="shared" si="2"/>
        <v>999.44999999999993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0</v>
      </c>
      <c r="G30" s="726">
        <f t="shared" si="2"/>
        <v>0</v>
      </c>
      <c r="H30" s="726">
        <f t="shared" si="2"/>
        <v>1256</v>
      </c>
      <c r="I30" s="726">
        <f t="shared" si="2"/>
        <v>6458</v>
      </c>
      <c r="J30" s="726">
        <f t="shared" si="2"/>
        <v>4331</v>
      </c>
      <c r="K30" s="726">
        <f t="shared" si="2"/>
        <v>15807</v>
      </c>
      <c r="L30" s="726">
        <f t="shared" si="2"/>
        <v>17385</v>
      </c>
      <c r="M30" s="726">
        <f t="shared" si="2"/>
        <v>13189</v>
      </c>
      <c r="N30" s="726">
        <f t="shared" si="2"/>
        <v>79690</v>
      </c>
      <c r="O30" s="726">
        <f t="shared" si="2"/>
        <v>87544</v>
      </c>
      <c r="P30" s="726">
        <f t="shared" si="2"/>
        <v>69081</v>
      </c>
      <c r="Q30" s="726">
        <f t="shared" si="2"/>
        <v>59289</v>
      </c>
      <c r="R30" s="726">
        <f t="shared" si="2"/>
        <v>16471</v>
      </c>
      <c r="S30" s="726">
        <f t="shared" si="2"/>
        <v>23129</v>
      </c>
      <c r="T30" s="726">
        <f t="shared" si="2"/>
        <v>14810</v>
      </c>
      <c r="U30" s="726">
        <f t="shared" si="2"/>
        <v>10538</v>
      </c>
      <c r="V30" s="726">
        <f t="shared" si="2"/>
        <v>16075</v>
      </c>
      <c r="W30" s="726">
        <f t="shared" si="2"/>
        <v>5009</v>
      </c>
      <c r="X30" s="726">
        <f t="shared" si="2"/>
        <v>2403</v>
      </c>
      <c r="Y30" s="726">
        <f t="shared" si="2"/>
        <v>1272</v>
      </c>
      <c r="Z30" s="727">
        <f t="shared" si="2"/>
        <v>443737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0</v>
      </c>
      <c r="G31" s="733">
        <f t="shared" si="2"/>
        <v>0</v>
      </c>
      <c r="H31" s="733">
        <f t="shared" si="2"/>
        <v>83</v>
      </c>
      <c r="I31" s="733">
        <f t="shared" si="2"/>
        <v>326</v>
      </c>
      <c r="J31" s="733">
        <f t="shared" si="2"/>
        <v>165</v>
      </c>
      <c r="K31" s="733">
        <f t="shared" si="2"/>
        <v>459</v>
      </c>
      <c r="L31" s="733">
        <f t="shared" si="2"/>
        <v>399</v>
      </c>
      <c r="M31" s="733">
        <f t="shared" si="2"/>
        <v>226</v>
      </c>
      <c r="N31" s="733">
        <f t="shared" si="2"/>
        <v>1088</v>
      </c>
      <c r="O31" s="733">
        <f t="shared" si="2"/>
        <v>986</v>
      </c>
      <c r="P31" s="733">
        <f t="shared" si="2"/>
        <v>657</v>
      </c>
      <c r="Q31" s="733">
        <f t="shared" si="2"/>
        <v>484</v>
      </c>
      <c r="R31" s="733">
        <f t="shared" si="2"/>
        <v>106</v>
      </c>
      <c r="S31" s="733">
        <f t="shared" si="2"/>
        <v>123</v>
      </c>
      <c r="T31" s="733">
        <f t="shared" si="2"/>
        <v>60</v>
      </c>
      <c r="U31" s="733">
        <f t="shared" si="2"/>
        <v>36</v>
      </c>
      <c r="V31" s="733">
        <f t="shared" si="2"/>
        <v>61</v>
      </c>
      <c r="W31" s="733">
        <f t="shared" si="2"/>
        <v>15</v>
      </c>
      <c r="X31" s="733">
        <f t="shared" si="2"/>
        <v>4</v>
      </c>
      <c r="Y31" s="733">
        <f t="shared" si="2"/>
        <v>2</v>
      </c>
      <c r="Z31" s="734">
        <f t="shared" si="2"/>
        <v>5280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0.1</v>
      </c>
      <c r="I32" s="731">
        <v>0</v>
      </c>
      <c r="J32" s="731">
        <v>0</v>
      </c>
      <c r="K32" s="731">
        <v>0</v>
      </c>
      <c r="L32" s="731">
        <v>0</v>
      </c>
      <c r="M32" s="731">
        <v>0.33</v>
      </c>
      <c r="N32" s="731">
        <v>14.52</v>
      </c>
      <c r="O32" s="731">
        <v>14.02</v>
      </c>
      <c r="P32" s="731">
        <v>24.72</v>
      </c>
      <c r="Q32" s="731">
        <v>81.98</v>
      </c>
      <c r="R32" s="731">
        <v>100.55</v>
      </c>
      <c r="S32" s="731">
        <v>86.51</v>
      </c>
      <c r="T32" s="731">
        <v>92.32</v>
      </c>
      <c r="U32" s="731">
        <v>46.02</v>
      </c>
      <c r="V32" s="731">
        <v>23.17</v>
      </c>
      <c r="W32" s="731">
        <v>10.88</v>
      </c>
      <c r="X32" s="731">
        <v>10.16</v>
      </c>
      <c r="Y32" s="731">
        <v>14.52</v>
      </c>
      <c r="Z32" s="723">
        <v>519.79999999999995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3</v>
      </c>
      <c r="I33" s="726">
        <v>0</v>
      </c>
      <c r="J33" s="726">
        <v>0</v>
      </c>
      <c r="K33" s="726">
        <v>0</v>
      </c>
      <c r="L33" s="726">
        <v>0</v>
      </c>
      <c r="M33" s="726">
        <v>45</v>
      </c>
      <c r="N33" s="726">
        <v>2742</v>
      </c>
      <c r="O33" s="726">
        <v>2905</v>
      </c>
      <c r="P33" s="726">
        <v>5322</v>
      </c>
      <c r="Q33" s="726">
        <v>19926</v>
      </c>
      <c r="R33" s="726">
        <v>24588</v>
      </c>
      <c r="S33" s="726">
        <v>22262</v>
      </c>
      <c r="T33" s="726">
        <v>23268</v>
      </c>
      <c r="U33" s="726">
        <v>11762</v>
      </c>
      <c r="V33" s="726">
        <v>6191</v>
      </c>
      <c r="W33" s="726">
        <v>2689</v>
      </c>
      <c r="X33" s="726">
        <v>2633</v>
      </c>
      <c r="Y33" s="726">
        <v>3580</v>
      </c>
      <c r="Z33" s="727">
        <v>127916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1</v>
      </c>
      <c r="N34" s="729">
        <v>44</v>
      </c>
      <c r="O34" s="729">
        <v>36</v>
      </c>
      <c r="P34" s="729">
        <v>44</v>
      </c>
      <c r="Q34" s="729">
        <v>138</v>
      </c>
      <c r="R34" s="729">
        <v>120</v>
      </c>
      <c r="S34" s="729">
        <v>72</v>
      </c>
      <c r="T34" s="729">
        <v>71</v>
      </c>
      <c r="U34" s="729">
        <v>32</v>
      </c>
      <c r="V34" s="729">
        <v>22</v>
      </c>
      <c r="W34" s="729">
        <v>9</v>
      </c>
      <c r="X34" s="729">
        <v>9</v>
      </c>
      <c r="Y34" s="729">
        <v>12</v>
      </c>
      <c r="Z34" s="730">
        <v>610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0.1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0.33</v>
      </c>
      <c r="N38" s="731">
        <f t="shared" si="3"/>
        <v>14.52</v>
      </c>
      <c r="O38" s="731">
        <f t="shared" si="3"/>
        <v>14.02</v>
      </c>
      <c r="P38" s="731">
        <f t="shared" si="3"/>
        <v>24.72</v>
      </c>
      <c r="Q38" s="731">
        <f t="shared" si="3"/>
        <v>81.98</v>
      </c>
      <c r="R38" s="731">
        <f t="shared" si="3"/>
        <v>100.55</v>
      </c>
      <c r="S38" s="731">
        <f t="shared" si="3"/>
        <v>86.51</v>
      </c>
      <c r="T38" s="731">
        <f t="shared" si="3"/>
        <v>92.32</v>
      </c>
      <c r="U38" s="731">
        <f t="shared" si="3"/>
        <v>46.02</v>
      </c>
      <c r="V38" s="731">
        <f t="shared" si="3"/>
        <v>23.17</v>
      </c>
      <c r="W38" s="731">
        <f t="shared" si="3"/>
        <v>10.88</v>
      </c>
      <c r="X38" s="731">
        <f t="shared" si="3"/>
        <v>10.16</v>
      </c>
      <c r="Y38" s="731">
        <f t="shared" si="3"/>
        <v>14.52</v>
      </c>
      <c r="Z38" s="723">
        <f t="shared" si="3"/>
        <v>519.79999999999995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3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45</v>
      </c>
      <c r="N39" s="726">
        <f t="shared" si="3"/>
        <v>2742</v>
      </c>
      <c r="O39" s="726">
        <f t="shared" si="3"/>
        <v>2905</v>
      </c>
      <c r="P39" s="726">
        <f t="shared" si="3"/>
        <v>5322</v>
      </c>
      <c r="Q39" s="726">
        <f t="shared" si="3"/>
        <v>19926</v>
      </c>
      <c r="R39" s="726">
        <f t="shared" si="3"/>
        <v>24588</v>
      </c>
      <c r="S39" s="726">
        <f t="shared" si="3"/>
        <v>22262</v>
      </c>
      <c r="T39" s="726">
        <f t="shared" si="3"/>
        <v>23268</v>
      </c>
      <c r="U39" s="726">
        <f t="shared" si="3"/>
        <v>11762</v>
      </c>
      <c r="V39" s="726">
        <f t="shared" si="3"/>
        <v>6191</v>
      </c>
      <c r="W39" s="726">
        <f t="shared" si="3"/>
        <v>2689</v>
      </c>
      <c r="X39" s="726">
        <f t="shared" si="3"/>
        <v>2633</v>
      </c>
      <c r="Y39" s="726">
        <f t="shared" si="3"/>
        <v>3580</v>
      </c>
      <c r="Z39" s="727">
        <f t="shared" si="3"/>
        <v>127916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1</v>
      </c>
      <c r="N40" s="733">
        <f t="shared" si="3"/>
        <v>44</v>
      </c>
      <c r="O40" s="733">
        <f t="shared" si="3"/>
        <v>36</v>
      </c>
      <c r="P40" s="733">
        <f t="shared" si="3"/>
        <v>44</v>
      </c>
      <c r="Q40" s="733">
        <f t="shared" si="3"/>
        <v>138</v>
      </c>
      <c r="R40" s="733">
        <f t="shared" si="3"/>
        <v>120</v>
      </c>
      <c r="S40" s="733">
        <f t="shared" si="3"/>
        <v>72</v>
      </c>
      <c r="T40" s="733">
        <f t="shared" si="3"/>
        <v>71</v>
      </c>
      <c r="U40" s="733">
        <f t="shared" si="3"/>
        <v>32</v>
      </c>
      <c r="V40" s="733">
        <f t="shared" si="3"/>
        <v>22</v>
      </c>
      <c r="W40" s="733">
        <f t="shared" si="3"/>
        <v>9</v>
      </c>
      <c r="X40" s="733">
        <f t="shared" si="3"/>
        <v>9</v>
      </c>
      <c r="Y40" s="733">
        <f t="shared" si="3"/>
        <v>12</v>
      </c>
      <c r="Z40" s="734">
        <f t="shared" si="3"/>
        <v>610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0.64</v>
      </c>
      <c r="M41" s="731">
        <v>0</v>
      </c>
      <c r="N41" s="731">
        <v>2.57</v>
      </c>
      <c r="O41" s="731">
        <v>4.12</v>
      </c>
      <c r="P41" s="731">
        <v>17.04</v>
      </c>
      <c r="Q41" s="731">
        <v>3.52</v>
      </c>
      <c r="R41" s="731">
        <v>3.27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31.16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80</v>
      </c>
      <c r="M42" s="726">
        <v>0</v>
      </c>
      <c r="N42" s="726">
        <v>278</v>
      </c>
      <c r="O42" s="726">
        <v>447</v>
      </c>
      <c r="P42" s="726">
        <v>1530</v>
      </c>
      <c r="Q42" s="726">
        <v>364</v>
      </c>
      <c r="R42" s="726">
        <v>349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3048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1</v>
      </c>
      <c r="M43" s="729">
        <v>0</v>
      </c>
      <c r="N43" s="729">
        <v>2</v>
      </c>
      <c r="O43" s="729">
        <v>8</v>
      </c>
      <c r="P43" s="729">
        <v>16</v>
      </c>
      <c r="Q43" s="729">
        <v>5</v>
      </c>
      <c r="R43" s="729">
        <v>4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36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323</v>
      </c>
      <c r="D44" s="721" t="s">
        <v>27</v>
      </c>
      <c r="E44" s="731">
        <v>0</v>
      </c>
      <c r="F44" s="731">
        <v>5.43</v>
      </c>
      <c r="G44" s="731">
        <v>5.62</v>
      </c>
      <c r="H44" s="731">
        <v>9.48</v>
      </c>
      <c r="I44" s="731">
        <v>40.770000000000003</v>
      </c>
      <c r="J44" s="731">
        <v>34.58</v>
      </c>
      <c r="K44" s="731">
        <v>90.67</v>
      </c>
      <c r="L44" s="731">
        <v>174.77</v>
      </c>
      <c r="M44" s="731">
        <v>304.55</v>
      </c>
      <c r="N44" s="731">
        <v>517.54999999999995</v>
      </c>
      <c r="O44" s="731">
        <v>724.32</v>
      </c>
      <c r="P44" s="731">
        <v>672.43</v>
      </c>
      <c r="Q44" s="731">
        <v>352.72</v>
      </c>
      <c r="R44" s="731">
        <v>109.78</v>
      </c>
      <c r="S44" s="731">
        <v>37.590000000000003</v>
      </c>
      <c r="T44" s="731">
        <v>26.31</v>
      </c>
      <c r="U44" s="731">
        <v>75.349999999999994</v>
      </c>
      <c r="V44" s="731">
        <v>17.21</v>
      </c>
      <c r="W44" s="731">
        <v>2.5499999999999998</v>
      </c>
      <c r="X44" s="731">
        <v>2.5099999999999998</v>
      </c>
      <c r="Y44" s="731">
        <v>9.76</v>
      </c>
      <c r="Z44" s="723">
        <v>3213.95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101</v>
      </c>
      <c r="G45" s="726">
        <v>170</v>
      </c>
      <c r="H45" s="726">
        <v>448</v>
      </c>
      <c r="I45" s="726">
        <v>2819</v>
      </c>
      <c r="J45" s="726">
        <v>3023</v>
      </c>
      <c r="K45" s="726">
        <v>7397</v>
      </c>
      <c r="L45" s="726">
        <v>15023</v>
      </c>
      <c r="M45" s="726">
        <v>27385</v>
      </c>
      <c r="N45" s="726">
        <v>51428</v>
      </c>
      <c r="O45" s="726">
        <v>73097</v>
      </c>
      <c r="P45" s="726">
        <v>66375</v>
      </c>
      <c r="Q45" s="726">
        <v>35663</v>
      </c>
      <c r="R45" s="726">
        <v>10843</v>
      </c>
      <c r="S45" s="726">
        <v>4069</v>
      </c>
      <c r="T45" s="726">
        <v>2780</v>
      </c>
      <c r="U45" s="726">
        <v>7914</v>
      </c>
      <c r="V45" s="726">
        <v>1387</v>
      </c>
      <c r="W45" s="726">
        <v>272</v>
      </c>
      <c r="X45" s="726">
        <v>227</v>
      </c>
      <c r="Y45" s="726">
        <v>818</v>
      </c>
      <c r="Z45" s="727">
        <v>311239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17</v>
      </c>
      <c r="G46" s="729">
        <v>20</v>
      </c>
      <c r="H46" s="729">
        <v>42</v>
      </c>
      <c r="I46" s="729">
        <v>158</v>
      </c>
      <c r="J46" s="729">
        <v>121</v>
      </c>
      <c r="K46" s="729">
        <v>196</v>
      </c>
      <c r="L46" s="729">
        <v>235</v>
      </c>
      <c r="M46" s="729">
        <v>337</v>
      </c>
      <c r="N46" s="729">
        <v>608</v>
      </c>
      <c r="O46" s="729">
        <v>882</v>
      </c>
      <c r="P46" s="729">
        <v>852</v>
      </c>
      <c r="Q46" s="729">
        <v>439</v>
      </c>
      <c r="R46" s="729">
        <v>136</v>
      </c>
      <c r="S46" s="729">
        <v>52</v>
      </c>
      <c r="T46" s="729">
        <v>33</v>
      </c>
      <c r="U46" s="729">
        <v>105</v>
      </c>
      <c r="V46" s="729">
        <v>21</v>
      </c>
      <c r="W46" s="729">
        <v>3</v>
      </c>
      <c r="X46" s="729">
        <v>4</v>
      </c>
      <c r="Y46" s="729">
        <v>12</v>
      </c>
      <c r="Z46" s="730">
        <v>4273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5.43</v>
      </c>
      <c r="G47" s="731">
        <f t="shared" si="4"/>
        <v>5.62</v>
      </c>
      <c r="H47" s="731">
        <f t="shared" si="4"/>
        <v>9.48</v>
      </c>
      <c r="I47" s="731">
        <f t="shared" si="4"/>
        <v>40.770000000000003</v>
      </c>
      <c r="J47" s="731">
        <f t="shared" si="4"/>
        <v>34.58</v>
      </c>
      <c r="K47" s="731">
        <f t="shared" si="4"/>
        <v>90.67</v>
      </c>
      <c r="L47" s="731">
        <f t="shared" si="4"/>
        <v>175.41</v>
      </c>
      <c r="M47" s="731">
        <f t="shared" si="4"/>
        <v>304.55</v>
      </c>
      <c r="N47" s="731">
        <f t="shared" si="4"/>
        <v>520.12</v>
      </c>
      <c r="O47" s="731">
        <f t="shared" si="4"/>
        <v>728.44</v>
      </c>
      <c r="P47" s="731">
        <f t="shared" si="4"/>
        <v>689.46999999999991</v>
      </c>
      <c r="Q47" s="731">
        <f t="shared" si="4"/>
        <v>356.24</v>
      </c>
      <c r="R47" s="731">
        <f t="shared" si="4"/>
        <v>113.05</v>
      </c>
      <c r="S47" s="731">
        <f t="shared" si="4"/>
        <v>37.590000000000003</v>
      </c>
      <c r="T47" s="731">
        <f t="shared" si="4"/>
        <v>26.31</v>
      </c>
      <c r="U47" s="731">
        <f t="shared" si="4"/>
        <v>75.349999999999994</v>
      </c>
      <c r="V47" s="731">
        <f t="shared" si="4"/>
        <v>17.21</v>
      </c>
      <c r="W47" s="731">
        <f t="shared" si="4"/>
        <v>2.5499999999999998</v>
      </c>
      <c r="X47" s="731">
        <f t="shared" si="4"/>
        <v>2.5099999999999998</v>
      </c>
      <c r="Y47" s="731">
        <f t="shared" si="4"/>
        <v>9.76</v>
      </c>
      <c r="Z47" s="723">
        <f t="shared" si="4"/>
        <v>3245.1099999999997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101</v>
      </c>
      <c r="G48" s="726">
        <f t="shared" si="4"/>
        <v>170</v>
      </c>
      <c r="H48" s="726">
        <f t="shared" si="4"/>
        <v>448</v>
      </c>
      <c r="I48" s="726">
        <f t="shared" si="4"/>
        <v>2819</v>
      </c>
      <c r="J48" s="726">
        <f t="shared" si="4"/>
        <v>3023</v>
      </c>
      <c r="K48" s="726">
        <f t="shared" si="4"/>
        <v>7397</v>
      </c>
      <c r="L48" s="726">
        <f t="shared" si="4"/>
        <v>15103</v>
      </c>
      <c r="M48" s="726">
        <f t="shared" si="4"/>
        <v>27385</v>
      </c>
      <c r="N48" s="726">
        <f t="shared" si="4"/>
        <v>51706</v>
      </c>
      <c r="O48" s="726">
        <f t="shared" si="4"/>
        <v>73544</v>
      </c>
      <c r="P48" s="726">
        <f t="shared" si="4"/>
        <v>67905</v>
      </c>
      <c r="Q48" s="726">
        <f t="shared" si="4"/>
        <v>36027</v>
      </c>
      <c r="R48" s="726">
        <f t="shared" si="4"/>
        <v>11192</v>
      </c>
      <c r="S48" s="726">
        <f t="shared" si="4"/>
        <v>4069</v>
      </c>
      <c r="T48" s="726">
        <f t="shared" si="4"/>
        <v>2780</v>
      </c>
      <c r="U48" s="726">
        <f t="shared" si="4"/>
        <v>7914</v>
      </c>
      <c r="V48" s="726">
        <f t="shared" si="4"/>
        <v>1387</v>
      </c>
      <c r="W48" s="726">
        <f t="shared" si="4"/>
        <v>272</v>
      </c>
      <c r="X48" s="726">
        <f t="shared" si="4"/>
        <v>227</v>
      </c>
      <c r="Y48" s="726">
        <f t="shared" si="4"/>
        <v>818</v>
      </c>
      <c r="Z48" s="727">
        <f t="shared" si="4"/>
        <v>314287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17</v>
      </c>
      <c r="G49" s="733">
        <f t="shared" si="4"/>
        <v>20</v>
      </c>
      <c r="H49" s="733">
        <f t="shared" si="4"/>
        <v>42</v>
      </c>
      <c r="I49" s="733">
        <f t="shared" si="4"/>
        <v>158</v>
      </c>
      <c r="J49" s="733">
        <f t="shared" si="4"/>
        <v>121</v>
      </c>
      <c r="K49" s="733">
        <f t="shared" si="4"/>
        <v>196</v>
      </c>
      <c r="L49" s="733">
        <f t="shared" si="4"/>
        <v>236</v>
      </c>
      <c r="M49" s="733">
        <f t="shared" si="4"/>
        <v>337</v>
      </c>
      <c r="N49" s="733">
        <f t="shared" si="4"/>
        <v>610</v>
      </c>
      <c r="O49" s="733">
        <f t="shared" si="4"/>
        <v>890</v>
      </c>
      <c r="P49" s="733">
        <f t="shared" si="4"/>
        <v>868</v>
      </c>
      <c r="Q49" s="733">
        <f t="shared" si="4"/>
        <v>444</v>
      </c>
      <c r="R49" s="733">
        <f t="shared" si="4"/>
        <v>140</v>
      </c>
      <c r="S49" s="733">
        <f t="shared" si="4"/>
        <v>52</v>
      </c>
      <c r="T49" s="733">
        <f t="shared" si="4"/>
        <v>33</v>
      </c>
      <c r="U49" s="733">
        <f t="shared" si="4"/>
        <v>105</v>
      </c>
      <c r="V49" s="733">
        <f t="shared" si="4"/>
        <v>21</v>
      </c>
      <c r="W49" s="733">
        <f t="shared" si="4"/>
        <v>3</v>
      </c>
      <c r="X49" s="733">
        <f t="shared" si="4"/>
        <v>4</v>
      </c>
      <c r="Y49" s="733">
        <f t="shared" si="4"/>
        <v>12</v>
      </c>
      <c r="Z49" s="734">
        <f t="shared" si="4"/>
        <v>4309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5.43</v>
      </c>
      <c r="G50" s="731">
        <f t="shared" si="5"/>
        <v>5.62</v>
      </c>
      <c r="H50" s="731">
        <f t="shared" si="5"/>
        <v>9.58</v>
      </c>
      <c r="I50" s="731">
        <f t="shared" si="5"/>
        <v>40.770000000000003</v>
      </c>
      <c r="J50" s="731">
        <f t="shared" si="5"/>
        <v>34.58</v>
      </c>
      <c r="K50" s="731">
        <f t="shared" si="5"/>
        <v>90.67</v>
      </c>
      <c r="L50" s="731">
        <f t="shared" si="5"/>
        <v>175.41</v>
      </c>
      <c r="M50" s="731">
        <f t="shared" si="5"/>
        <v>304.88</v>
      </c>
      <c r="N50" s="731">
        <f t="shared" si="5"/>
        <v>534.64</v>
      </c>
      <c r="O50" s="731">
        <f t="shared" si="5"/>
        <v>742.46</v>
      </c>
      <c r="P50" s="731">
        <f t="shared" si="5"/>
        <v>714.18999999999994</v>
      </c>
      <c r="Q50" s="731">
        <f t="shared" si="5"/>
        <v>438.22</v>
      </c>
      <c r="R50" s="731">
        <f t="shared" si="5"/>
        <v>213.6</v>
      </c>
      <c r="S50" s="731">
        <f t="shared" si="5"/>
        <v>124.10000000000001</v>
      </c>
      <c r="T50" s="731">
        <f t="shared" si="5"/>
        <v>118.63</v>
      </c>
      <c r="U50" s="731">
        <f t="shared" si="5"/>
        <v>121.37</v>
      </c>
      <c r="V50" s="731">
        <f t="shared" si="5"/>
        <v>40.380000000000003</v>
      </c>
      <c r="W50" s="731">
        <f t="shared" si="5"/>
        <v>13.43</v>
      </c>
      <c r="X50" s="731">
        <f t="shared" si="5"/>
        <v>12.67</v>
      </c>
      <c r="Y50" s="731">
        <f t="shared" si="5"/>
        <v>24.28</v>
      </c>
      <c r="Z50" s="723">
        <f t="shared" si="5"/>
        <v>3764.91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101</v>
      </c>
      <c r="G51" s="726">
        <f t="shared" si="5"/>
        <v>170</v>
      </c>
      <c r="H51" s="726">
        <f t="shared" si="5"/>
        <v>451</v>
      </c>
      <c r="I51" s="726">
        <f t="shared" si="5"/>
        <v>2819</v>
      </c>
      <c r="J51" s="726">
        <f t="shared" si="5"/>
        <v>3023</v>
      </c>
      <c r="K51" s="726">
        <f t="shared" si="5"/>
        <v>7397</v>
      </c>
      <c r="L51" s="726">
        <f t="shared" si="5"/>
        <v>15103</v>
      </c>
      <c r="M51" s="726">
        <f t="shared" si="5"/>
        <v>27430</v>
      </c>
      <c r="N51" s="726">
        <f t="shared" si="5"/>
        <v>54448</v>
      </c>
      <c r="O51" s="726">
        <f t="shared" si="5"/>
        <v>76449</v>
      </c>
      <c r="P51" s="726">
        <f t="shared" si="5"/>
        <v>73227</v>
      </c>
      <c r="Q51" s="726">
        <f t="shared" si="5"/>
        <v>55953</v>
      </c>
      <c r="R51" s="726">
        <f t="shared" si="5"/>
        <v>35780</v>
      </c>
      <c r="S51" s="726">
        <f t="shared" si="5"/>
        <v>26331</v>
      </c>
      <c r="T51" s="726">
        <f t="shared" si="5"/>
        <v>26048</v>
      </c>
      <c r="U51" s="726">
        <f t="shared" si="5"/>
        <v>19676</v>
      </c>
      <c r="V51" s="726">
        <f t="shared" si="5"/>
        <v>7578</v>
      </c>
      <c r="W51" s="726">
        <f t="shared" si="5"/>
        <v>2961</v>
      </c>
      <c r="X51" s="726">
        <f t="shared" si="5"/>
        <v>2860</v>
      </c>
      <c r="Y51" s="726">
        <f t="shared" si="5"/>
        <v>4398</v>
      </c>
      <c r="Z51" s="727">
        <f t="shared" si="5"/>
        <v>442203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17</v>
      </c>
      <c r="G52" s="733">
        <f t="shared" si="5"/>
        <v>20</v>
      </c>
      <c r="H52" s="733">
        <f t="shared" si="5"/>
        <v>42</v>
      </c>
      <c r="I52" s="733">
        <f t="shared" si="5"/>
        <v>158</v>
      </c>
      <c r="J52" s="733">
        <f t="shared" si="5"/>
        <v>121</v>
      </c>
      <c r="K52" s="733">
        <f t="shared" si="5"/>
        <v>196</v>
      </c>
      <c r="L52" s="733">
        <f t="shared" si="5"/>
        <v>236</v>
      </c>
      <c r="M52" s="733">
        <f t="shared" si="5"/>
        <v>338</v>
      </c>
      <c r="N52" s="733">
        <f t="shared" si="5"/>
        <v>654</v>
      </c>
      <c r="O52" s="733">
        <f t="shared" si="5"/>
        <v>926</v>
      </c>
      <c r="P52" s="733">
        <f t="shared" si="5"/>
        <v>912</v>
      </c>
      <c r="Q52" s="733">
        <f t="shared" si="5"/>
        <v>582</v>
      </c>
      <c r="R52" s="733">
        <f t="shared" si="5"/>
        <v>260</v>
      </c>
      <c r="S52" s="733">
        <f t="shared" si="5"/>
        <v>124</v>
      </c>
      <c r="T52" s="733">
        <f t="shared" si="5"/>
        <v>104</v>
      </c>
      <c r="U52" s="733">
        <f t="shared" si="5"/>
        <v>137</v>
      </c>
      <c r="V52" s="733">
        <f t="shared" si="5"/>
        <v>43</v>
      </c>
      <c r="W52" s="733">
        <f t="shared" si="5"/>
        <v>12</v>
      </c>
      <c r="X52" s="733">
        <f t="shared" si="5"/>
        <v>13</v>
      </c>
      <c r="Y52" s="733">
        <f t="shared" si="5"/>
        <v>24</v>
      </c>
      <c r="Z52" s="734">
        <f t="shared" si="5"/>
        <v>4919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5.43</v>
      </c>
      <c r="G53" s="731">
        <f t="shared" si="6"/>
        <v>5.62</v>
      </c>
      <c r="H53" s="731">
        <f t="shared" si="6"/>
        <v>17.350000000000001</v>
      </c>
      <c r="I53" s="731">
        <f t="shared" si="6"/>
        <v>77.580000000000013</v>
      </c>
      <c r="J53" s="731">
        <f t="shared" si="6"/>
        <v>55.739999999999995</v>
      </c>
      <c r="K53" s="731">
        <f t="shared" si="6"/>
        <v>156.31</v>
      </c>
      <c r="L53" s="731">
        <f t="shared" si="6"/>
        <v>234.25</v>
      </c>
      <c r="M53" s="731">
        <f t="shared" si="6"/>
        <v>340.48</v>
      </c>
      <c r="N53" s="731">
        <f t="shared" si="6"/>
        <v>696.19999999999993</v>
      </c>
      <c r="O53" s="731">
        <f t="shared" si="6"/>
        <v>947.84</v>
      </c>
      <c r="P53" s="731">
        <f t="shared" si="6"/>
        <v>870.73</v>
      </c>
      <c r="Q53" s="731">
        <f t="shared" si="6"/>
        <v>542.40000000000009</v>
      </c>
      <c r="R53" s="731">
        <f t="shared" si="6"/>
        <v>240.76</v>
      </c>
      <c r="S53" s="731">
        <f t="shared" si="6"/>
        <v>159.23000000000002</v>
      </c>
      <c r="T53" s="731">
        <f t="shared" si="6"/>
        <v>144.38999999999999</v>
      </c>
      <c r="U53" s="731">
        <f t="shared" si="6"/>
        <v>139.38999999999999</v>
      </c>
      <c r="V53" s="731">
        <f t="shared" si="6"/>
        <v>65.819999999999993</v>
      </c>
      <c r="W53" s="731">
        <f t="shared" si="6"/>
        <v>21.290000000000003</v>
      </c>
      <c r="X53" s="731">
        <f t="shared" si="6"/>
        <v>17.03</v>
      </c>
      <c r="Y53" s="731">
        <f t="shared" si="6"/>
        <v>26.519999999999996</v>
      </c>
      <c r="Z53" s="723">
        <f t="shared" si="6"/>
        <v>4764.3599999999997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101</v>
      </c>
      <c r="G54" s="726">
        <f t="shared" si="6"/>
        <v>170</v>
      </c>
      <c r="H54" s="726">
        <f t="shared" si="6"/>
        <v>1707</v>
      </c>
      <c r="I54" s="726">
        <f t="shared" si="6"/>
        <v>9277</v>
      </c>
      <c r="J54" s="726">
        <f t="shared" si="6"/>
        <v>7354</v>
      </c>
      <c r="K54" s="726">
        <f t="shared" si="6"/>
        <v>23204</v>
      </c>
      <c r="L54" s="726">
        <f t="shared" si="6"/>
        <v>32488</v>
      </c>
      <c r="M54" s="726">
        <f t="shared" si="6"/>
        <v>40619</v>
      </c>
      <c r="N54" s="726">
        <f t="shared" si="6"/>
        <v>134138</v>
      </c>
      <c r="O54" s="726">
        <f t="shared" si="6"/>
        <v>163993</v>
      </c>
      <c r="P54" s="726">
        <f t="shared" si="6"/>
        <v>142308</v>
      </c>
      <c r="Q54" s="726">
        <f t="shared" si="6"/>
        <v>115242</v>
      </c>
      <c r="R54" s="726">
        <f t="shared" si="6"/>
        <v>52251</v>
      </c>
      <c r="S54" s="726">
        <f t="shared" si="6"/>
        <v>49460</v>
      </c>
      <c r="T54" s="726">
        <f t="shared" si="6"/>
        <v>40858</v>
      </c>
      <c r="U54" s="726">
        <f t="shared" si="6"/>
        <v>30214</v>
      </c>
      <c r="V54" s="726">
        <f t="shared" si="6"/>
        <v>23653</v>
      </c>
      <c r="W54" s="726">
        <f t="shared" si="6"/>
        <v>7970</v>
      </c>
      <c r="X54" s="726">
        <f t="shared" si="6"/>
        <v>5263</v>
      </c>
      <c r="Y54" s="726">
        <f t="shared" si="6"/>
        <v>5670</v>
      </c>
      <c r="Z54" s="727">
        <f t="shared" si="6"/>
        <v>885940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17</v>
      </c>
      <c r="G55" s="736">
        <f t="shared" si="6"/>
        <v>20</v>
      </c>
      <c r="H55" s="736">
        <f t="shared" si="6"/>
        <v>125</v>
      </c>
      <c r="I55" s="736">
        <f t="shared" si="6"/>
        <v>484</v>
      </c>
      <c r="J55" s="736">
        <f t="shared" si="6"/>
        <v>286</v>
      </c>
      <c r="K55" s="736">
        <f t="shared" si="6"/>
        <v>655</v>
      </c>
      <c r="L55" s="736">
        <f t="shared" si="6"/>
        <v>635</v>
      </c>
      <c r="M55" s="736">
        <f t="shared" si="6"/>
        <v>564</v>
      </c>
      <c r="N55" s="736">
        <f t="shared" si="6"/>
        <v>1742</v>
      </c>
      <c r="O55" s="736">
        <f t="shared" si="6"/>
        <v>1912</v>
      </c>
      <c r="P55" s="736">
        <f t="shared" si="6"/>
        <v>1569</v>
      </c>
      <c r="Q55" s="736">
        <f t="shared" si="6"/>
        <v>1066</v>
      </c>
      <c r="R55" s="736">
        <f t="shared" si="6"/>
        <v>366</v>
      </c>
      <c r="S55" s="736">
        <f t="shared" si="6"/>
        <v>247</v>
      </c>
      <c r="T55" s="736">
        <f t="shared" si="6"/>
        <v>164</v>
      </c>
      <c r="U55" s="736">
        <f t="shared" si="6"/>
        <v>173</v>
      </c>
      <c r="V55" s="736">
        <f t="shared" si="6"/>
        <v>104</v>
      </c>
      <c r="W55" s="736">
        <f t="shared" si="6"/>
        <v>27</v>
      </c>
      <c r="X55" s="736">
        <f t="shared" si="6"/>
        <v>17</v>
      </c>
      <c r="Y55" s="736">
        <f t="shared" si="6"/>
        <v>26</v>
      </c>
      <c r="Z55" s="737">
        <f t="shared" si="6"/>
        <v>10199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188.45</v>
      </c>
      <c r="H59" s="901"/>
      <c r="I59" s="901">
        <v>18845</v>
      </c>
      <c r="J59" s="901"/>
      <c r="K59" s="901">
        <v>0</v>
      </c>
      <c r="L59" s="901"/>
      <c r="M59" s="901">
        <v>0.75</v>
      </c>
      <c r="N59" s="901"/>
      <c r="O59" s="901">
        <v>0</v>
      </c>
      <c r="P59" s="901"/>
      <c r="Q59" s="901">
        <v>64.099999999999994</v>
      </c>
      <c r="R59" s="901"/>
      <c r="S59" s="906">
        <f>M59+O59+Q59</f>
        <v>64.849999999999994</v>
      </c>
      <c r="T59" s="907"/>
      <c r="U59" s="901">
        <f>Z53+G59+K59+S59</f>
        <v>5017.66</v>
      </c>
      <c r="V59" s="901"/>
      <c r="W59" s="901">
        <f>Z54</f>
        <v>885940</v>
      </c>
      <c r="X59" s="901"/>
      <c r="Y59" s="901">
        <f>Z55</f>
        <v>10199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activeCell="A4" sqref="A4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391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0</v>
      </c>
      <c r="H5" s="722">
        <v>0.08</v>
      </c>
      <c r="I5" s="722">
        <v>1.63</v>
      </c>
      <c r="J5" s="722">
        <v>0.26</v>
      </c>
      <c r="K5" s="722">
        <v>7.82</v>
      </c>
      <c r="L5" s="722">
        <v>1.64</v>
      </c>
      <c r="M5" s="722">
        <v>2.7</v>
      </c>
      <c r="N5" s="722">
        <v>0.65</v>
      </c>
      <c r="O5" s="722">
        <v>9.66</v>
      </c>
      <c r="P5" s="722">
        <v>6.76</v>
      </c>
      <c r="Q5" s="722">
        <v>3.58</v>
      </c>
      <c r="R5" s="722">
        <v>0</v>
      </c>
      <c r="S5" s="722">
        <v>0</v>
      </c>
      <c r="T5" s="722">
        <v>0</v>
      </c>
      <c r="U5" s="722">
        <v>0</v>
      </c>
      <c r="V5" s="722">
        <v>0</v>
      </c>
      <c r="W5" s="722">
        <v>0</v>
      </c>
      <c r="X5" s="722">
        <v>0</v>
      </c>
      <c r="Y5" s="722">
        <v>0</v>
      </c>
      <c r="Z5" s="723">
        <v>34.78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0</v>
      </c>
      <c r="H6" s="726">
        <v>11</v>
      </c>
      <c r="I6" s="726">
        <v>320</v>
      </c>
      <c r="J6" s="726">
        <v>60</v>
      </c>
      <c r="K6" s="726">
        <v>2112</v>
      </c>
      <c r="L6" s="726">
        <v>535</v>
      </c>
      <c r="M6" s="726">
        <v>927</v>
      </c>
      <c r="N6" s="726">
        <v>278</v>
      </c>
      <c r="O6" s="726">
        <v>3916</v>
      </c>
      <c r="P6" s="726">
        <v>2842</v>
      </c>
      <c r="Q6" s="726">
        <v>1633</v>
      </c>
      <c r="R6" s="726">
        <v>0</v>
      </c>
      <c r="S6" s="726">
        <v>0</v>
      </c>
      <c r="T6" s="726">
        <v>0</v>
      </c>
      <c r="U6" s="726">
        <v>0</v>
      </c>
      <c r="V6" s="726">
        <v>0</v>
      </c>
      <c r="W6" s="726">
        <v>0</v>
      </c>
      <c r="X6" s="726">
        <v>0</v>
      </c>
      <c r="Y6" s="726">
        <v>0</v>
      </c>
      <c r="Z6" s="727">
        <v>12634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0</v>
      </c>
      <c r="H7" s="729">
        <v>1</v>
      </c>
      <c r="I7" s="729">
        <v>17</v>
      </c>
      <c r="J7" s="729">
        <v>2</v>
      </c>
      <c r="K7" s="729">
        <v>66</v>
      </c>
      <c r="L7" s="729">
        <v>13</v>
      </c>
      <c r="M7" s="729">
        <v>19</v>
      </c>
      <c r="N7" s="729">
        <v>4</v>
      </c>
      <c r="O7" s="729">
        <v>48</v>
      </c>
      <c r="P7" s="729">
        <v>32</v>
      </c>
      <c r="Q7" s="729">
        <v>17</v>
      </c>
      <c r="R7" s="729">
        <v>0</v>
      </c>
      <c r="S7" s="729">
        <v>0</v>
      </c>
      <c r="T7" s="729">
        <v>0</v>
      </c>
      <c r="U7" s="729">
        <v>0</v>
      </c>
      <c r="V7" s="729">
        <v>0</v>
      </c>
      <c r="W7" s="729">
        <v>0</v>
      </c>
      <c r="X7" s="729">
        <v>0</v>
      </c>
      <c r="Y7" s="729">
        <v>0</v>
      </c>
      <c r="Z7" s="730">
        <v>219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0.39</v>
      </c>
      <c r="G8" s="731">
        <v>1.08</v>
      </c>
      <c r="H8" s="731">
        <v>2.64</v>
      </c>
      <c r="I8" s="731">
        <v>5.78</v>
      </c>
      <c r="J8" s="731">
        <v>9.84</v>
      </c>
      <c r="K8" s="731">
        <v>50.83</v>
      </c>
      <c r="L8" s="731">
        <v>26.69</v>
      </c>
      <c r="M8" s="731">
        <v>2</v>
      </c>
      <c r="N8" s="731">
        <v>8.2100000000000009</v>
      </c>
      <c r="O8" s="731">
        <v>17.329999999999998</v>
      </c>
      <c r="P8" s="731">
        <v>5.23</v>
      </c>
      <c r="Q8" s="731">
        <v>6.91</v>
      </c>
      <c r="R8" s="731">
        <v>0.98</v>
      </c>
      <c r="S8" s="731">
        <v>0.44</v>
      </c>
      <c r="T8" s="731">
        <v>0.9</v>
      </c>
      <c r="U8" s="731">
        <v>0.44</v>
      </c>
      <c r="V8" s="731">
        <v>0.53</v>
      </c>
      <c r="W8" s="731">
        <v>0</v>
      </c>
      <c r="X8" s="731">
        <v>0</v>
      </c>
      <c r="Y8" s="731">
        <v>0</v>
      </c>
      <c r="Z8" s="723">
        <v>140.22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8</v>
      </c>
      <c r="G9" s="726">
        <v>49</v>
      </c>
      <c r="H9" s="726">
        <v>202</v>
      </c>
      <c r="I9" s="726">
        <v>698</v>
      </c>
      <c r="J9" s="726">
        <v>1043</v>
      </c>
      <c r="K9" s="726">
        <v>7187</v>
      </c>
      <c r="L9" s="726">
        <v>4074</v>
      </c>
      <c r="M9" s="726">
        <v>522</v>
      </c>
      <c r="N9" s="726">
        <v>1734</v>
      </c>
      <c r="O9" s="726">
        <v>4380</v>
      </c>
      <c r="P9" s="726">
        <v>1222</v>
      </c>
      <c r="Q9" s="726">
        <v>1724</v>
      </c>
      <c r="R9" s="726">
        <v>301</v>
      </c>
      <c r="S9" s="726">
        <v>175</v>
      </c>
      <c r="T9" s="726">
        <v>255</v>
      </c>
      <c r="U9" s="726">
        <v>183</v>
      </c>
      <c r="V9" s="726">
        <v>138</v>
      </c>
      <c r="W9" s="726">
        <v>0</v>
      </c>
      <c r="X9" s="726">
        <v>0</v>
      </c>
      <c r="Y9" s="726">
        <v>0</v>
      </c>
      <c r="Z9" s="727">
        <v>23895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2</v>
      </c>
      <c r="G10" s="729">
        <v>6</v>
      </c>
      <c r="H10" s="729">
        <v>17</v>
      </c>
      <c r="I10" s="729">
        <v>40</v>
      </c>
      <c r="J10" s="729">
        <v>46</v>
      </c>
      <c r="K10" s="729">
        <v>242</v>
      </c>
      <c r="L10" s="729">
        <v>102</v>
      </c>
      <c r="M10" s="729">
        <v>9</v>
      </c>
      <c r="N10" s="729">
        <v>27</v>
      </c>
      <c r="O10" s="729">
        <v>58</v>
      </c>
      <c r="P10" s="729">
        <v>15</v>
      </c>
      <c r="Q10" s="729">
        <v>14</v>
      </c>
      <c r="R10" s="729">
        <v>2</v>
      </c>
      <c r="S10" s="729">
        <v>1</v>
      </c>
      <c r="T10" s="729">
        <v>1</v>
      </c>
      <c r="U10" s="729">
        <v>1</v>
      </c>
      <c r="V10" s="729">
        <v>0</v>
      </c>
      <c r="W10" s="729">
        <v>0</v>
      </c>
      <c r="X10" s="729">
        <v>0</v>
      </c>
      <c r="Y10" s="729">
        <v>0</v>
      </c>
      <c r="Z10" s="730">
        <v>583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0.37</v>
      </c>
      <c r="M11" s="731">
        <v>65.03</v>
      </c>
      <c r="N11" s="731">
        <v>59.84</v>
      </c>
      <c r="O11" s="731">
        <v>72.09</v>
      </c>
      <c r="P11" s="731">
        <v>124.3</v>
      </c>
      <c r="Q11" s="731">
        <v>165.19</v>
      </c>
      <c r="R11" s="731">
        <v>13.75</v>
      </c>
      <c r="S11" s="731">
        <v>1.81</v>
      </c>
      <c r="T11" s="731">
        <v>12.19</v>
      </c>
      <c r="U11" s="731">
        <v>0</v>
      </c>
      <c r="V11" s="731">
        <v>0</v>
      </c>
      <c r="W11" s="731">
        <v>0</v>
      </c>
      <c r="X11" s="731">
        <v>0</v>
      </c>
      <c r="Y11" s="731">
        <v>0</v>
      </c>
      <c r="Z11" s="723">
        <v>514.57000000000005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0</v>
      </c>
      <c r="L12" s="726">
        <v>41</v>
      </c>
      <c r="M12" s="726">
        <v>9343</v>
      </c>
      <c r="N12" s="726">
        <v>10272</v>
      </c>
      <c r="O12" s="726">
        <v>13248</v>
      </c>
      <c r="P12" s="726">
        <v>23982</v>
      </c>
      <c r="Q12" s="726">
        <v>33191</v>
      </c>
      <c r="R12" s="726">
        <v>3199</v>
      </c>
      <c r="S12" s="726">
        <v>389</v>
      </c>
      <c r="T12" s="726">
        <v>3169</v>
      </c>
      <c r="U12" s="726">
        <v>0</v>
      </c>
      <c r="V12" s="726">
        <v>0</v>
      </c>
      <c r="W12" s="726">
        <v>0</v>
      </c>
      <c r="X12" s="726">
        <v>0</v>
      </c>
      <c r="Y12" s="726">
        <v>0</v>
      </c>
      <c r="Z12" s="727">
        <v>96834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0</v>
      </c>
      <c r="L13" s="729">
        <v>1</v>
      </c>
      <c r="M13" s="729">
        <v>264</v>
      </c>
      <c r="N13" s="729">
        <v>180</v>
      </c>
      <c r="O13" s="729">
        <v>187</v>
      </c>
      <c r="P13" s="729">
        <v>260</v>
      </c>
      <c r="Q13" s="729">
        <v>289</v>
      </c>
      <c r="R13" s="729">
        <v>20</v>
      </c>
      <c r="S13" s="729">
        <v>2</v>
      </c>
      <c r="T13" s="729">
        <v>16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1219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12.81</v>
      </c>
      <c r="O14" s="731">
        <v>13.92</v>
      </c>
      <c r="P14" s="731">
        <v>0.36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0.27</v>
      </c>
      <c r="W14" s="731">
        <v>0</v>
      </c>
      <c r="X14" s="731">
        <v>0</v>
      </c>
      <c r="Y14" s="731">
        <v>0</v>
      </c>
      <c r="Z14" s="723">
        <v>27.36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1906</v>
      </c>
      <c r="O15" s="726">
        <v>2322</v>
      </c>
      <c r="P15" s="726">
        <v>64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55</v>
      </c>
      <c r="W15" s="726">
        <v>0</v>
      </c>
      <c r="X15" s="726">
        <v>0</v>
      </c>
      <c r="Y15" s="726">
        <v>0</v>
      </c>
      <c r="Z15" s="727">
        <v>4347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40</v>
      </c>
      <c r="O16" s="729">
        <v>40</v>
      </c>
      <c r="P16" s="729">
        <v>1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81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0.39</v>
      </c>
      <c r="G17" s="731">
        <f t="shared" si="0"/>
        <v>1.08</v>
      </c>
      <c r="H17" s="731">
        <f t="shared" si="0"/>
        <v>2.72</v>
      </c>
      <c r="I17" s="731">
        <f t="shared" si="0"/>
        <v>7.41</v>
      </c>
      <c r="J17" s="731">
        <f t="shared" si="0"/>
        <v>10.1</v>
      </c>
      <c r="K17" s="731">
        <f t="shared" si="0"/>
        <v>58.65</v>
      </c>
      <c r="L17" s="731">
        <f t="shared" si="0"/>
        <v>28.700000000000003</v>
      </c>
      <c r="M17" s="731">
        <f t="shared" si="0"/>
        <v>69.73</v>
      </c>
      <c r="N17" s="731">
        <f t="shared" si="0"/>
        <v>81.510000000000005</v>
      </c>
      <c r="O17" s="731">
        <f t="shared" si="0"/>
        <v>113</v>
      </c>
      <c r="P17" s="731">
        <f t="shared" si="0"/>
        <v>136.65</v>
      </c>
      <c r="Q17" s="731">
        <f t="shared" si="0"/>
        <v>175.68</v>
      </c>
      <c r="R17" s="731">
        <f t="shared" si="0"/>
        <v>14.73</v>
      </c>
      <c r="S17" s="731">
        <f t="shared" si="0"/>
        <v>2.25</v>
      </c>
      <c r="T17" s="731">
        <f t="shared" si="0"/>
        <v>13.09</v>
      </c>
      <c r="U17" s="731">
        <f t="shared" si="0"/>
        <v>0.44</v>
      </c>
      <c r="V17" s="731">
        <f t="shared" si="0"/>
        <v>0.8</v>
      </c>
      <c r="W17" s="731">
        <f t="shared" si="0"/>
        <v>0</v>
      </c>
      <c r="X17" s="731">
        <f t="shared" si="0"/>
        <v>0</v>
      </c>
      <c r="Y17" s="731">
        <f t="shared" si="0"/>
        <v>0</v>
      </c>
      <c r="Z17" s="723">
        <f t="shared" si="0"/>
        <v>716.93000000000006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8</v>
      </c>
      <c r="G18" s="726">
        <f t="shared" si="0"/>
        <v>49</v>
      </c>
      <c r="H18" s="726">
        <f t="shared" si="0"/>
        <v>213</v>
      </c>
      <c r="I18" s="726">
        <f t="shared" si="0"/>
        <v>1018</v>
      </c>
      <c r="J18" s="726">
        <f t="shared" si="0"/>
        <v>1103</v>
      </c>
      <c r="K18" s="726">
        <f t="shared" si="0"/>
        <v>9299</v>
      </c>
      <c r="L18" s="726">
        <f t="shared" si="0"/>
        <v>4650</v>
      </c>
      <c r="M18" s="726">
        <f t="shared" si="0"/>
        <v>10792</v>
      </c>
      <c r="N18" s="726">
        <f t="shared" si="0"/>
        <v>14190</v>
      </c>
      <c r="O18" s="726">
        <f t="shared" si="0"/>
        <v>23866</v>
      </c>
      <c r="P18" s="726">
        <f t="shared" si="0"/>
        <v>28110</v>
      </c>
      <c r="Q18" s="726">
        <f t="shared" si="0"/>
        <v>36548</v>
      </c>
      <c r="R18" s="726">
        <f t="shared" si="0"/>
        <v>3500</v>
      </c>
      <c r="S18" s="726">
        <f t="shared" si="0"/>
        <v>564</v>
      </c>
      <c r="T18" s="726">
        <f t="shared" si="0"/>
        <v>3424</v>
      </c>
      <c r="U18" s="726">
        <f t="shared" si="0"/>
        <v>183</v>
      </c>
      <c r="V18" s="726">
        <f t="shared" si="0"/>
        <v>193</v>
      </c>
      <c r="W18" s="726">
        <f t="shared" si="0"/>
        <v>0</v>
      </c>
      <c r="X18" s="726">
        <f t="shared" si="0"/>
        <v>0</v>
      </c>
      <c r="Y18" s="726">
        <f t="shared" si="0"/>
        <v>0</v>
      </c>
      <c r="Z18" s="727">
        <f t="shared" si="0"/>
        <v>137710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2</v>
      </c>
      <c r="G19" s="733">
        <f t="shared" si="0"/>
        <v>6</v>
      </c>
      <c r="H19" s="733">
        <f t="shared" si="0"/>
        <v>18</v>
      </c>
      <c r="I19" s="733">
        <f t="shared" si="0"/>
        <v>57</v>
      </c>
      <c r="J19" s="733">
        <f t="shared" si="0"/>
        <v>48</v>
      </c>
      <c r="K19" s="733">
        <f t="shared" si="0"/>
        <v>308</v>
      </c>
      <c r="L19" s="733">
        <f t="shared" si="0"/>
        <v>116</v>
      </c>
      <c r="M19" s="733">
        <f t="shared" si="0"/>
        <v>292</v>
      </c>
      <c r="N19" s="733">
        <f t="shared" si="0"/>
        <v>251</v>
      </c>
      <c r="O19" s="733">
        <f t="shared" si="0"/>
        <v>333</v>
      </c>
      <c r="P19" s="733">
        <f t="shared" si="0"/>
        <v>308</v>
      </c>
      <c r="Q19" s="733">
        <f t="shared" si="0"/>
        <v>320</v>
      </c>
      <c r="R19" s="733">
        <f t="shared" si="0"/>
        <v>22</v>
      </c>
      <c r="S19" s="733">
        <f t="shared" si="0"/>
        <v>3</v>
      </c>
      <c r="T19" s="733">
        <f t="shared" si="0"/>
        <v>17</v>
      </c>
      <c r="U19" s="733">
        <f t="shared" si="0"/>
        <v>1</v>
      </c>
      <c r="V19" s="733">
        <f t="shared" si="0"/>
        <v>0</v>
      </c>
      <c r="W19" s="733">
        <f t="shared" si="0"/>
        <v>0</v>
      </c>
      <c r="X19" s="733">
        <f t="shared" si="0"/>
        <v>0</v>
      </c>
      <c r="Y19" s="733">
        <f t="shared" si="0"/>
        <v>0</v>
      </c>
      <c r="Z19" s="734">
        <f t="shared" si="0"/>
        <v>2102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0.39</v>
      </c>
      <c r="I20" s="731">
        <v>0.55000000000000004</v>
      </c>
      <c r="J20" s="731">
        <v>6.38</v>
      </c>
      <c r="K20" s="731">
        <v>7.31</v>
      </c>
      <c r="L20" s="731">
        <v>7.08</v>
      </c>
      <c r="M20" s="731">
        <v>0.31</v>
      </c>
      <c r="N20" s="731">
        <v>33.159999999999997</v>
      </c>
      <c r="O20" s="731">
        <v>54.88</v>
      </c>
      <c r="P20" s="731">
        <v>15.62</v>
      </c>
      <c r="Q20" s="731">
        <v>1.29</v>
      </c>
      <c r="R20" s="731">
        <v>0.1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127.07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11</v>
      </c>
      <c r="I21" s="726">
        <v>21</v>
      </c>
      <c r="J21" s="726">
        <v>316</v>
      </c>
      <c r="K21" s="726">
        <v>399</v>
      </c>
      <c r="L21" s="726">
        <v>451</v>
      </c>
      <c r="M21" s="726">
        <v>22</v>
      </c>
      <c r="N21" s="726">
        <v>2418</v>
      </c>
      <c r="O21" s="726">
        <v>4223</v>
      </c>
      <c r="P21" s="726">
        <v>1109</v>
      </c>
      <c r="Q21" s="726">
        <v>135</v>
      </c>
      <c r="R21" s="726">
        <v>7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9112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1</v>
      </c>
      <c r="I22" s="729">
        <v>1</v>
      </c>
      <c r="J22" s="729">
        <v>12</v>
      </c>
      <c r="K22" s="729">
        <v>12</v>
      </c>
      <c r="L22" s="729">
        <v>8</v>
      </c>
      <c r="M22" s="729">
        <v>0</v>
      </c>
      <c r="N22" s="729">
        <v>45</v>
      </c>
      <c r="O22" s="729">
        <v>71</v>
      </c>
      <c r="P22" s="729">
        <v>19</v>
      </c>
      <c r="Q22" s="729">
        <v>2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171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1.67</v>
      </c>
      <c r="K23" s="731">
        <v>0</v>
      </c>
      <c r="L23" s="731">
        <v>0</v>
      </c>
      <c r="M23" s="731">
        <v>0</v>
      </c>
      <c r="N23" s="731">
        <v>2.13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3.8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72</v>
      </c>
      <c r="K24" s="726">
        <v>0</v>
      </c>
      <c r="L24" s="726">
        <v>0</v>
      </c>
      <c r="M24" s="726">
        <v>0</v>
      </c>
      <c r="N24" s="726">
        <v>151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223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4</v>
      </c>
      <c r="K25" s="729">
        <v>0</v>
      </c>
      <c r="L25" s="729">
        <v>0</v>
      </c>
      <c r="M25" s="729">
        <v>0</v>
      </c>
      <c r="N25" s="729">
        <v>3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7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0.39</v>
      </c>
      <c r="I26" s="731">
        <f t="shared" si="1"/>
        <v>0.55000000000000004</v>
      </c>
      <c r="J26" s="731">
        <f t="shared" si="1"/>
        <v>8.0500000000000007</v>
      </c>
      <c r="K26" s="731">
        <f t="shared" si="1"/>
        <v>7.31</v>
      </c>
      <c r="L26" s="731">
        <f t="shared" si="1"/>
        <v>7.08</v>
      </c>
      <c r="M26" s="731">
        <f t="shared" si="1"/>
        <v>0.31</v>
      </c>
      <c r="N26" s="731">
        <f t="shared" si="1"/>
        <v>35.29</v>
      </c>
      <c r="O26" s="731">
        <f t="shared" si="1"/>
        <v>54.88</v>
      </c>
      <c r="P26" s="731">
        <f t="shared" si="1"/>
        <v>15.62</v>
      </c>
      <c r="Q26" s="731">
        <f t="shared" si="1"/>
        <v>1.29</v>
      </c>
      <c r="R26" s="731">
        <f t="shared" si="1"/>
        <v>0.1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130.87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11</v>
      </c>
      <c r="I27" s="726">
        <f t="shared" si="1"/>
        <v>21</v>
      </c>
      <c r="J27" s="726">
        <f t="shared" si="1"/>
        <v>388</v>
      </c>
      <c r="K27" s="726">
        <f t="shared" si="1"/>
        <v>399</v>
      </c>
      <c r="L27" s="726">
        <f t="shared" si="1"/>
        <v>451</v>
      </c>
      <c r="M27" s="726">
        <f t="shared" si="1"/>
        <v>22</v>
      </c>
      <c r="N27" s="726">
        <f t="shared" si="1"/>
        <v>2569</v>
      </c>
      <c r="O27" s="726">
        <f t="shared" si="1"/>
        <v>4223</v>
      </c>
      <c r="P27" s="726">
        <f t="shared" si="1"/>
        <v>1109</v>
      </c>
      <c r="Q27" s="726">
        <f t="shared" si="1"/>
        <v>135</v>
      </c>
      <c r="R27" s="726">
        <f t="shared" si="1"/>
        <v>7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9335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1</v>
      </c>
      <c r="I28" s="733">
        <f t="shared" si="1"/>
        <v>1</v>
      </c>
      <c r="J28" s="733">
        <f t="shared" si="1"/>
        <v>16</v>
      </c>
      <c r="K28" s="733">
        <f t="shared" si="1"/>
        <v>12</v>
      </c>
      <c r="L28" s="733">
        <f t="shared" si="1"/>
        <v>8</v>
      </c>
      <c r="M28" s="733">
        <f t="shared" si="1"/>
        <v>0</v>
      </c>
      <c r="N28" s="733">
        <f t="shared" si="1"/>
        <v>48</v>
      </c>
      <c r="O28" s="733">
        <f t="shared" si="1"/>
        <v>71</v>
      </c>
      <c r="P28" s="733">
        <f t="shared" si="1"/>
        <v>19</v>
      </c>
      <c r="Q28" s="733">
        <f t="shared" si="1"/>
        <v>2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178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0.39</v>
      </c>
      <c r="G29" s="731">
        <f t="shared" si="2"/>
        <v>1.08</v>
      </c>
      <c r="H29" s="731">
        <f t="shared" si="2"/>
        <v>3.1100000000000003</v>
      </c>
      <c r="I29" s="731">
        <f t="shared" si="2"/>
        <v>7.96</v>
      </c>
      <c r="J29" s="731">
        <f t="shared" si="2"/>
        <v>18.149999999999999</v>
      </c>
      <c r="K29" s="731">
        <f t="shared" si="2"/>
        <v>65.959999999999994</v>
      </c>
      <c r="L29" s="731">
        <f t="shared" si="2"/>
        <v>35.78</v>
      </c>
      <c r="M29" s="731">
        <f t="shared" si="2"/>
        <v>70.040000000000006</v>
      </c>
      <c r="N29" s="731">
        <f t="shared" si="2"/>
        <v>116.8</v>
      </c>
      <c r="O29" s="731">
        <f t="shared" si="2"/>
        <v>167.88</v>
      </c>
      <c r="P29" s="731">
        <f t="shared" si="2"/>
        <v>152.27000000000001</v>
      </c>
      <c r="Q29" s="731">
        <f t="shared" si="2"/>
        <v>176.97</v>
      </c>
      <c r="R29" s="731">
        <f t="shared" si="2"/>
        <v>14.83</v>
      </c>
      <c r="S29" s="731">
        <f t="shared" si="2"/>
        <v>2.25</v>
      </c>
      <c r="T29" s="731">
        <f t="shared" si="2"/>
        <v>13.09</v>
      </c>
      <c r="U29" s="731">
        <f t="shared" si="2"/>
        <v>0.44</v>
      </c>
      <c r="V29" s="731">
        <f t="shared" si="2"/>
        <v>0.8</v>
      </c>
      <c r="W29" s="731">
        <f t="shared" si="2"/>
        <v>0</v>
      </c>
      <c r="X29" s="731">
        <f t="shared" si="2"/>
        <v>0</v>
      </c>
      <c r="Y29" s="731">
        <f t="shared" si="2"/>
        <v>0</v>
      </c>
      <c r="Z29" s="723">
        <f t="shared" si="2"/>
        <v>847.8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8</v>
      </c>
      <c r="G30" s="726">
        <f t="shared" si="2"/>
        <v>49</v>
      </c>
      <c r="H30" s="726">
        <f t="shared" si="2"/>
        <v>224</v>
      </c>
      <c r="I30" s="726">
        <f t="shared" si="2"/>
        <v>1039</v>
      </c>
      <c r="J30" s="726">
        <f t="shared" si="2"/>
        <v>1491</v>
      </c>
      <c r="K30" s="726">
        <f t="shared" si="2"/>
        <v>9698</v>
      </c>
      <c r="L30" s="726">
        <f t="shared" si="2"/>
        <v>5101</v>
      </c>
      <c r="M30" s="726">
        <f t="shared" si="2"/>
        <v>10814</v>
      </c>
      <c r="N30" s="726">
        <f t="shared" si="2"/>
        <v>16759</v>
      </c>
      <c r="O30" s="726">
        <f t="shared" si="2"/>
        <v>28089</v>
      </c>
      <c r="P30" s="726">
        <f t="shared" si="2"/>
        <v>29219</v>
      </c>
      <c r="Q30" s="726">
        <f t="shared" si="2"/>
        <v>36683</v>
      </c>
      <c r="R30" s="726">
        <f t="shared" si="2"/>
        <v>3507</v>
      </c>
      <c r="S30" s="726">
        <f t="shared" si="2"/>
        <v>564</v>
      </c>
      <c r="T30" s="726">
        <f t="shared" si="2"/>
        <v>3424</v>
      </c>
      <c r="U30" s="726">
        <f t="shared" si="2"/>
        <v>183</v>
      </c>
      <c r="V30" s="726">
        <f t="shared" si="2"/>
        <v>193</v>
      </c>
      <c r="W30" s="726">
        <f t="shared" si="2"/>
        <v>0</v>
      </c>
      <c r="X30" s="726">
        <f t="shared" si="2"/>
        <v>0</v>
      </c>
      <c r="Y30" s="726">
        <f t="shared" si="2"/>
        <v>0</v>
      </c>
      <c r="Z30" s="727">
        <f t="shared" si="2"/>
        <v>147045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2</v>
      </c>
      <c r="G31" s="733">
        <f t="shared" si="2"/>
        <v>6</v>
      </c>
      <c r="H31" s="733">
        <f t="shared" si="2"/>
        <v>19</v>
      </c>
      <c r="I31" s="733">
        <f t="shared" si="2"/>
        <v>58</v>
      </c>
      <c r="J31" s="733">
        <f t="shared" si="2"/>
        <v>64</v>
      </c>
      <c r="K31" s="733">
        <f t="shared" si="2"/>
        <v>320</v>
      </c>
      <c r="L31" s="733">
        <f t="shared" si="2"/>
        <v>124</v>
      </c>
      <c r="M31" s="733">
        <f t="shared" si="2"/>
        <v>292</v>
      </c>
      <c r="N31" s="733">
        <f t="shared" si="2"/>
        <v>299</v>
      </c>
      <c r="O31" s="733">
        <f t="shared" si="2"/>
        <v>404</v>
      </c>
      <c r="P31" s="733">
        <f t="shared" si="2"/>
        <v>327</v>
      </c>
      <c r="Q31" s="733">
        <f t="shared" si="2"/>
        <v>322</v>
      </c>
      <c r="R31" s="733">
        <f t="shared" si="2"/>
        <v>22</v>
      </c>
      <c r="S31" s="733">
        <f t="shared" si="2"/>
        <v>3</v>
      </c>
      <c r="T31" s="733">
        <f t="shared" si="2"/>
        <v>17</v>
      </c>
      <c r="U31" s="733">
        <f t="shared" si="2"/>
        <v>1</v>
      </c>
      <c r="V31" s="733">
        <f t="shared" si="2"/>
        <v>0</v>
      </c>
      <c r="W31" s="733">
        <f t="shared" si="2"/>
        <v>0</v>
      </c>
      <c r="X31" s="733">
        <f t="shared" si="2"/>
        <v>0</v>
      </c>
      <c r="Y31" s="733">
        <f t="shared" si="2"/>
        <v>0</v>
      </c>
      <c r="Z31" s="734">
        <f t="shared" si="2"/>
        <v>2280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3.44</v>
      </c>
      <c r="M32" s="731">
        <v>27.94</v>
      </c>
      <c r="N32" s="731">
        <v>34.65</v>
      </c>
      <c r="O32" s="731">
        <v>12.22</v>
      </c>
      <c r="P32" s="731">
        <v>9.25</v>
      </c>
      <c r="Q32" s="731">
        <v>18.13</v>
      </c>
      <c r="R32" s="731">
        <v>194.57</v>
      </c>
      <c r="S32" s="731">
        <v>116.66</v>
      </c>
      <c r="T32" s="731">
        <v>93.84</v>
      </c>
      <c r="U32" s="731">
        <v>44.51</v>
      </c>
      <c r="V32" s="731">
        <v>16.12</v>
      </c>
      <c r="W32" s="731">
        <v>15.65</v>
      </c>
      <c r="X32" s="731">
        <v>15.07</v>
      </c>
      <c r="Y32" s="731">
        <v>3.81</v>
      </c>
      <c r="Z32" s="723">
        <v>605.86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453</v>
      </c>
      <c r="M33" s="726">
        <v>4074</v>
      </c>
      <c r="N33" s="726">
        <v>5406</v>
      </c>
      <c r="O33" s="726">
        <v>2366</v>
      </c>
      <c r="P33" s="726">
        <v>1738</v>
      </c>
      <c r="Q33" s="726">
        <v>3454</v>
      </c>
      <c r="R33" s="726">
        <v>40194</v>
      </c>
      <c r="S33" s="726">
        <v>25262</v>
      </c>
      <c r="T33" s="726">
        <v>19865</v>
      </c>
      <c r="U33" s="726">
        <v>9713</v>
      </c>
      <c r="V33" s="726">
        <v>3376</v>
      </c>
      <c r="W33" s="726">
        <v>3279</v>
      </c>
      <c r="X33" s="726">
        <v>3089</v>
      </c>
      <c r="Y33" s="726">
        <v>785</v>
      </c>
      <c r="Z33" s="727">
        <v>123054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15</v>
      </c>
      <c r="M34" s="729">
        <v>85</v>
      </c>
      <c r="N34" s="729">
        <v>110</v>
      </c>
      <c r="O34" s="729">
        <v>35</v>
      </c>
      <c r="P34" s="729">
        <v>19</v>
      </c>
      <c r="Q34" s="729">
        <v>32</v>
      </c>
      <c r="R34" s="729">
        <v>209</v>
      </c>
      <c r="S34" s="729">
        <v>118</v>
      </c>
      <c r="T34" s="729">
        <v>80</v>
      </c>
      <c r="U34" s="729">
        <v>39</v>
      </c>
      <c r="V34" s="729">
        <v>12</v>
      </c>
      <c r="W34" s="729">
        <v>15</v>
      </c>
      <c r="X34" s="729">
        <v>16</v>
      </c>
      <c r="Y34" s="729">
        <v>3</v>
      </c>
      <c r="Z34" s="730">
        <v>788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3.44</v>
      </c>
      <c r="M38" s="731">
        <f t="shared" si="3"/>
        <v>27.94</v>
      </c>
      <c r="N38" s="731">
        <f t="shared" si="3"/>
        <v>34.65</v>
      </c>
      <c r="O38" s="731">
        <f t="shared" si="3"/>
        <v>12.22</v>
      </c>
      <c r="P38" s="731">
        <f t="shared" si="3"/>
        <v>9.25</v>
      </c>
      <c r="Q38" s="731">
        <f t="shared" si="3"/>
        <v>18.13</v>
      </c>
      <c r="R38" s="731">
        <f t="shared" si="3"/>
        <v>194.57</v>
      </c>
      <c r="S38" s="731">
        <f t="shared" si="3"/>
        <v>116.66</v>
      </c>
      <c r="T38" s="731">
        <f t="shared" si="3"/>
        <v>93.84</v>
      </c>
      <c r="U38" s="731">
        <f t="shared" si="3"/>
        <v>44.51</v>
      </c>
      <c r="V38" s="731">
        <f t="shared" si="3"/>
        <v>16.12</v>
      </c>
      <c r="W38" s="731">
        <f t="shared" si="3"/>
        <v>15.65</v>
      </c>
      <c r="X38" s="731">
        <f t="shared" si="3"/>
        <v>15.07</v>
      </c>
      <c r="Y38" s="731">
        <f t="shared" si="3"/>
        <v>3.81</v>
      </c>
      <c r="Z38" s="723">
        <f t="shared" si="3"/>
        <v>605.86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453</v>
      </c>
      <c r="M39" s="726">
        <f t="shared" si="3"/>
        <v>4074</v>
      </c>
      <c r="N39" s="726">
        <f t="shared" si="3"/>
        <v>5406</v>
      </c>
      <c r="O39" s="726">
        <f t="shared" si="3"/>
        <v>2366</v>
      </c>
      <c r="P39" s="726">
        <f t="shared" si="3"/>
        <v>1738</v>
      </c>
      <c r="Q39" s="726">
        <f t="shared" si="3"/>
        <v>3454</v>
      </c>
      <c r="R39" s="726">
        <f t="shared" si="3"/>
        <v>40194</v>
      </c>
      <c r="S39" s="726">
        <f t="shared" si="3"/>
        <v>25262</v>
      </c>
      <c r="T39" s="726">
        <f t="shared" si="3"/>
        <v>19865</v>
      </c>
      <c r="U39" s="726">
        <f t="shared" si="3"/>
        <v>9713</v>
      </c>
      <c r="V39" s="726">
        <f t="shared" si="3"/>
        <v>3376</v>
      </c>
      <c r="W39" s="726">
        <f t="shared" si="3"/>
        <v>3279</v>
      </c>
      <c r="X39" s="726">
        <f t="shared" si="3"/>
        <v>3089</v>
      </c>
      <c r="Y39" s="726">
        <f t="shared" si="3"/>
        <v>785</v>
      </c>
      <c r="Z39" s="727">
        <f t="shared" si="3"/>
        <v>123054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15</v>
      </c>
      <c r="M40" s="733">
        <f t="shared" si="3"/>
        <v>85</v>
      </c>
      <c r="N40" s="733">
        <f t="shared" si="3"/>
        <v>110</v>
      </c>
      <c r="O40" s="733">
        <f t="shared" si="3"/>
        <v>35</v>
      </c>
      <c r="P40" s="733">
        <f t="shared" si="3"/>
        <v>19</v>
      </c>
      <c r="Q40" s="733">
        <f t="shared" si="3"/>
        <v>32</v>
      </c>
      <c r="R40" s="733">
        <f t="shared" si="3"/>
        <v>209</v>
      </c>
      <c r="S40" s="733">
        <f t="shared" si="3"/>
        <v>118</v>
      </c>
      <c r="T40" s="733">
        <f t="shared" si="3"/>
        <v>80</v>
      </c>
      <c r="U40" s="733">
        <f t="shared" si="3"/>
        <v>39</v>
      </c>
      <c r="V40" s="733">
        <f t="shared" si="3"/>
        <v>12</v>
      </c>
      <c r="W40" s="733">
        <f t="shared" si="3"/>
        <v>15</v>
      </c>
      <c r="X40" s="733">
        <f t="shared" si="3"/>
        <v>16</v>
      </c>
      <c r="Y40" s="733">
        <f t="shared" si="3"/>
        <v>3</v>
      </c>
      <c r="Z40" s="734">
        <f t="shared" si="3"/>
        <v>788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0.86</v>
      </c>
      <c r="N41" s="731">
        <v>5.01</v>
      </c>
      <c r="O41" s="731">
        <v>19.8</v>
      </c>
      <c r="P41" s="731">
        <v>41.43</v>
      </c>
      <c r="Q41" s="731">
        <v>9.9499999999999993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77.05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89</v>
      </c>
      <c r="N42" s="726">
        <v>356</v>
      </c>
      <c r="O42" s="726">
        <v>1414</v>
      </c>
      <c r="P42" s="726">
        <v>3151</v>
      </c>
      <c r="Q42" s="726">
        <v>706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5716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1</v>
      </c>
      <c r="N43" s="729">
        <v>5</v>
      </c>
      <c r="O43" s="729">
        <v>23</v>
      </c>
      <c r="P43" s="729">
        <v>48</v>
      </c>
      <c r="Q43" s="729">
        <v>12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89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9.6199999999999992</v>
      </c>
      <c r="G44" s="731">
        <v>1.28</v>
      </c>
      <c r="H44" s="731">
        <v>10.92</v>
      </c>
      <c r="I44" s="731">
        <v>120.11</v>
      </c>
      <c r="J44" s="731">
        <v>69.59</v>
      </c>
      <c r="K44" s="731">
        <v>301.02999999999997</v>
      </c>
      <c r="L44" s="731">
        <v>552.69000000000005</v>
      </c>
      <c r="M44" s="731">
        <v>1049.5899999999999</v>
      </c>
      <c r="N44" s="731">
        <v>1157.23</v>
      </c>
      <c r="O44" s="731">
        <v>852.26</v>
      </c>
      <c r="P44" s="731">
        <v>619.03</v>
      </c>
      <c r="Q44" s="731">
        <v>427.85</v>
      </c>
      <c r="R44" s="731">
        <v>68.94</v>
      </c>
      <c r="S44" s="731">
        <v>30.54</v>
      </c>
      <c r="T44" s="731">
        <v>38.39</v>
      </c>
      <c r="U44" s="731">
        <v>7.66</v>
      </c>
      <c r="V44" s="731">
        <v>5.75</v>
      </c>
      <c r="W44" s="731">
        <v>0.73</v>
      </c>
      <c r="X44" s="731">
        <v>10.55</v>
      </c>
      <c r="Y44" s="731">
        <v>3.1</v>
      </c>
      <c r="Z44" s="723">
        <v>5336.86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89</v>
      </c>
      <c r="G45" s="726">
        <v>26</v>
      </c>
      <c r="H45" s="726">
        <v>351</v>
      </c>
      <c r="I45" s="726">
        <v>5122</v>
      </c>
      <c r="J45" s="726">
        <v>3465</v>
      </c>
      <c r="K45" s="726">
        <v>17813</v>
      </c>
      <c r="L45" s="726">
        <v>38261</v>
      </c>
      <c r="M45" s="726">
        <v>76481</v>
      </c>
      <c r="N45" s="726">
        <v>91057</v>
      </c>
      <c r="O45" s="726">
        <v>65048</v>
      </c>
      <c r="P45" s="726">
        <v>47982</v>
      </c>
      <c r="Q45" s="726">
        <v>32889</v>
      </c>
      <c r="R45" s="726">
        <v>5107</v>
      </c>
      <c r="S45" s="726">
        <v>2530</v>
      </c>
      <c r="T45" s="726">
        <v>2858</v>
      </c>
      <c r="U45" s="726">
        <v>550</v>
      </c>
      <c r="V45" s="726">
        <v>491</v>
      </c>
      <c r="W45" s="726">
        <v>55</v>
      </c>
      <c r="X45" s="726">
        <v>749</v>
      </c>
      <c r="Y45" s="726">
        <v>220</v>
      </c>
      <c r="Z45" s="727">
        <v>391144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8</v>
      </c>
      <c r="G46" s="729">
        <v>3</v>
      </c>
      <c r="H46" s="729">
        <v>32</v>
      </c>
      <c r="I46" s="729">
        <v>300</v>
      </c>
      <c r="J46" s="729">
        <v>146</v>
      </c>
      <c r="K46" s="729">
        <v>545</v>
      </c>
      <c r="L46" s="729">
        <v>715</v>
      </c>
      <c r="M46" s="729">
        <v>1169</v>
      </c>
      <c r="N46" s="729">
        <v>1400</v>
      </c>
      <c r="O46" s="729">
        <v>1071</v>
      </c>
      <c r="P46" s="729">
        <v>774</v>
      </c>
      <c r="Q46" s="729">
        <v>520</v>
      </c>
      <c r="R46" s="729">
        <v>80</v>
      </c>
      <c r="S46" s="729">
        <v>40</v>
      </c>
      <c r="T46" s="729">
        <v>50</v>
      </c>
      <c r="U46" s="729">
        <v>9</v>
      </c>
      <c r="V46" s="729">
        <v>9</v>
      </c>
      <c r="W46" s="729">
        <v>1</v>
      </c>
      <c r="X46" s="729">
        <v>13</v>
      </c>
      <c r="Y46" s="729">
        <v>4</v>
      </c>
      <c r="Z46" s="730">
        <v>6889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9.6199999999999992</v>
      </c>
      <c r="G47" s="731">
        <f t="shared" si="4"/>
        <v>1.28</v>
      </c>
      <c r="H47" s="731">
        <f t="shared" si="4"/>
        <v>10.92</v>
      </c>
      <c r="I47" s="731">
        <f t="shared" si="4"/>
        <v>120.11</v>
      </c>
      <c r="J47" s="731">
        <f t="shared" si="4"/>
        <v>69.59</v>
      </c>
      <c r="K47" s="731">
        <f t="shared" si="4"/>
        <v>301.02999999999997</v>
      </c>
      <c r="L47" s="731">
        <f t="shared" si="4"/>
        <v>552.69000000000005</v>
      </c>
      <c r="M47" s="731">
        <f t="shared" si="4"/>
        <v>1050.4499999999998</v>
      </c>
      <c r="N47" s="731">
        <f t="shared" si="4"/>
        <v>1162.24</v>
      </c>
      <c r="O47" s="731">
        <f t="shared" si="4"/>
        <v>872.06</v>
      </c>
      <c r="P47" s="731">
        <f t="shared" si="4"/>
        <v>660.45999999999992</v>
      </c>
      <c r="Q47" s="731">
        <f t="shared" si="4"/>
        <v>437.8</v>
      </c>
      <c r="R47" s="731">
        <f t="shared" si="4"/>
        <v>68.94</v>
      </c>
      <c r="S47" s="731">
        <f t="shared" si="4"/>
        <v>30.54</v>
      </c>
      <c r="T47" s="731">
        <f t="shared" si="4"/>
        <v>38.39</v>
      </c>
      <c r="U47" s="731">
        <f t="shared" si="4"/>
        <v>7.66</v>
      </c>
      <c r="V47" s="731">
        <f t="shared" si="4"/>
        <v>5.75</v>
      </c>
      <c r="W47" s="731">
        <f t="shared" si="4"/>
        <v>0.73</v>
      </c>
      <c r="X47" s="731">
        <f t="shared" si="4"/>
        <v>10.55</v>
      </c>
      <c r="Y47" s="731">
        <f t="shared" si="4"/>
        <v>3.1</v>
      </c>
      <c r="Z47" s="723">
        <f t="shared" si="4"/>
        <v>5413.91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89</v>
      </c>
      <c r="G48" s="726">
        <f t="shared" si="4"/>
        <v>26</v>
      </c>
      <c r="H48" s="726">
        <f t="shared" si="4"/>
        <v>351</v>
      </c>
      <c r="I48" s="726">
        <f t="shared" si="4"/>
        <v>5122</v>
      </c>
      <c r="J48" s="726">
        <f t="shared" si="4"/>
        <v>3465</v>
      </c>
      <c r="K48" s="726">
        <f t="shared" si="4"/>
        <v>17813</v>
      </c>
      <c r="L48" s="726">
        <f t="shared" si="4"/>
        <v>38261</v>
      </c>
      <c r="M48" s="726">
        <f t="shared" si="4"/>
        <v>76570</v>
      </c>
      <c r="N48" s="726">
        <f t="shared" si="4"/>
        <v>91413</v>
      </c>
      <c r="O48" s="726">
        <f t="shared" si="4"/>
        <v>66462</v>
      </c>
      <c r="P48" s="726">
        <f t="shared" si="4"/>
        <v>51133</v>
      </c>
      <c r="Q48" s="726">
        <f t="shared" si="4"/>
        <v>33595</v>
      </c>
      <c r="R48" s="726">
        <f t="shared" si="4"/>
        <v>5107</v>
      </c>
      <c r="S48" s="726">
        <f t="shared" si="4"/>
        <v>2530</v>
      </c>
      <c r="T48" s="726">
        <f t="shared" si="4"/>
        <v>2858</v>
      </c>
      <c r="U48" s="726">
        <f t="shared" si="4"/>
        <v>550</v>
      </c>
      <c r="V48" s="726">
        <f t="shared" si="4"/>
        <v>491</v>
      </c>
      <c r="W48" s="726">
        <f t="shared" si="4"/>
        <v>55</v>
      </c>
      <c r="X48" s="726">
        <f t="shared" si="4"/>
        <v>749</v>
      </c>
      <c r="Y48" s="726">
        <f t="shared" si="4"/>
        <v>220</v>
      </c>
      <c r="Z48" s="727">
        <f t="shared" si="4"/>
        <v>396860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8</v>
      </c>
      <c r="G49" s="733">
        <f t="shared" si="4"/>
        <v>3</v>
      </c>
      <c r="H49" s="733">
        <f t="shared" si="4"/>
        <v>32</v>
      </c>
      <c r="I49" s="733">
        <f t="shared" si="4"/>
        <v>300</v>
      </c>
      <c r="J49" s="733">
        <f t="shared" si="4"/>
        <v>146</v>
      </c>
      <c r="K49" s="733">
        <f t="shared" si="4"/>
        <v>545</v>
      </c>
      <c r="L49" s="733">
        <f t="shared" si="4"/>
        <v>715</v>
      </c>
      <c r="M49" s="733">
        <f t="shared" si="4"/>
        <v>1170</v>
      </c>
      <c r="N49" s="733">
        <f t="shared" si="4"/>
        <v>1405</v>
      </c>
      <c r="O49" s="733">
        <f t="shared" si="4"/>
        <v>1094</v>
      </c>
      <c r="P49" s="733">
        <f t="shared" si="4"/>
        <v>822</v>
      </c>
      <c r="Q49" s="733">
        <f t="shared" si="4"/>
        <v>532</v>
      </c>
      <c r="R49" s="733">
        <f t="shared" si="4"/>
        <v>80</v>
      </c>
      <c r="S49" s="733">
        <f t="shared" si="4"/>
        <v>40</v>
      </c>
      <c r="T49" s="733">
        <f t="shared" si="4"/>
        <v>50</v>
      </c>
      <c r="U49" s="733">
        <f t="shared" si="4"/>
        <v>9</v>
      </c>
      <c r="V49" s="733">
        <f t="shared" si="4"/>
        <v>9</v>
      </c>
      <c r="W49" s="733">
        <f t="shared" si="4"/>
        <v>1</v>
      </c>
      <c r="X49" s="733">
        <f t="shared" si="4"/>
        <v>13</v>
      </c>
      <c r="Y49" s="733">
        <f t="shared" si="4"/>
        <v>4</v>
      </c>
      <c r="Z49" s="734">
        <f t="shared" si="4"/>
        <v>6978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9.6199999999999992</v>
      </c>
      <c r="G50" s="731">
        <f t="shared" si="5"/>
        <v>1.28</v>
      </c>
      <c r="H50" s="731">
        <f t="shared" si="5"/>
        <v>10.92</v>
      </c>
      <c r="I50" s="731">
        <f t="shared" si="5"/>
        <v>120.11</v>
      </c>
      <c r="J50" s="731">
        <f t="shared" si="5"/>
        <v>69.59</v>
      </c>
      <c r="K50" s="731">
        <f t="shared" si="5"/>
        <v>301.02999999999997</v>
      </c>
      <c r="L50" s="731">
        <f t="shared" si="5"/>
        <v>556.13000000000011</v>
      </c>
      <c r="M50" s="731">
        <f t="shared" si="5"/>
        <v>1078.3899999999999</v>
      </c>
      <c r="N50" s="731">
        <f t="shared" si="5"/>
        <v>1196.8900000000001</v>
      </c>
      <c r="O50" s="731">
        <f t="shared" si="5"/>
        <v>884.28</v>
      </c>
      <c r="P50" s="731">
        <f t="shared" si="5"/>
        <v>669.70999999999992</v>
      </c>
      <c r="Q50" s="731">
        <f t="shared" si="5"/>
        <v>455.93</v>
      </c>
      <c r="R50" s="731">
        <f t="shared" si="5"/>
        <v>263.51</v>
      </c>
      <c r="S50" s="731">
        <f t="shared" si="5"/>
        <v>147.19999999999999</v>
      </c>
      <c r="T50" s="731">
        <f t="shared" si="5"/>
        <v>132.23000000000002</v>
      </c>
      <c r="U50" s="731">
        <f t="shared" si="5"/>
        <v>52.17</v>
      </c>
      <c r="V50" s="731">
        <f t="shared" si="5"/>
        <v>21.87</v>
      </c>
      <c r="W50" s="731">
        <f t="shared" si="5"/>
        <v>16.38</v>
      </c>
      <c r="X50" s="731">
        <f t="shared" si="5"/>
        <v>25.62</v>
      </c>
      <c r="Y50" s="731">
        <f t="shared" si="5"/>
        <v>6.91</v>
      </c>
      <c r="Z50" s="723">
        <f t="shared" si="5"/>
        <v>6019.7699999999995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89</v>
      </c>
      <c r="G51" s="726">
        <f t="shared" si="5"/>
        <v>26</v>
      </c>
      <c r="H51" s="726">
        <f t="shared" si="5"/>
        <v>351</v>
      </c>
      <c r="I51" s="726">
        <f t="shared" si="5"/>
        <v>5122</v>
      </c>
      <c r="J51" s="726">
        <f t="shared" si="5"/>
        <v>3465</v>
      </c>
      <c r="K51" s="726">
        <f t="shared" si="5"/>
        <v>17813</v>
      </c>
      <c r="L51" s="726">
        <f t="shared" si="5"/>
        <v>38714</v>
      </c>
      <c r="M51" s="726">
        <f t="shared" si="5"/>
        <v>80644</v>
      </c>
      <c r="N51" s="726">
        <f t="shared" si="5"/>
        <v>96819</v>
      </c>
      <c r="O51" s="726">
        <f t="shared" si="5"/>
        <v>68828</v>
      </c>
      <c r="P51" s="726">
        <f t="shared" si="5"/>
        <v>52871</v>
      </c>
      <c r="Q51" s="726">
        <f t="shared" si="5"/>
        <v>37049</v>
      </c>
      <c r="R51" s="726">
        <f t="shared" si="5"/>
        <v>45301</v>
      </c>
      <c r="S51" s="726">
        <f t="shared" si="5"/>
        <v>27792</v>
      </c>
      <c r="T51" s="726">
        <f t="shared" si="5"/>
        <v>22723</v>
      </c>
      <c r="U51" s="726">
        <f t="shared" si="5"/>
        <v>10263</v>
      </c>
      <c r="V51" s="726">
        <f t="shared" si="5"/>
        <v>3867</v>
      </c>
      <c r="W51" s="726">
        <f t="shared" si="5"/>
        <v>3334</v>
      </c>
      <c r="X51" s="726">
        <f t="shared" si="5"/>
        <v>3838</v>
      </c>
      <c r="Y51" s="726">
        <f t="shared" si="5"/>
        <v>1005</v>
      </c>
      <c r="Z51" s="727">
        <f t="shared" si="5"/>
        <v>519914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8</v>
      </c>
      <c r="G52" s="733">
        <f t="shared" si="5"/>
        <v>3</v>
      </c>
      <c r="H52" s="733">
        <f t="shared" si="5"/>
        <v>32</v>
      </c>
      <c r="I52" s="733">
        <f t="shared" si="5"/>
        <v>300</v>
      </c>
      <c r="J52" s="733">
        <f t="shared" si="5"/>
        <v>146</v>
      </c>
      <c r="K52" s="733">
        <f t="shared" si="5"/>
        <v>545</v>
      </c>
      <c r="L52" s="733">
        <f t="shared" si="5"/>
        <v>730</v>
      </c>
      <c r="M52" s="733">
        <f t="shared" si="5"/>
        <v>1255</v>
      </c>
      <c r="N52" s="733">
        <f t="shared" si="5"/>
        <v>1515</v>
      </c>
      <c r="O52" s="733">
        <f t="shared" si="5"/>
        <v>1129</v>
      </c>
      <c r="P52" s="733">
        <f t="shared" si="5"/>
        <v>841</v>
      </c>
      <c r="Q52" s="733">
        <f t="shared" si="5"/>
        <v>564</v>
      </c>
      <c r="R52" s="733">
        <f t="shared" si="5"/>
        <v>289</v>
      </c>
      <c r="S52" s="733">
        <f t="shared" si="5"/>
        <v>158</v>
      </c>
      <c r="T52" s="733">
        <f t="shared" si="5"/>
        <v>130</v>
      </c>
      <c r="U52" s="733">
        <f t="shared" si="5"/>
        <v>48</v>
      </c>
      <c r="V52" s="733">
        <f t="shared" si="5"/>
        <v>21</v>
      </c>
      <c r="W52" s="733">
        <f t="shared" si="5"/>
        <v>16</v>
      </c>
      <c r="X52" s="733">
        <f t="shared" si="5"/>
        <v>29</v>
      </c>
      <c r="Y52" s="733">
        <f t="shared" si="5"/>
        <v>7</v>
      </c>
      <c r="Z52" s="734">
        <f t="shared" si="5"/>
        <v>7766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10.01</v>
      </c>
      <c r="G53" s="731">
        <f t="shared" si="6"/>
        <v>2.3600000000000003</v>
      </c>
      <c r="H53" s="731">
        <f t="shared" si="6"/>
        <v>14.030000000000001</v>
      </c>
      <c r="I53" s="731">
        <f t="shared" si="6"/>
        <v>128.07</v>
      </c>
      <c r="J53" s="731">
        <f t="shared" si="6"/>
        <v>87.740000000000009</v>
      </c>
      <c r="K53" s="731">
        <f t="shared" si="6"/>
        <v>366.98999999999995</v>
      </c>
      <c r="L53" s="731">
        <f t="shared" si="6"/>
        <v>591.91000000000008</v>
      </c>
      <c r="M53" s="731">
        <f t="shared" si="6"/>
        <v>1148.4299999999998</v>
      </c>
      <c r="N53" s="731">
        <f t="shared" si="6"/>
        <v>1313.69</v>
      </c>
      <c r="O53" s="731">
        <f t="shared" si="6"/>
        <v>1052.1600000000001</v>
      </c>
      <c r="P53" s="731">
        <f t="shared" si="6"/>
        <v>821.98</v>
      </c>
      <c r="Q53" s="731">
        <f t="shared" si="6"/>
        <v>632.9</v>
      </c>
      <c r="R53" s="731">
        <f t="shared" si="6"/>
        <v>278.34000000000003</v>
      </c>
      <c r="S53" s="731">
        <f t="shared" si="6"/>
        <v>149.44999999999999</v>
      </c>
      <c r="T53" s="731">
        <f t="shared" si="6"/>
        <v>145.32</v>
      </c>
      <c r="U53" s="731">
        <f t="shared" si="6"/>
        <v>52.61</v>
      </c>
      <c r="V53" s="731">
        <f t="shared" si="6"/>
        <v>22.67</v>
      </c>
      <c r="W53" s="731">
        <f t="shared" si="6"/>
        <v>16.38</v>
      </c>
      <c r="X53" s="731">
        <f t="shared" si="6"/>
        <v>25.62</v>
      </c>
      <c r="Y53" s="731">
        <f t="shared" si="6"/>
        <v>6.91</v>
      </c>
      <c r="Z53" s="723">
        <f t="shared" si="6"/>
        <v>6867.57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97</v>
      </c>
      <c r="G54" s="726">
        <f t="shared" si="6"/>
        <v>75</v>
      </c>
      <c r="H54" s="726">
        <f t="shared" si="6"/>
        <v>575</v>
      </c>
      <c r="I54" s="726">
        <f t="shared" si="6"/>
        <v>6161</v>
      </c>
      <c r="J54" s="726">
        <f t="shared" si="6"/>
        <v>4956</v>
      </c>
      <c r="K54" s="726">
        <f t="shared" si="6"/>
        <v>27511</v>
      </c>
      <c r="L54" s="726">
        <f t="shared" si="6"/>
        <v>43815</v>
      </c>
      <c r="M54" s="726">
        <f t="shared" si="6"/>
        <v>91458</v>
      </c>
      <c r="N54" s="726">
        <f t="shared" si="6"/>
        <v>113578</v>
      </c>
      <c r="O54" s="726">
        <f t="shared" si="6"/>
        <v>96917</v>
      </c>
      <c r="P54" s="726">
        <f t="shared" si="6"/>
        <v>82090</v>
      </c>
      <c r="Q54" s="726">
        <f t="shared" si="6"/>
        <v>73732</v>
      </c>
      <c r="R54" s="726">
        <f t="shared" si="6"/>
        <v>48808</v>
      </c>
      <c r="S54" s="726">
        <f t="shared" si="6"/>
        <v>28356</v>
      </c>
      <c r="T54" s="726">
        <f t="shared" si="6"/>
        <v>26147</v>
      </c>
      <c r="U54" s="726">
        <f t="shared" si="6"/>
        <v>10446</v>
      </c>
      <c r="V54" s="726">
        <f t="shared" si="6"/>
        <v>4060</v>
      </c>
      <c r="W54" s="726">
        <f t="shared" si="6"/>
        <v>3334</v>
      </c>
      <c r="X54" s="726">
        <f t="shared" si="6"/>
        <v>3838</v>
      </c>
      <c r="Y54" s="726">
        <f t="shared" si="6"/>
        <v>1005</v>
      </c>
      <c r="Z54" s="727">
        <f t="shared" si="6"/>
        <v>666959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10</v>
      </c>
      <c r="G55" s="736">
        <f t="shared" si="6"/>
        <v>9</v>
      </c>
      <c r="H55" s="736">
        <f t="shared" si="6"/>
        <v>51</v>
      </c>
      <c r="I55" s="736">
        <f t="shared" si="6"/>
        <v>358</v>
      </c>
      <c r="J55" s="736">
        <f t="shared" si="6"/>
        <v>210</v>
      </c>
      <c r="K55" s="736">
        <f t="shared" si="6"/>
        <v>865</v>
      </c>
      <c r="L55" s="736">
        <f t="shared" si="6"/>
        <v>854</v>
      </c>
      <c r="M55" s="736">
        <f t="shared" si="6"/>
        <v>1547</v>
      </c>
      <c r="N55" s="736">
        <f t="shared" si="6"/>
        <v>1814</v>
      </c>
      <c r="O55" s="736">
        <f t="shared" si="6"/>
        <v>1533</v>
      </c>
      <c r="P55" s="736">
        <f t="shared" si="6"/>
        <v>1168</v>
      </c>
      <c r="Q55" s="736">
        <f t="shared" si="6"/>
        <v>886</v>
      </c>
      <c r="R55" s="736">
        <f t="shared" si="6"/>
        <v>311</v>
      </c>
      <c r="S55" s="736">
        <f t="shared" si="6"/>
        <v>161</v>
      </c>
      <c r="T55" s="736">
        <f t="shared" si="6"/>
        <v>147</v>
      </c>
      <c r="U55" s="736">
        <f t="shared" si="6"/>
        <v>49</v>
      </c>
      <c r="V55" s="736">
        <f t="shared" si="6"/>
        <v>21</v>
      </c>
      <c r="W55" s="736">
        <f t="shared" si="6"/>
        <v>16</v>
      </c>
      <c r="X55" s="736">
        <f t="shared" si="6"/>
        <v>29</v>
      </c>
      <c r="Y55" s="736">
        <f t="shared" si="6"/>
        <v>7</v>
      </c>
      <c r="Z55" s="737">
        <f t="shared" si="6"/>
        <v>10046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61.47</v>
      </c>
      <c r="H59" s="901"/>
      <c r="I59" s="901">
        <v>6147</v>
      </c>
      <c r="J59" s="901"/>
      <c r="K59" s="901">
        <v>2.2400000000000002</v>
      </c>
      <c r="L59" s="901"/>
      <c r="M59" s="901">
        <v>0</v>
      </c>
      <c r="N59" s="901"/>
      <c r="O59" s="901">
        <v>0</v>
      </c>
      <c r="P59" s="901"/>
      <c r="Q59" s="901">
        <v>126.85</v>
      </c>
      <c r="R59" s="901"/>
      <c r="S59" s="906">
        <f>M59+O59+Q59</f>
        <v>126.85</v>
      </c>
      <c r="T59" s="907"/>
      <c r="U59" s="901">
        <f>Z53+G59+K59+S59</f>
        <v>7058.13</v>
      </c>
      <c r="V59" s="901"/>
      <c r="W59" s="901">
        <f>Z54</f>
        <v>666959</v>
      </c>
      <c r="X59" s="901"/>
      <c r="Y59" s="901">
        <f>Z55</f>
        <v>10046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activeCell="D4" sqref="D4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392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0</v>
      </c>
      <c r="H5" s="722">
        <v>0</v>
      </c>
      <c r="I5" s="722">
        <v>0.42</v>
      </c>
      <c r="J5" s="722">
        <v>0.06</v>
      </c>
      <c r="K5" s="722">
        <v>0.15</v>
      </c>
      <c r="L5" s="722">
        <v>1.59</v>
      </c>
      <c r="M5" s="722">
        <v>0.86</v>
      </c>
      <c r="N5" s="722">
        <v>2.99</v>
      </c>
      <c r="O5" s="722">
        <v>5.14</v>
      </c>
      <c r="P5" s="722">
        <v>1.9</v>
      </c>
      <c r="Q5" s="722">
        <v>2.27</v>
      </c>
      <c r="R5" s="722">
        <v>3.4</v>
      </c>
      <c r="S5" s="722">
        <v>1.61</v>
      </c>
      <c r="T5" s="722">
        <v>0.28999999999999998</v>
      </c>
      <c r="U5" s="722">
        <v>0.93</v>
      </c>
      <c r="V5" s="722">
        <v>0.78</v>
      </c>
      <c r="W5" s="722">
        <v>0</v>
      </c>
      <c r="X5" s="722">
        <v>0.28999999999999998</v>
      </c>
      <c r="Y5" s="722">
        <v>0.17</v>
      </c>
      <c r="Z5" s="723">
        <v>22.85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0</v>
      </c>
      <c r="H6" s="726">
        <v>0</v>
      </c>
      <c r="I6" s="726">
        <v>86</v>
      </c>
      <c r="J6" s="726">
        <v>18</v>
      </c>
      <c r="K6" s="726">
        <v>57</v>
      </c>
      <c r="L6" s="726">
        <v>599</v>
      </c>
      <c r="M6" s="726">
        <v>351</v>
      </c>
      <c r="N6" s="726">
        <v>1343</v>
      </c>
      <c r="O6" s="726">
        <v>2496</v>
      </c>
      <c r="P6" s="726">
        <v>953</v>
      </c>
      <c r="Q6" s="726">
        <v>1178</v>
      </c>
      <c r="R6" s="726">
        <v>2039</v>
      </c>
      <c r="S6" s="726">
        <v>848</v>
      </c>
      <c r="T6" s="726">
        <v>144</v>
      </c>
      <c r="U6" s="726">
        <v>579</v>
      </c>
      <c r="V6" s="726">
        <v>409</v>
      </c>
      <c r="W6" s="726">
        <v>0</v>
      </c>
      <c r="X6" s="726">
        <v>155</v>
      </c>
      <c r="Y6" s="726">
        <v>91</v>
      </c>
      <c r="Z6" s="727">
        <v>11346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0</v>
      </c>
      <c r="H7" s="729">
        <v>0</v>
      </c>
      <c r="I7" s="729">
        <v>5</v>
      </c>
      <c r="J7" s="729">
        <v>1</v>
      </c>
      <c r="K7" s="729">
        <v>2</v>
      </c>
      <c r="L7" s="729">
        <v>14</v>
      </c>
      <c r="M7" s="729">
        <v>7</v>
      </c>
      <c r="N7" s="729">
        <v>20</v>
      </c>
      <c r="O7" s="729">
        <v>29</v>
      </c>
      <c r="P7" s="729">
        <v>10</v>
      </c>
      <c r="Q7" s="729">
        <v>11</v>
      </c>
      <c r="R7" s="729">
        <v>13</v>
      </c>
      <c r="S7" s="729">
        <v>5</v>
      </c>
      <c r="T7" s="729">
        <v>0</v>
      </c>
      <c r="U7" s="729">
        <v>3</v>
      </c>
      <c r="V7" s="729">
        <v>2</v>
      </c>
      <c r="W7" s="729">
        <v>0</v>
      </c>
      <c r="X7" s="729">
        <v>0</v>
      </c>
      <c r="Y7" s="729">
        <v>0</v>
      </c>
      <c r="Z7" s="730">
        <v>122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0</v>
      </c>
      <c r="H8" s="731">
        <v>0</v>
      </c>
      <c r="I8" s="731">
        <v>0.74</v>
      </c>
      <c r="J8" s="731">
        <v>0.16</v>
      </c>
      <c r="K8" s="731">
        <v>3.09</v>
      </c>
      <c r="L8" s="731">
        <v>3.72</v>
      </c>
      <c r="M8" s="731">
        <v>2.82</v>
      </c>
      <c r="N8" s="731">
        <v>2.9</v>
      </c>
      <c r="O8" s="731">
        <v>3.49</v>
      </c>
      <c r="P8" s="731">
        <v>1.42</v>
      </c>
      <c r="Q8" s="731">
        <v>0.91</v>
      </c>
      <c r="R8" s="731">
        <v>1.45</v>
      </c>
      <c r="S8" s="731">
        <v>0.33</v>
      </c>
      <c r="T8" s="731">
        <v>0.78</v>
      </c>
      <c r="U8" s="731">
        <v>0</v>
      </c>
      <c r="V8" s="731">
        <v>0.32</v>
      </c>
      <c r="W8" s="731">
        <v>0.04</v>
      </c>
      <c r="X8" s="731">
        <v>0</v>
      </c>
      <c r="Y8" s="731">
        <v>0.59</v>
      </c>
      <c r="Z8" s="723">
        <v>22.76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0</v>
      </c>
      <c r="H9" s="726">
        <v>0</v>
      </c>
      <c r="I9" s="726">
        <v>103</v>
      </c>
      <c r="J9" s="726">
        <v>22</v>
      </c>
      <c r="K9" s="726">
        <v>530</v>
      </c>
      <c r="L9" s="726">
        <v>816</v>
      </c>
      <c r="M9" s="726">
        <v>594</v>
      </c>
      <c r="N9" s="726">
        <v>759</v>
      </c>
      <c r="O9" s="726">
        <v>893</v>
      </c>
      <c r="P9" s="726">
        <v>408</v>
      </c>
      <c r="Q9" s="726">
        <v>254</v>
      </c>
      <c r="R9" s="726">
        <v>336</v>
      </c>
      <c r="S9" s="726">
        <v>131</v>
      </c>
      <c r="T9" s="726">
        <v>218</v>
      </c>
      <c r="U9" s="726">
        <v>0</v>
      </c>
      <c r="V9" s="726">
        <v>83</v>
      </c>
      <c r="W9" s="726">
        <v>11</v>
      </c>
      <c r="X9" s="726">
        <v>0</v>
      </c>
      <c r="Y9" s="726">
        <v>159</v>
      </c>
      <c r="Z9" s="727">
        <v>5317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0</v>
      </c>
      <c r="H10" s="729">
        <v>0</v>
      </c>
      <c r="I10" s="729">
        <v>5</v>
      </c>
      <c r="J10" s="729">
        <v>0</v>
      </c>
      <c r="K10" s="729">
        <v>15</v>
      </c>
      <c r="L10" s="729">
        <v>21</v>
      </c>
      <c r="M10" s="729">
        <v>12</v>
      </c>
      <c r="N10" s="729">
        <v>13</v>
      </c>
      <c r="O10" s="729">
        <v>11</v>
      </c>
      <c r="P10" s="729">
        <v>5</v>
      </c>
      <c r="Q10" s="729">
        <v>2</v>
      </c>
      <c r="R10" s="729">
        <v>2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30">
        <v>88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</v>
      </c>
      <c r="M11" s="731">
        <v>0</v>
      </c>
      <c r="N11" s="731">
        <v>0.21</v>
      </c>
      <c r="O11" s="731">
        <v>0.66</v>
      </c>
      <c r="P11" s="731">
        <v>1.86</v>
      </c>
      <c r="Q11" s="731">
        <v>0.23</v>
      </c>
      <c r="R11" s="731">
        <v>0</v>
      </c>
      <c r="S11" s="731">
        <v>0</v>
      </c>
      <c r="T11" s="731">
        <v>0</v>
      </c>
      <c r="U11" s="731">
        <v>0</v>
      </c>
      <c r="V11" s="731">
        <v>0</v>
      </c>
      <c r="W11" s="731">
        <v>0.08</v>
      </c>
      <c r="X11" s="731">
        <v>0</v>
      </c>
      <c r="Y11" s="731">
        <v>0</v>
      </c>
      <c r="Z11" s="723">
        <v>3.04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0</v>
      </c>
      <c r="L12" s="726">
        <v>0</v>
      </c>
      <c r="M12" s="726">
        <v>0</v>
      </c>
      <c r="N12" s="726">
        <v>48</v>
      </c>
      <c r="O12" s="726">
        <v>142</v>
      </c>
      <c r="P12" s="726">
        <v>475</v>
      </c>
      <c r="Q12" s="726">
        <v>61</v>
      </c>
      <c r="R12" s="726">
        <v>0</v>
      </c>
      <c r="S12" s="726">
        <v>0</v>
      </c>
      <c r="T12" s="726">
        <v>0</v>
      </c>
      <c r="U12" s="726">
        <v>0</v>
      </c>
      <c r="V12" s="726">
        <v>0</v>
      </c>
      <c r="W12" s="726">
        <v>22</v>
      </c>
      <c r="X12" s="726">
        <v>0</v>
      </c>
      <c r="Y12" s="726">
        <v>0</v>
      </c>
      <c r="Z12" s="727">
        <v>748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0</v>
      </c>
      <c r="L13" s="729">
        <v>0</v>
      </c>
      <c r="M13" s="729">
        <v>0</v>
      </c>
      <c r="N13" s="729">
        <v>1</v>
      </c>
      <c r="O13" s="729">
        <v>1</v>
      </c>
      <c r="P13" s="729">
        <v>5</v>
      </c>
      <c r="Q13" s="729">
        <v>0</v>
      </c>
      <c r="R13" s="729">
        <v>0</v>
      </c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7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0</v>
      </c>
      <c r="O14" s="731">
        <v>1.34</v>
      </c>
      <c r="P14" s="731">
        <v>7.0000000000000007E-2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1.41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0</v>
      </c>
      <c r="O15" s="726">
        <v>314</v>
      </c>
      <c r="P15" s="726">
        <v>13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327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0</v>
      </c>
      <c r="O16" s="729">
        <v>4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4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</v>
      </c>
      <c r="G17" s="731">
        <f t="shared" si="0"/>
        <v>0</v>
      </c>
      <c r="H17" s="731">
        <f t="shared" si="0"/>
        <v>0</v>
      </c>
      <c r="I17" s="731">
        <f t="shared" si="0"/>
        <v>1.1599999999999999</v>
      </c>
      <c r="J17" s="731">
        <f t="shared" si="0"/>
        <v>0.22</v>
      </c>
      <c r="K17" s="731">
        <f t="shared" si="0"/>
        <v>3.2399999999999998</v>
      </c>
      <c r="L17" s="731">
        <f t="shared" si="0"/>
        <v>5.3100000000000005</v>
      </c>
      <c r="M17" s="731">
        <f t="shared" si="0"/>
        <v>3.6799999999999997</v>
      </c>
      <c r="N17" s="731">
        <f t="shared" si="0"/>
        <v>6.1000000000000005</v>
      </c>
      <c r="O17" s="731">
        <f t="shared" si="0"/>
        <v>10.629999999999999</v>
      </c>
      <c r="P17" s="731">
        <f t="shared" si="0"/>
        <v>5.25</v>
      </c>
      <c r="Q17" s="731">
        <f t="shared" si="0"/>
        <v>3.41</v>
      </c>
      <c r="R17" s="731">
        <f t="shared" si="0"/>
        <v>4.8499999999999996</v>
      </c>
      <c r="S17" s="731">
        <f t="shared" si="0"/>
        <v>1.9400000000000002</v>
      </c>
      <c r="T17" s="731">
        <f t="shared" si="0"/>
        <v>1.07</v>
      </c>
      <c r="U17" s="731">
        <f t="shared" si="0"/>
        <v>0.93</v>
      </c>
      <c r="V17" s="731">
        <f t="shared" si="0"/>
        <v>1.1000000000000001</v>
      </c>
      <c r="W17" s="731">
        <f t="shared" si="0"/>
        <v>0.12</v>
      </c>
      <c r="X17" s="731">
        <f t="shared" si="0"/>
        <v>0.28999999999999998</v>
      </c>
      <c r="Y17" s="731">
        <f t="shared" si="0"/>
        <v>0.76</v>
      </c>
      <c r="Z17" s="723">
        <f t="shared" si="0"/>
        <v>50.059999999999995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0</v>
      </c>
      <c r="G18" s="726">
        <f t="shared" si="0"/>
        <v>0</v>
      </c>
      <c r="H18" s="726">
        <f t="shared" si="0"/>
        <v>0</v>
      </c>
      <c r="I18" s="726">
        <f t="shared" si="0"/>
        <v>189</v>
      </c>
      <c r="J18" s="726">
        <f t="shared" si="0"/>
        <v>40</v>
      </c>
      <c r="K18" s="726">
        <f t="shared" si="0"/>
        <v>587</v>
      </c>
      <c r="L18" s="726">
        <f t="shared" si="0"/>
        <v>1415</v>
      </c>
      <c r="M18" s="726">
        <f t="shared" si="0"/>
        <v>945</v>
      </c>
      <c r="N18" s="726">
        <f t="shared" si="0"/>
        <v>2150</v>
      </c>
      <c r="O18" s="726">
        <f t="shared" si="0"/>
        <v>3845</v>
      </c>
      <c r="P18" s="726">
        <f t="shared" si="0"/>
        <v>1849</v>
      </c>
      <c r="Q18" s="726">
        <f t="shared" si="0"/>
        <v>1493</v>
      </c>
      <c r="R18" s="726">
        <f t="shared" si="0"/>
        <v>2375</v>
      </c>
      <c r="S18" s="726">
        <f t="shared" si="0"/>
        <v>979</v>
      </c>
      <c r="T18" s="726">
        <f t="shared" si="0"/>
        <v>362</v>
      </c>
      <c r="U18" s="726">
        <f t="shared" si="0"/>
        <v>579</v>
      </c>
      <c r="V18" s="726">
        <f t="shared" si="0"/>
        <v>492</v>
      </c>
      <c r="W18" s="726">
        <f t="shared" si="0"/>
        <v>33</v>
      </c>
      <c r="X18" s="726">
        <f t="shared" si="0"/>
        <v>155</v>
      </c>
      <c r="Y18" s="726">
        <f t="shared" si="0"/>
        <v>250</v>
      </c>
      <c r="Z18" s="727">
        <f t="shared" si="0"/>
        <v>17738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0</v>
      </c>
      <c r="G19" s="733">
        <f t="shared" si="0"/>
        <v>0</v>
      </c>
      <c r="H19" s="733">
        <f t="shared" si="0"/>
        <v>0</v>
      </c>
      <c r="I19" s="733">
        <f t="shared" si="0"/>
        <v>10</v>
      </c>
      <c r="J19" s="733">
        <f t="shared" si="0"/>
        <v>1</v>
      </c>
      <c r="K19" s="733">
        <f t="shared" si="0"/>
        <v>17</v>
      </c>
      <c r="L19" s="733">
        <f t="shared" si="0"/>
        <v>35</v>
      </c>
      <c r="M19" s="733">
        <f t="shared" si="0"/>
        <v>19</v>
      </c>
      <c r="N19" s="733">
        <f t="shared" si="0"/>
        <v>34</v>
      </c>
      <c r="O19" s="733">
        <f t="shared" si="0"/>
        <v>45</v>
      </c>
      <c r="P19" s="733">
        <f t="shared" si="0"/>
        <v>20</v>
      </c>
      <c r="Q19" s="733">
        <f t="shared" si="0"/>
        <v>13</v>
      </c>
      <c r="R19" s="733">
        <f t="shared" si="0"/>
        <v>15</v>
      </c>
      <c r="S19" s="733">
        <f t="shared" si="0"/>
        <v>6</v>
      </c>
      <c r="T19" s="733">
        <f t="shared" si="0"/>
        <v>1</v>
      </c>
      <c r="U19" s="733">
        <f t="shared" si="0"/>
        <v>3</v>
      </c>
      <c r="V19" s="733">
        <f t="shared" si="0"/>
        <v>2</v>
      </c>
      <c r="W19" s="733">
        <f t="shared" si="0"/>
        <v>0</v>
      </c>
      <c r="X19" s="733">
        <f t="shared" si="0"/>
        <v>0</v>
      </c>
      <c r="Y19" s="733">
        <f t="shared" si="0"/>
        <v>0</v>
      </c>
      <c r="Z19" s="734">
        <f t="shared" si="0"/>
        <v>221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0</v>
      </c>
      <c r="J20" s="731">
        <v>0</v>
      </c>
      <c r="K20" s="731">
        <v>0</v>
      </c>
      <c r="L20" s="731">
        <v>0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0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0</v>
      </c>
      <c r="J21" s="726">
        <v>0</v>
      </c>
      <c r="K21" s="726">
        <v>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0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0</v>
      </c>
      <c r="J22" s="729">
        <v>0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0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0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0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0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</v>
      </c>
      <c r="I26" s="731">
        <f t="shared" si="1"/>
        <v>0</v>
      </c>
      <c r="J26" s="731">
        <f t="shared" si="1"/>
        <v>0</v>
      </c>
      <c r="K26" s="731">
        <f t="shared" si="1"/>
        <v>0</v>
      </c>
      <c r="L26" s="731">
        <f t="shared" si="1"/>
        <v>0</v>
      </c>
      <c r="M26" s="731">
        <f t="shared" si="1"/>
        <v>0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0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0</v>
      </c>
      <c r="I27" s="726">
        <f t="shared" si="1"/>
        <v>0</v>
      </c>
      <c r="J27" s="726">
        <f t="shared" si="1"/>
        <v>0</v>
      </c>
      <c r="K27" s="726">
        <f t="shared" si="1"/>
        <v>0</v>
      </c>
      <c r="L27" s="726">
        <f t="shared" si="1"/>
        <v>0</v>
      </c>
      <c r="M27" s="726">
        <f t="shared" si="1"/>
        <v>0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0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0</v>
      </c>
      <c r="I28" s="733">
        <f t="shared" si="1"/>
        <v>0</v>
      </c>
      <c r="J28" s="733">
        <f t="shared" si="1"/>
        <v>0</v>
      </c>
      <c r="K28" s="733">
        <f t="shared" si="1"/>
        <v>0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0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</v>
      </c>
      <c r="G29" s="731">
        <f t="shared" si="2"/>
        <v>0</v>
      </c>
      <c r="H29" s="731">
        <f t="shared" si="2"/>
        <v>0</v>
      </c>
      <c r="I29" s="731">
        <f t="shared" si="2"/>
        <v>1.1599999999999999</v>
      </c>
      <c r="J29" s="731">
        <f t="shared" si="2"/>
        <v>0.22</v>
      </c>
      <c r="K29" s="731">
        <f t="shared" si="2"/>
        <v>3.2399999999999998</v>
      </c>
      <c r="L29" s="731">
        <f t="shared" si="2"/>
        <v>5.3100000000000005</v>
      </c>
      <c r="M29" s="731">
        <f t="shared" si="2"/>
        <v>3.6799999999999997</v>
      </c>
      <c r="N29" s="731">
        <f t="shared" si="2"/>
        <v>6.1000000000000005</v>
      </c>
      <c r="O29" s="731">
        <f t="shared" si="2"/>
        <v>10.629999999999999</v>
      </c>
      <c r="P29" s="731">
        <f t="shared" si="2"/>
        <v>5.25</v>
      </c>
      <c r="Q29" s="731">
        <f t="shared" si="2"/>
        <v>3.41</v>
      </c>
      <c r="R29" s="731">
        <f t="shared" si="2"/>
        <v>4.8499999999999996</v>
      </c>
      <c r="S29" s="731">
        <f t="shared" si="2"/>
        <v>1.9400000000000002</v>
      </c>
      <c r="T29" s="731">
        <f t="shared" si="2"/>
        <v>1.07</v>
      </c>
      <c r="U29" s="731">
        <f t="shared" si="2"/>
        <v>0.93</v>
      </c>
      <c r="V29" s="731">
        <f t="shared" si="2"/>
        <v>1.1000000000000001</v>
      </c>
      <c r="W29" s="731">
        <f t="shared" si="2"/>
        <v>0.12</v>
      </c>
      <c r="X29" s="731">
        <f t="shared" si="2"/>
        <v>0.28999999999999998</v>
      </c>
      <c r="Y29" s="731">
        <f t="shared" si="2"/>
        <v>0.76</v>
      </c>
      <c r="Z29" s="723">
        <f t="shared" si="2"/>
        <v>50.059999999999995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0</v>
      </c>
      <c r="G30" s="726">
        <f t="shared" si="2"/>
        <v>0</v>
      </c>
      <c r="H30" s="726">
        <f t="shared" si="2"/>
        <v>0</v>
      </c>
      <c r="I30" s="726">
        <f t="shared" si="2"/>
        <v>189</v>
      </c>
      <c r="J30" s="726">
        <f t="shared" si="2"/>
        <v>40</v>
      </c>
      <c r="K30" s="726">
        <f t="shared" si="2"/>
        <v>587</v>
      </c>
      <c r="L30" s="726">
        <f t="shared" si="2"/>
        <v>1415</v>
      </c>
      <c r="M30" s="726">
        <f t="shared" si="2"/>
        <v>945</v>
      </c>
      <c r="N30" s="726">
        <f t="shared" si="2"/>
        <v>2150</v>
      </c>
      <c r="O30" s="726">
        <f t="shared" si="2"/>
        <v>3845</v>
      </c>
      <c r="P30" s="726">
        <f t="shared" si="2"/>
        <v>1849</v>
      </c>
      <c r="Q30" s="726">
        <f t="shared" si="2"/>
        <v>1493</v>
      </c>
      <c r="R30" s="726">
        <f t="shared" si="2"/>
        <v>2375</v>
      </c>
      <c r="S30" s="726">
        <f t="shared" si="2"/>
        <v>979</v>
      </c>
      <c r="T30" s="726">
        <f t="shared" si="2"/>
        <v>362</v>
      </c>
      <c r="U30" s="726">
        <f t="shared" si="2"/>
        <v>579</v>
      </c>
      <c r="V30" s="726">
        <f t="shared" si="2"/>
        <v>492</v>
      </c>
      <c r="W30" s="726">
        <f t="shared" si="2"/>
        <v>33</v>
      </c>
      <c r="X30" s="726">
        <f t="shared" si="2"/>
        <v>155</v>
      </c>
      <c r="Y30" s="726">
        <f t="shared" si="2"/>
        <v>250</v>
      </c>
      <c r="Z30" s="727">
        <f t="shared" si="2"/>
        <v>17738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0</v>
      </c>
      <c r="G31" s="733">
        <f t="shared" si="2"/>
        <v>0</v>
      </c>
      <c r="H31" s="733">
        <f t="shared" si="2"/>
        <v>0</v>
      </c>
      <c r="I31" s="733">
        <f t="shared" si="2"/>
        <v>10</v>
      </c>
      <c r="J31" s="733">
        <f t="shared" si="2"/>
        <v>1</v>
      </c>
      <c r="K31" s="733">
        <f t="shared" si="2"/>
        <v>17</v>
      </c>
      <c r="L31" s="733">
        <f t="shared" si="2"/>
        <v>35</v>
      </c>
      <c r="M31" s="733">
        <f t="shared" si="2"/>
        <v>19</v>
      </c>
      <c r="N31" s="733">
        <f t="shared" si="2"/>
        <v>34</v>
      </c>
      <c r="O31" s="733">
        <f t="shared" si="2"/>
        <v>45</v>
      </c>
      <c r="P31" s="733">
        <f t="shared" si="2"/>
        <v>20</v>
      </c>
      <c r="Q31" s="733">
        <f t="shared" si="2"/>
        <v>13</v>
      </c>
      <c r="R31" s="733">
        <f t="shared" si="2"/>
        <v>15</v>
      </c>
      <c r="S31" s="733">
        <f t="shared" si="2"/>
        <v>6</v>
      </c>
      <c r="T31" s="733">
        <f t="shared" si="2"/>
        <v>1</v>
      </c>
      <c r="U31" s="733">
        <f t="shared" si="2"/>
        <v>3</v>
      </c>
      <c r="V31" s="733">
        <f t="shared" si="2"/>
        <v>2</v>
      </c>
      <c r="W31" s="733">
        <f t="shared" si="2"/>
        <v>0</v>
      </c>
      <c r="X31" s="733">
        <f t="shared" si="2"/>
        <v>0</v>
      </c>
      <c r="Y31" s="733">
        <f t="shared" si="2"/>
        <v>0</v>
      </c>
      <c r="Z31" s="734">
        <f t="shared" si="2"/>
        <v>221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</v>
      </c>
      <c r="N32" s="731">
        <v>0</v>
      </c>
      <c r="O32" s="731">
        <v>3.08</v>
      </c>
      <c r="P32" s="731">
        <v>0.4</v>
      </c>
      <c r="Q32" s="731">
        <v>1.4</v>
      </c>
      <c r="R32" s="731">
        <v>0.65</v>
      </c>
      <c r="S32" s="731">
        <v>0.76</v>
      </c>
      <c r="T32" s="731">
        <v>1.44</v>
      </c>
      <c r="U32" s="731">
        <v>1.9</v>
      </c>
      <c r="V32" s="731">
        <v>1.1499999999999999</v>
      </c>
      <c r="W32" s="731">
        <v>0.2</v>
      </c>
      <c r="X32" s="731">
        <v>0</v>
      </c>
      <c r="Y32" s="731">
        <v>1.48</v>
      </c>
      <c r="Z32" s="723">
        <v>12.46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0</v>
      </c>
      <c r="N33" s="726">
        <v>0</v>
      </c>
      <c r="O33" s="726">
        <v>748</v>
      </c>
      <c r="P33" s="726">
        <v>73</v>
      </c>
      <c r="Q33" s="726">
        <v>371</v>
      </c>
      <c r="R33" s="726">
        <v>179</v>
      </c>
      <c r="S33" s="726">
        <v>213</v>
      </c>
      <c r="T33" s="726">
        <v>394</v>
      </c>
      <c r="U33" s="726">
        <v>531</v>
      </c>
      <c r="V33" s="726">
        <v>308</v>
      </c>
      <c r="W33" s="726">
        <v>51</v>
      </c>
      <c r="X33" s="726">
        <v>0</v>
      </c>
      <c r="Y33" s="726">
        <v>301</v>
      </c>
      <c r="Z33" s="727">
        <v>3169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9</v>
      </c>
      <c r="P34" s="729">
        <v>1</v>
      </c>
      <c r="Q34" s="729">
        <v>3</v>
      </c>
      <c r="R34" s="729">
        <v>1</v>
      </c>
      <c r="S34" s="729">
        <v>1</v>
      </c>
      <c r="T34" s="729">
        <v>0</v>
      </c>
      <c r="U34" s="729">
        <v>0</v>
      </c>
      <c r="V34" s="729">
        <v>1</v>
      </c>
      <c r="W34" s="729">
        <v>0</v>
      </c>
      <c r="X34" s="729">
        <v>0</v>
      </c>
      <c r="Y34" s="729">
        <v>1</v>
      </c>
      <c r="Z34" s="730">
        <v>17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</v>
      </c>
      <c r="N38" s="731">
        <f t="shared" si="3"/>
        <v>0</v>
      </c>
      <c r="O38" s="731">
        <f t="shared" si="3"/>
        <v>3.08</v>
      </c>
      <c r="P38" s="731">
        <f t="shared" si="3"/>
        <v>0.4</v>
      </c>
      <c r="Q38" s="731">
        <f t="shared" si="3"/>
        <v>1.4</v>
      </c>
      <c r="R38" s="731">
        <f t="shared" si="3"/>
        <v>0.65</v>
      </c>
      <c r="S38" s="731">
        <f t="shared" si="3"/>
        <v>0.76</v>
      </c>
      <c r="T38" s="731">
        <f t="shared" si="3"/>
        <v>1.44</v>
      </c>
      <c r="U38" s="731">
        <f t="shared" si="3"/>
        <v>1.9</v>
      </c>
      <c r="V38" s="731">
        <f t="shared" si="3"/>
        <v>1.1499999999999999</v>
      </c>
      <c r="W38" s="731">
        <f t="shared" si="3"/>
        <v>0.2</v>
      </c>
      <c r="X38" s="731">
        <f t="shared" si="3"/>
        <v>0</v>
      </c>
      <c r="Y38" s="731">
        <f t="shared" si="3"/>
        <v>1.48</v>
      </c>
      <c r="Z38" s="723">
        <f t="shared" si="3"/>
        <v>12.46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0</v>
      </c>
      <c r="N39" s="726">
        <f t="shared" si="3"/>
        <v>0</v>
      </c>
      <c r="O39" s="726">
        <f t="shared" si="3"/>
        <v>748</v>
      </c>
      <c r="P39" s="726">
        <f t="shared" si="3"/>
        <v>73</v>
      </c>
      <c r="Q39" s="726">
        <f t="shared" si="3"/>
        <v>371</v>
      </c>
      <c r="R39" s="726">
        <f t="shared" si="3"/>
        <v>179</v>
      </c>
      <c r="S39" s="726">
        <f t="shared" si="3"/>
        <v>213</v>
      </c>
      <c r="T39" s="726">
        <f t="shared" si="3"/>
        <v>394</v>
      </c>
      <c r="U39" s="726">
        <f t="shared" si="3"/>
        <v>531</v>
      </c>
      <c r="V39" s="726">
        <f t="shared" si="3"/>
        <v>308</v>
      </c>
      <c r="W39" s="726">
        <f t="shared" si="3"/>
        <v>51</v>
      </c>
      <c r="X39" s="726">
        <f t="shared" si="3"/>
        <v>0</v>
      </c>
      <c r="Y39" s="726">
        <f t="shared" si="3"/>
        <v>301</v>
      </c>
      <c r="Z39" s="727">
        <f t="shared" si="3"/>
        <v>3169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0</v>
      </c>
      <c r="N40" s="733">
        <f t="shared" si="3"/>
        <v>0</v>
      </c>
      <c r="O40" s="733">
        <f t="shared" si="3"/>
        <v>9</v>
      </c>
      <c r="P40" s="733">
        <f t="shared" si="3"/>
        <v>1</v>
      </c>
      <c r="Q40" s="733">
        <f t="shared" si="3"/>
        <v>3</v>
      </c>
      <c r="R40" s="733">
        <f t="shared" si="3"/>
        <v>1</v>
      </c>
      <c r="S40" s="733">
        <f t="shared" si="3"/>
        <v>1</v>
      </c>
      <c r="T40" s="733">
        <f t="shared" si="3"/>
        <v>0</v>
      </c>
      <c r="U40" s="733">
        <f t="shared" si="3"/>
        <v>0</v>
      </c>
      <c r="V40" s="733">
        <f t="shared" si="3"/>
        <v>1</v>
      </c>
      <c r="W40" s="733">
        <f t="shared" si="3"/>
        <v>0</v>
      </c>
      <c r="X40" s="733">
        <f t="shared" si="3"/>
        <v>0</v>
      </c>
      <c r="Y40" s="733">
        <f t="shared" si="3"/>
        <v>1</v>
      </c>
      <c r="Z40" s="734">
        <f t="shared" si="3"/>
        <v>17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1.84</v>
      </c>
      <c r="M41" s="731">
        <v>0</v>
      </c>
      <c r="N41" s="731">
        <v>0</v>
      </c>
      <c r="O41" s="731">
        <v>0.37</v>
      </c>
      <c r="P41" s="731">
        <v>2.2200000000000002</v>
      </c>
      <c r="Q41" s="731">
        <v>1.08</v>
      </c>
      <c r="R41" s="731">
        <v>0.41</v>
      </c>
      <c r="S41" s="731">
        <v>0.8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6.72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179</v>
      </c>
      <c r="M42" s="726">
        <v>0</v>
      </c>
      <c r="N42" s="726">
        <v>0</v>
      </c>
      <c r="O42" s="726">
        <v>32</v>
      </c>
      <c r="P42" s="726">
        <v>196</v>
      </c>
      <c r="Q42" s="726">
        <v>83</v>
      </c>
      <c r="R42" s="726">
        <v>31</v>
      </c>
      <c r="S42" s="726">
        <v>62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583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4</v>
      </c>
      <c r="M43" s="729">
        <v>0</v>
      </c>
      <c r="N43" s="729">
        <v>0</v>
      </c>
      <c r="O43" s="729">
        <v>0</v>
      </c>
      <c r="P43" s="729">
        <v>2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6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374</v>
      </c>
      <c r="D44" s="721" t="s">
        <v>27</v>
      </c>
      <c r="E44" s="731">
        <v>0</v>
      </c>
      <c r="F44" s="731">
        <v>0</v>
      </c>
      <c r="G44" s="731">
        <v>0</v>
      </c>
      <c r="H44" s="731">
        <v>0</v>
      </c>
      <c r="I44" s="731">
        <v>0.19</v>
      </c>
      <c r="J44" s="731">
        <v>0</v>
      </c>
      <c r="K44" s="731">
        <v>7.01</v>
      </c>
      <c r="L44" s="731">
        <v>14.19</v>
      </c>
      <c r="M44" s="731">
        <v>35.4</v>
      </c>
      <c r="N44" s="731">
        <v>43.19</v>
      </c>
      <c r="O44" s="731">
        <v>76.06</v>
      </c>
      <c r="P44" s="731">
        <v>71.42</v>
      </c>
      <c r="Q44" s="731">
        <v>47.99</v>
      </c>
      <c r="R44" s="731">
        <v>21.86</v>
      </c>
      <c r="S44" s="731">
        <v>6.1</v>
      </c>
      <c r="T44" s="731">
        <v>2.54</v>
      </c>
      <c r="U44" s="731">
        <v>2.58</v>
      </c>
      <c r="V44" s="731">
        <v>0.35</v>
      </c>
      <c r="W44" s="731">
        <v>1.95</v>
      </c>
      <c r="X44" s="731">
        <v>0.2</v>
      </c>
      <c r="Y44" s="731">
        <v>0.32</v>
      </c>
      <c r="Z44" s="723">
        <v>331.35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0</v>
      </c>
      <c r="H45" s="726">
        <v>0</v>
      </c>
      <c r="I45" s="726">
        <v>6</v>
      </c>
      <c r="J45" s="726">
        <v>0</v>
      </c>
      <c r="K45" s="726">
        <v>463</v>
      </c>
      <c r="L45" s="726">
        <v>1033</v>
      </c>
      <c r="M45" s="726">
        <v>3158</v>
      </c>
      <c r="N45" s="726">
        <v>4031</v>
      </c>
      <c r="O45" s="726">
        <v>7064</v>
      </c>
      <c r="P45" s="726">
        <v>6623</v>
      </c>
      <c r="Q45" s="726">
        <v>4065</v>
      </c>
      <c r="R45" s="726">
        <v>1889</v>
      </c>
      <c r="S45" s="726">
        <v>515</v>
      </c>
      <c r="T45" s="726">
        <v>204</v>
      </c>
      <c r="U45" s="726">
        <v>212</v>
      </c>
      <c r="V45" s="726">
        <v>25</v>
      </c>
      <c r="W45" s="726">
        <v>139</v>
      </c>
      <c r="X45" s="726">
        <v>14</v>
      </c>
      <c r="Y45" s="726">
        <v>23</v>
      </c>
      <c r="Z45" s="727">
        <v>29464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0</v>
      </c>
      <c r="H46" s="729">
        <v>0</v>
      </c>
      <c r="I46" s="729">
        <v>0</v>
      </c>
      <c r="J46" s="729">
        <v>0</v>
      </c>
      <c r="K46" s="729">
        <v>14</v>
      </c>
      <c r="L46" s="729">
        <v>20</v>
      </c>
      <c r="M46" s="729">
        <v>43</v>
      </c>
      <c r="N46" s="729">
        <v>48</v>
      </c>
      <c r="O46" s="729">
        <v>82</v>
      </c>
      <c r="P46" s="729">
        <v>80</v>
      </c>
      <c r="Q46" s="729">
        <v>51</v>
      </c>
      <c r="R46" s="729">
        <v>23</v>
      </c>
      <c r="S46" s="729">
        <v>3</v>
      </c>
      <c r="T46" s="729">
        <v>1</v>
      </c>
      <c r="U46" s="729">
        <v>2</v>
      </c>
      <c r="V46" s="729">
        <v>0</v>
      </c>
      <c r="W46" s="729">
        <v>3</v>
      </c>
      <c r="X46" s="729">
        <v>0</v>
      </c>
      <c r="Y46" s="729">
        <v>0</v>
      </c>
      <c r="Z46" s="730">
        <v>370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0</v>
      </c>
      <c r="H47" s="731">
        <f t="shared" si="4"/>
        <v>0</v>
      </c>
      <c r="I47" s="731">
        <f t="shared" si="4"/>
        <v>0.19</v>
      </c>
      <c r="J47" s="731">
        <f t="shared" si="4"/>
        <v>0</v>
      </c>
      <c r="K47" s="731">
        <f t="shared" si="4"/>
        <v>7.01</v>
      </c>
      <c r="L47" s="731">
        <f t="shared" si="4"/>
        <v>16.03</v>
      </c>
      <c r="M47" s="731">
        <f t="shared" si="4"/>
        <v>35.4</v>
      </c>
      <c r="N47" s="731">
        <f t="shared" si="4"/>
        <v>43.19</v>
      </c>
      <c r="O47" s="731">
        <f t="shared" si="4"/>
        <v>76.430000000000007</v>
      </c>
      <c r="P47" s="731">
        <f t="shared" si="4"/>
        <v>73.64</v>
      </c>
      <c r="Q47" s="731">
        <f t="shared" si="4"/>
        <v>49.07</v>
      </c>
      <c r="R47" s="731">
        <f t="shared" si="4"/>
        <v>22.27</v>
      </c>
      <c r="S47" s="731">
        <f t="shared" si="4"/>
        <v>6.8999999999999995</v>
      </c>
      <c r="T47" s="731">
        <f t="shared" si="4"/>
        <v>2.54</v>
      </c>
      <c r="U47" s="731">
        <f t="shared" si="4"/>
        <v>2.58</v>
      </c>
      <c r="V47" s="731">
        <f t="shared" si="4"/>
        <v>0.35</v>
      </c>
      <c r="W47" s="731">
        <f t="shared" si="4"/>
        <v>1.95</v>
      </c>
      <c r="X47" s="731">
        <f t="shared" si="4"/>
        <v>0.2</v>
      </c>
      <c r="Y47" s="731">
        <f t="shared" si="4"/>
        <v>0.32</v>
      </c>
      <c r="Z47" s="723">
        <f t="shared" si="4"/>
        <v>338.07000000000005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0</v>
      </c>
      <c r="H48" s="726">
        <f t="shared" si="4"/>
        <v>0</v>
      </c>
      <c r="I48" s="726">
        <f t="shared" si="4"/>
        <v>6</v>
      </c>
      <c r="J48" s="726">
        <f t="shared" si="4"/>
        <v>0</v>
      </c>
      <c r="K48" s="726">
        <f t="shared" si="4"/>
        <v>463</v>
      </c>
      <c r="L48" s="726">
        <f t="shared" si="4"/>
        <v>1212</v>
      </c>
      <c r="M48" s="726">
        <f t="shared" si="4"/>
        <v>3158</v>
      </c>
      <c r="N48" s="726">
        <f t="shared" si="4"/>
        <v>4031</v>
      </c>
      <c r="O48" s="726">
        <f t="shared" si="4"/>
        <v>7096</v>
      </c>
      <c r="P48" s="726">
        <f t="shared" si="4"/>
        <v>6819</v>
      </c>
      <c r="Q48" s="726">
        <f t="shared" si="4"/>
        <v>4148</v>
      </c>
      <c r="R48" s="726">
        <f t="shared" si="4"/>
        <v>1920</v>
      </c>
      <c r="S48" s="726">
        <f t="shared" si="4"/>
        <v>577</v>
      </c>
      <c r="T48" s="726">
        <f t="shared" si="4"/>
        <v>204</v>
      </c>
      <c r="U48" s="726">
        <f t="shared" si="4"/>
        <v>212</v>
      </c>
      <c r="V48" s="726">
        <f t="shared" si="4"/>
        <v>25</v>
      </c>
      <c r="W48" s="726">
        <f t="shared" si="4"/>
        <v>139</v>
      </c>
      <c r="X48" s="726">
        <f t="shared" si="4"/>
        <v>14</v>
      </c>
      <c r="Y48" s="726">
        <f t="shared" si="4"/>
        <v>23</v>
      </c>
      <c r="Z48" s="727">
        <f t="shared" si="4"/>
        <v>30047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0</v>
      </c>
      <c r="H49" s="733">
        <f t="shared" si="4"/>
        <v>0</v>
      </c>
      <c r="I49" s="733">
        <f t="shared" si="4"/>
        <v>0</v>
      </c>
      <c r="J49" s="733">
        <f t="shared" si="4"/>
        <v>0</v>
      </c>
      <c r="K49" s="733">
        <f t="shared" si="4"/>
        <v>14</v>
      </c>
      <c r="L49" s="733">
        <f t="shared" si="4"/>
        <v>24</v>
      </c>
      <c r="M49" s="733">
        <f t="shared" si="4"/>
        <v>43</v>
      </c>
      <c r="N49" s="733">
        <f t="shared" si="4"/>
        <v>48</v>
      </c>
      <c r="O49" s="733">
        <f t="shared" si="4"/>
        <v>82</v>
      </c>
      <c r="P49" s="733">
        <f t="shared" si="4"/>
        <v>82</v>
      </c>
      <c r="Q49" s="733">
        <f t="shared" si="4"/>
        <v>51</v>
      </c>
      <c r="R49" s="733">
        <f t="shared" si="4"/>
        <v>23</v>
      </c>
      <c r="S49" s="733">
        <f t="shared" si="4"/>
        <v>3</v>
      </c>
      <c r="T49" s="733">
        <f t="shared" si="4"/>
        <v>1</v>
      </c>
      <c r="U49" s="733">
        <f t="shared" si="4"/>
        <v>2</v>
      </c>
      <c r="V49" s="733">
        <f t="shared" si="4"/>
        <v>0</v>
      </c>
      <c r="W49" s="733">
        <f t="shared" si="4"/>
        <v>3</v>
      </c>
      <c r="X49" s="733">
        <f t="shared" si="4"/>
        <v>0</v>
      </c>
      <c r="Y49" s="733">
        <f t="shared" si="4"/>
        <v>0</v>
      </c>
      <c r="Z49" s="734">
        <f t="shared" si="4"/>
        <v>376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0</v>
      </c>
      <c r="H50" s="731">
        <f t="shared" si="5"/>
        <v>0</v>
      </c>
      <c r="I50" s="731">
        <f t="shared" si="5"/>
        <v>0.19</v>
      </c>
      <c r="J50" s="731">
        <f t="shared" si="5"/>
        <v>0</v>
      </c>
      <c r="K50" s="731">
        <f t="shared" si="5"/>
        <v>7.01</v>
      </c>
      <c r="L50" s="731">
        <f t="shared" si="5"/>
        <v>16.03</v>
      </c>
      <c r="M50" s="731">
        <f t="shared" si="5"/>
        <v>35.4</v>
      </c>
      <c r="N50" s="731">
        <f t="shared" si="5"/>
        <v>43.19</v>
      </c>
      <c r="O50" s="731">
        <f t="shared" si="5"/>
        <v>79.510000000000005</v>
      </c>
      <c r="P50" s="731">
        <f t="shared" si="5"/>
        <v>74.040000000000006</v>
      </c>
      <c r="Q50" s="731">
        <f t="shared" si="5"/>
        <v>50.47</v>
      </c>
      <c r="R50" s="731">
        <f t="shared" si="5"/>
        <v>22.919999999999998</v>
      </c>
      <c r="S50" s="731">
        <f t="shared" si="5"/>
        <v>7.66</v>
      </c>
      <c r="T50" s="731">
        <f t="shared" si="5"/>
        <v>3.98</v>
      </c>
      <c r="U50" s="731">
        <f t="shared" si="5"/>
        <v>4.4800000000000004</v>
      </c>
      <c r="V50" s="731">
        <f t="shared" si="5"/>
        <v>1.5</v>
      </c>
      <c r="W50" s="731">
        <f t="shared" si="5"/>
        <v>2.15</v>
      </c>
      <c r="X50" s="731">
        <f t="shared" si="5"/>
        <v>0.2</v>
      </c>
      <c r="Y50" s="731">
        <f t="shared" si="5"/>
        <v>1.8</v>
      </c>
      <c r="Z50" s="723">
        <f t="shared" si="5"/>
        <v>350.53000000000003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0</v>
      </c>
      <c r="H51" s="726">
        <f t="shared" si="5"/>
        <v>0</v>
      </c>
      <c r="I51" s="726">
        <f t="shared" si="5"/>
        <v>6</v>
      </c>
      <c r="J51" s="726">
        <f t="shared" si="5"/>
        <v>0</v>
      </c>
      <c r="K51" s="726">
        <f t="shared" si="5"/>
        <v>463</v>
      </c>
      <c r="L51" s="726">
        <f t="shared" si="5"/>
        <v>1212</v>
      </c>
      <c r="M51" s="726">
        <f t="shared" si="5"/>
        <v>3158</v>
      </c>
      <c r="N51" s="726">
        <f t="shared" si="5"/>
        <v>4031</v>
      </c>
      <c r="O51" s="726">
        <f t="shared" si="5"/>
        <v>7844</v>
      </c>
      <c r="P51" s="726">
        <f t="shared" si="5"/>
        <v>6892</v>
      </c>
      <c r="Q51" s="726">
        <f t="shared" si="5"/>
        <v>4519</v>
      </c>
      <c r="R51" s="726">
        <f t="shared" si="5"/>
        <v>2099</v>
      </c>
      <c r="S51" s="726">
        <f t="shared" si="5"/>
        <v>790</v>
      </c>
      <c r="T51" s="726">
        <f t="shared" si="5"/>
        <v>598</v>
      </c>
      <c r="U51" s="726">
        <f t="shared" si="5"/>
        <v>743</v>
      </c>
      <c r="V51" s="726">
        <f t="shared" si="5"/>
        <v>333</v>
      </c>
      <c r="W51" s="726">
        <f t="shared" si="5"/>
        <v>190</v>
      </c>
      <c r="X51" s="726">
        <f t="shared" si="5"/>
        <v>14</v>
      </c>
      <c r="Y51" s="726">
        <f t="shared" si="5"/>
        <v>324</v>
      </c>
      <c r="Z51" s="727">
        <f t="shared" si="5"/>
        <v>33216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0</v>
      </c>
      <c r="H52" s="733">
        <f t="shared" si="5"/>
        <v>0</v>
      </c>
      <c r="I52" s="733">
        <f t="shared" si="5"/>
        <v>0</v>
      </c>
      <c r="J52" s="733">
        <f t="shared" si="5"/>
        <v>0</v>
      </c>
      <c r="K52" s="733">
        <f t="shared" si="5"/>
        <v>14</v>
      </c>
      <c r="L52" s="733">
        <f t="shared" si="5"/>
        <v>24</v>
      </c>
      <c r="M52" s="733">
        <f t="shared" si="5"/>
        <v>43</v>
      </c>
      <c r="N52" s="733">
        <f t="shared" si="5"/>
        <v>48</v>
      </c>
      <c r="O52" s="733">
        <f t="shared" si="5"/>
        <v>91</v>
      </c>
      <c r="P52" s="733">
        <f t="shared" si="5"/>
        <v>83</v>
      </c>
      <c r="Q52" s="733">
        <f t="shared" si="5"/>
        <v>54</v>
      </c>
      <c r="R52" s="733">
        <f t="shared" si="5"/>
        <v>24</v>
      </c>
      <c r="S52" s="733">
        <f t="shared" si="5"/>
        <v>4</v>
      </c>
      <c r="T52" s="733">
        <f t="shared" si="5"/>
        <v>1</v>
      </c>
      <c r="U52" s="733">
        <f t="shared" si="5"/>
        <v>2</v>
      </c>
      <c r="V52" s="733">
        <f t="shared" si="5"/>
        <v>1</v>
      </c>
      <c r="W52" s="733">
        <f t="shared" si="5"/>
        <v>3</v>
      </c>
      <c r="X52" s="733">
        <f t="shared" si="5"/>
        <v>0</v>
      </c>
      <c r="Y52" s="733">
        <f t="shared" si="5"/>
        <v>1</v>
      </c>
      <c r="Z52" s="734">
        <f t="shared" si="5"/>
        <v>393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0</v>
      </c>
      <c r="G53" s="731">
        <f t="shared" si="6"/>
        <v>0</v>
      </c>
      <c r="H53" s="731">
        <f t="shared" si="6"/>
        <v>0</v>
      </c>
      <c r="I53" s="731">
        <f t="shared" si="6"/>
        <v>1.3499999999999999</v>
      </c>
      <c r="J53" s="731">
        <f t="shared" si="6"/>
        <v>0.22</v>
      </c>
      <c r="K53" s="731">
        <f t="shared" si="6"/>
        <v>10.25</v>
      </c>
      <c r="L53" s="731">
        <f t="shared" si="6"/>
        <v>21.34</v>
      </c>
      <c r="M53" s="731">
        <f t="shared" si="6"/>
        <v>39.08</v>
      </c>
      <c r="N53" s="731">
        <f t="shared" si="6"/>
        <v>49.29</v>
      </c>
      <c r="O53" s="731">
        <f t="shared" si="6"/>
        <v>90.14</v>
      </c>
      <c r="P53" s="731">
        <f t="shared" si="6"/>
        <v>79.290000000000006</v>
      </c>
      <c r="Q53" s="731">
        <f t="shared" si="6"/>
        <v>53.88</v>
      </c>
      <c r="R53" s="731">
        <f t="shared" si="6"/>
        <v>27.77</v>
      </c>
      <c r="S53" s="731">
        <f t="shared" si="6"/>
        <v>9.6</v>
      </c>
      <c r="T53" s="731">
        <f t="shared" si="6"/>
        <v>5.05</v>
      </c>
      <c r="U53" s="731">
        <f t="shared" si="6"/>
        <v>5.41</v>
      </c>
      <c r="V53" s="731">
        <f t="shared" si="6"/>
        <v>2.6</v>
      </c>
      <c r="W53" s="731">
        <f t="shared" si="6"/>
        <v>2.27</v>
      </c>
      <c r="X53" s="731">
        <f t="shared" si="6"/>
        <v>0.49</v>
      </c>
      <c r="Y53" s="731">
        <f t="shared" si="6"/>
        <v>2.56</v>
      </c>
      <c r="Z53" s="723">
        <f t="shared" si="6"/>
        <v>400.59000000000003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0</v>
      </c>
      <c r="G54" s="726">
        <f t="shared" si="6"/>
        <v>0</v>
      </c>
      <c r="H54" s="726">
        <f t="shared" si="6"/>
        <v>0</v>
      </c>
      <c r="I54" s="726">
        <f t="shared" si="6"/>
        <v>195</v>
      </c>
      <c r="J54" s="726">
        <f t="shared" si="6"/>
        <v>40</v>
      </c>
      <c r="K54" s="726">
        <f t="shared" si="6"/>
        <v>1050</v>
      </c>
      <c r="L54" s="726">
        <f t="shared" si="6"/>
        <v>2627</v>
      </c>
      <c r="M54" s="726">
        <f t="shared" si="6"/>
        <v>4103</v>
      </c>
      <c r="N54" s="726">
        <f t="shared" si="6"/>
        <v>6181</v>
      </c>
      <c r="O54" s="726">
        <f t="shared" si="6"/>
        <v>11689</v>
      </c>
      <c r="P54" s="726">
        <f t="shared" si="6"/>
        <v>8741</v>
      </c>
      <c r="Q54" s="726">
        <f t="shared" si="6"/>
        <v>6012</v>
      </c>
      <c r="R54" s="726">
        <f t="shared" si="6"/>
        <v>4474</v>
      </c>
      <c r="S54" s="726">
        <f t="shared" si="6"/>
        <v>1769</v>
      </c>
      <c r="T54" s="726">
        <f t="shared" si="6"/>
        <v>960</v>
      </c>
      <c r="U54" s="726">
        <f t="shared" si="6"/>
        <v>1322</v>
      </c>
      <c r="V54" s="726">
        <f t="shared" si="6"/>
        <v>825</v>
      </c>
      <c r="W54" s="726">
        <f t="shared" si="6"/>
        <v>223</v>
      </c>
      <c r="X54" s="726">
        <f t="shared" si="6"/>
        <v>169</v>
      </c>
      <c r="Y54" s="726">
        <f t="shared" si="6"/>
        <v>574</v>
      </c>
      <c r="Z54" s="727">
        <f t="shared" si="6"/>
        <v>50954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0</v>
      </c>
      <c r="G55" s="736">
        <f t="shared" si="6"/>
        <v>0</v>
      </c>
      <c r="H55" s="736">
        <f t="shared" si="6"/>
        <v>0</v>
      </c>
      <c r="I55" s="736">
        <f t="shared" si="6"/>
        <v>10</v>
      </c>
      <c r="J55" s="736">
        <f t="shared" si="6"/>
        <v>1</v>
      </c>
      <c r="K55" s="736">
        <f t="shared" si="6"/>
        <v>31</v>
      </c>
      <c r="L55" s="736">
        <f t="shared" si="6"/>
        <v>59</v>
      </c>
      <c r="M55" s="736">
        <f t="shared" si="6"/>
        <v>62</v>
      </c>
      <c r="N55" s="736">
        <f t="shared" si="6"/>
        <v>82</v>
      </c>
      <c r="O55" s="736">
        <f t="shared" si="6"/>
        <v>136</v>
      </c>
      <c r="P55" s="736">
        <f t="shared" si="6"/>
        <v>103</v>
      </c>
      <c r="Q55" s="736">
        <f t="shared" si="6"/>
        <v>67</v>
      </c>
      <c r="R55" s="736">
        <f t="shared" si="6"/>
        <v>39</v>
      </c>
      <c r="S55" s="736">
        <f t="shared" si="6"/>
        <v>10</v>
      </c>
      <c r="T55" s="736">
        <f t="shared" si="6"/>
        <v>2</v>
      </c>
      <c r="U55" s="736">
        <f t="shared" si="6"/>
        <v>5</v>
      </c>
      <c r="V55" s="736">
        <f t="shared" si="6"/>
        <v>3</v>
      </c>
      <c r="W55" s="736">
        <f t="shared" si="6"/>
        <v>3</v>
      </c>
      <c r="X55" s="736">
        <f t="shared" si="6"/>
        <v>0</v>
      </c>
      <c r="Y55" s="736">
        <f t="shared" si="6"/>
        <v>1</v>
      </c>
      <c r="Z55" s="737">
        <f t="shared" si="6"/>
        <v>614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248.2</v>
      </c>
      <c r="H59" s="901"/>
      <c r="I59" s="901">
        <v>24820</v>
      </c>
      <c r="J59" s="901"/>
      <c r="K59" s="901">
        <v>0.76</v>
      </c>
      <c r="L59" s="901"/>
      <c r="M59" s="901">
        <v>0</v>
      </c>
      <c r="N59" s="901"/>
      <c r="O59" s="901">
        <v>0</v>
      </c>
      <c r="P59" s="901"/>
      <c r="Q59" s="901">
        <v>3.19</v>
      </c>
      <c r="R59" s="901"/>
      <c r="S59" s="906">
        <f>M59+O59+Q59</f>
        <v>3.19</v>
      </c>
      <c r="T59" s="907"/>
      <c r="U59" s="901">
        <f>Z53+G59+K59+S59</f>
        <v>652.74</v>
      </c>
      <c r="V59" s="901"/>
      <c r="W59" s="901">
        <f>Z54</f>
        <v>50954</v>
      </c>
      <c r="X59" s="901"/>
      <c r="Y59" s="901">
        <f>Z55</f>
        <v>614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393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1.82</v>
      </c>
      <c r="G5" s="722">
        <v>9.61</v>
      </c>
      <c r="H5" s="722">
        <v>2.61</v>
      </c>
      <c r="I5" s="722">
        <v>13.96</v>
      </c>
      <c r="J5" s="722">
        <v>18.71</v>
      </c>
      <c r="K5" s="722">
        <v>80.44</v>
      </c>
      <c r="L5" s="722">
        <v>117.24</v>
      </c>
      <c r="M5" s="722">
        <v>142.32</v>
      </c>
      <c r="N5" s="722">
        <v>458.68</v>
      </c>
      <c r="O5" s="722">
        <v>499.52</v>
      </c>
      <c r="P5" s="722">
        <v>401.47</v>
      </c>
      <c r="Q5" s="722">
        <v>246.69</v>
      </c>
      <c r="R5" s="722">
        <v>119.3</v>
      </c>
      <c r="S5" s="722">
        <v>94.46</v>
      </c>
      <c r="T5" s="722">
        <v>50.78</v>
      </c>
      <c r="U5" s="722">
        <v>54.28</v>
      </c>
      <c r="V5" s="722">
        <v>19.899999999999999</v>
      </c>
      <c r="W5" s="722">
        <v>25.59</v>
      </c>
      <c r="X5" s="722">
        <v>4.79</v>
      </c>
      <c r="Y5" s="722">
        <v>11.59</v>
      </c>
      <c r="Z5" s="723">
        <v>2373.7600000000002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200</v>
      </c>
      <c r="G6" s="726">
        <v>1652</v>
      </c>
      <c r="H6" s="726">
        <v>452</v>
      </c>
      <c r="I6" s="726">
        <v>3251</v>
      </c>
      <c r="J6" s="726">
        <v>6014</v>
      </c>
      <c r="K6" s="726">
        <v>28450</v>
      </c>
      <c r="L6" s="726">
        <v>45444</v>
      </c>
      <c r="M6" s="726">
        <v>61772</v>
      </c>
      <c r="N6" s="726">
        <v>205809</v>
      </c>
      <c r="O6" s="726">
        <v>245655</v>
      </c>
      <c r="P6" s="726">
        <v>202790</v>
      </c>
      <c r="Q6" s="726">
        <v>142984</v>
      </c>
      <c r="R6" s="726">
        <v>66764</v>
      </c>
      <c r="S6" s="726">
        <v>57504</v>
      </c>
      <c r="T6" s="726">
        <v>28652</v>
      </c>
      <c r="U6" s="726">
        <v>34423</v>
      </c>
      <c r="V6" s="726">
        <v>12714</v>
      </c>
      <c r="W6" s="726">
        <v>15579</v>
      </c>
      <c r="X6" s="726">
        <v>3032</v>
      </c>
      <c r="Y6" s="726">
        <v>8072</v>
      </c>
      <c r="Z6" s="727">
        <v>1171213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33</v>
      </c>
      <c r="G7" s="729">
        <v>164</v>
      </c>
      <c r="H7" s="729">
        <v>36</v>
      </c>
      <c r="I7" s="729">
        <v>162</v>
      </c>
      <c r="J7" s="729">
        <v>227</v>
      </c>
      <c r="K7" s="729">
        <v>821</v>
      </c>
      <c r="L7" s="729">
        <v>1030</v>
      </c>
      <c r="M7" s="729">
        <v>1117</v>
      </c>
      <c r="N7" s="729">
        <v>3107</v>
      </c>
      <c r="O7" s="729">
        <v>2952</v>
      </c>
      <c r="P7" s="729">
        <v>2063</v>
      </c>
      <c r="Q7" s="729">
        <v>1147</v>
      </c>
      <c r="R7" s="729">
        <v>481</v>
      </c>
      <c r="S7" s="729">
        <v>324</v>
      </c>
      <c r="T7" s="729">
        <v>140</v>
      </c>
      <c r="U7" s="729">
        <v>134</v>
      </c>
      <c r="V7" s="729">
        <v>43</v>
      </c>
      <c r="W7" s="729">
        <v>44</v>
      </c>
      <c r="X7" s="729">
        <v>9</v>
      </c>
      <c r="Y7" s="729">
        <v>22</v>
      </c>
      <c r="Z7" s="730">
        <v>14056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1.85</v>
      </c>
      <c r="G8" s="731">
        <v>9.06</v>
      </c>
      <c r="H8" s="731">
        <v>35.340000000000003</v>
      </c>
      <c r="I8" s="731">
        <v>54.35</v>
      </c>
      <c r="J8" s="731">
        <v>48.06</v>
      </c>
      <c r="K8" s="731">
        <v>101.23</v>
      </c>
      <c r="L8" s="731">
        <v>48.54</v>
      </c>
      <c r="M8" s="731">
        <v>42.52</v>
      </c>
      <c r="N8" s="731">
        <v>136.34</v>
      </c>
      <c r="O8" s="731">
        <v>151.47</v>
      </c>
      <c r="P8" s="731">
        <v>93.93</v>
      </c>
      <c r="Q8" s="731">
        <v>34.5</v>
      </c>
      <c r="R8" s="731">
        <v>27.25</v>
      </c>
      <c r="S8" s="731">
        <v>21.52</v>
      </c>
      <c r="T8" s="731">
        <v>17.170000000000002</v>
      </c>
      <c r="U8" s="731">
        <v>13.93</v>
      </c>
      <c r="V8" s="731">
        <v>3.99</v>
      </c>
      <c r="W8" s="731">
        <v>6</v>
      </c>
      <c r="X8" s="731">
        <v>1.45</v>
      </c>
      <c r="Y8" s="731">
        <v>15.53</v>
      </c>
      <c r="Z8" s="723">
        <v>864.03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42</v>
      </c>
      <c r="G9" s="726">
        <v>614</v>
      </c>
      <c r="H9" s="726">
        <v>2886</v>
      </c>
      <c r="I9" s="726">
        <v>6096</v>
      </c>
      <c r="J9" s="726">
        <v>7612</v>
      </c>
      <c r="K9" s="726">
        <v>14579</v>
      </c>
      <c r="L9" s="726">
        <v>8298</v>
      </c>
      <c r="M9" s="726">
        <v>8369</v>
      </c>
      <c r="N9" s="726">
        <v>31462</v>
      </c>
      <c r="O9" s="726">
        <v>37092</v>
      </c>
      <c r="P9" s="726">
        <v>22273</v>
      </c>
      <c r="Q9" s="726">
        <v>9898</v>
      </c>
      <c r="R9" s="726">
        <v>8296</v>
      </c>
      <c r="S9" s="726">
        <v>6316</v>
      </c>
      <c r="T9" s="726">
        <v>4351</v>
      </c>
      <c r="U9" s="726">
        <v>5160</v>
      </c>
      <c r="V9" s="726">
        <v>1132</v>
      </c>
      <c r="W9" s="726">
        <v>2237</v>
      </c>
      <c r="X9" s="726">
        <v>390</v>
      </c>
      <c r="Y9" s="726">
        <v>6028</v>
      </c>
      <c r="Z9" s="727">
        <v>183131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9</v>
      </c>
      <c r="G10" s="729">
        <v>70</v>
      </c>
      <c r="H10" s="729">
        <v>250</v>
      </c>
      <c r="I10" s="729">
        <v>330</v>
      </c>
      <c r="J10" s="729">
        <v>295</v>
      </c>
      <c r="K10" s="729">
        <v>471</v>
      </c>
      <c r="L10" s="729">
        <v>209</v>
      </c>
      <c r="M10" s="729">
        <v>158</v>
      </c>
      <c r="N10" s="729">
        <v>486</v>
      </c>
      <c r="O10" s="729">
        <v>457</v>
      </c>
      <c r="P10" s="729">
        <v>241</v>
      </c>
      <c r="Q10" s="729">
        <v>78</v>
      </c>
      <c r="R10" s="729">
        <v>56</v>
      </c>
      <c r="S10" s="729">
        <v>37</v>
      </c>
      <c r="T10" s="729">
        <v>24</v>
      </c>
      <c r="U10" s="729">
        <v>19</v>
      </c>
      <c r="V10" s="729">
        <v>3</v>
      </c>
      <c r="W10" s="729">
        <v>7</v>
      </c>
      <c r="X10" s="729">
        <v>1</v>
      </c>
      <c r="Y10" s="729">
        <v>16</v>
      </c>
      <c r="Z10" s="730">
        <v>3217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</v>
      </c>
      <c r="M11" s="731">
        <v>7.0000000000000007E-2</v>
      </c>
      <c r="N11" s="731">
        <v>6.75</v>
      </c>
      <c r="O11" s="731">
        <v>20.28</v>
      </c>
      <c r="P11" s="731">
        <v>11.01</v>
      </c>
      <c r="Q11" s="731">
        <v>42</v>
      </c>
      <c r="R11" s="731">
        <v>0.3</v>
      </c>
      <c r="S11" s="731">
        <v>1.62</v>
      </c>
      <c r="T11" s="731">
        <v>0.55000000000000004</v>
      </c>
      <c r="U11" s="731">
        <v>2.14</v>
      </c>
      <c r="V11" s="731">
        <v>0.55000000000000004</v>
      </c>
      <c r="W11" s="731">
        <v>0</v>
      </c>
      <c r="X11" s="731">
        <v>0</v>
      </c>
      <c r="Y11" s="731">
        <v>0</v>
      </c>
      <c r="Z11" s="723">
        <v>85.27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0</v>
      </c>
      <c r="L12" s="726">
        <v>0</v>
      </c>
      <c r="M12" s="726">
        <v>10</v>
      </c>
      <c r="N12" s="726">
        <v>1018</v>
      </c>
      <c r="O12" s="726">
        <v>3675</v>
      </c>
      <c r="P12" s="726">
        <v>2206</v>
      </c>
      <c r="Q12" s="726">
        <v>8694</v>
      </c>
      <c r="R12" s="726">
        <v>59</v>
      </c>
      <c r="S12" s="726">
        <v>330</v>
      </c>
      <c r="T12" s="726">
        <v>112</v>
      </c>
      <c r="U12" s="726">
        <v>436</v>
      </c>
      <c r="V12" s="726">
        <v>113</v>
      </c>
      <c r="W12" s="726">
        <v>0</v>
      </c>
      <c r="X12" s="726">
        <v>0</v>
      </c>
      <c r="Y12" s="726">
        <v>0</v>
      </c>
      <c r="Z12" s="727">
        <v>16653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0</v>
      </c>
      <c r="L13" s="729">
        <v>0</v>
      </c>
      <c r="M13" s="729">
        <v>0</v>
      </c>
      <c r="N13" s="729">
        <v>20</v>
      </c>
      <c r="O13" s="729">
        <v>56</v>
      </c>
      <c r="P13" s="729">
        <v>22</v>
      </c>
      <c r="Q13" s="729">
        <v>78</v>
      </c>
      <c r="R13" s="729">
        <v>0</v>
      </c>
      <c r="S13" s="729">
        <v>2</v>
      </c>
      <c r="T13" s="729">
        <v>1</v>
      </c>
      <c r="U13" s="729">
        <v>3</v>
      </c>
      <c r="V13" s="729">
        <v>1</v>
      </c>
      <c r="W13" s="729">
        <v>0</v>
      </c>
      <c r="X13" s="729">
        <v>0</v>
      </c>
      <c r="Y13" s="729">
        <v>0</v>
      </c>
      <c r="Z13" s="730">
        <v>183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3.5</v>
      </c>
      <c r="O14" s="731">
        <v>4.5599999999999996</v>
      </c>
      <c r="P14" s="731">
        <v>0.45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8.51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546</v>
      </c>
      <c r="O15" s="726">
        <v>777</v>
      </c>
      <c r="P15" s="726">
        <v>78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1401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12</v>
      </c>
      <c r="O16" s="729">
        <v>11</v>
      </c>
      <c r="P16" s="729">
        <v>1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24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3.67</v>
      </c>
      <c r="G17" s="731">
        <f t="shared" si="0"/>
        <v>18.670000000000002</v>
      </c>
      <c r="H17" s="731">
        <f t="shared" si="0"/>
        <v>37.950000000000003</v>
      </c>
      <c r="I17" s="731">
        <f t="shared" si="0"/>
        <v>68.31</v>
      </c>
      <c r="J17" s="731">
        <f t="shared" si="0"/>
        <v>66.77000000000001</v>
      </c>
      <c r="K17" s="731">
        <f t="shared" si="0"/>
        <v>181.67000000000002</v>
      </c>
      <c r="L17" s="731">
        <f t="shared" si="0"/>
        <v>165.78</v>
      </c>
      <c r="M17" s="731">
        <f t="shared" si="0"/>
        <v>184.91</v>
      </c>
      <c r="N17" s="731">
        <f t="shared" si="0"/>
        <v>605.27</v>
      </c>
      <c r="O17" s="731">
        <f t="shared" si="0"/>
        <v>675.82999999999993</v>
      </c>
      <c r="P17" s="731">
        <f t="shared" si="0"/>
        <v>506.86</v>
      </c>
      <c r="Q17" s="731">
        <f t="shared" si="0"/>
        <v>323.19</v>
      </c>
      <c r="R17" s="731">
        <f t="shared" si="0"/>
        <v>146.85000000000002</v>
      </c>
      <c r="S17" s="731">
        <f t="shared" si="0"/>
        <v>117.6</v>
      </c>
      <c r="T17" s="731">
        <f t="shared" si="0"/>
        <v>68.5</v>
      </c>
      <c r="U17" s="731">
        <f t="shared" si="0"/>
        <v>70.350000000000009</v>
      </c>
      <c r="V17" s="731">
        <f t="shared" si="0"/>
        <v>24.44</v>
      </c>
      <c r="W17" s="731">
        <f t="shared" si="0"/>
        <v>31.59</v>
      </c>
      <c r="X17" s="731">
        <f t="shared" si="0"/>
        <v>6.24</v>
      </c>
      <c r="Y17" s="731">
        <f t="shared" si="0"/>
        <v>27.119999999999997</v>
      </c>
      <c r="Z17" s="723">
        <f t="shared" si="0"/>
        <v>3331.57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242</v>
      </c>
      <c r="G18" s="726">
        <f t="shared" si="0"/>
        <v>2266</v>
      </c>
      <c r="H18" s="726">
        <f t="shared" si="0"/>
        <v>3338</v>
      </c>
      <c r="I18" s="726">
        <f t="shared" si="0"/>
        <v>9347</v>
      </c>
      <c r="J18" s="726">
        <f t="shared" si="0"/>
        <v>13626</v>
      </c>
      <c r="K18" s="726">
        <f t="shared" si="0"/>
        <v>43029</v>
      </c>
      <c r="L18" s="726">
        <f t="shared" si="0"/>
        <v>53742</v>
      </c>
      <c r="M18" s="726">
        <f t="shared" si="0"/>
        <v>70151</v>
      </c>
      <c r="N18" s="726">
        <f t="shared" si="0"/>
        <v>238835</v>
      </c>
      <c r="O18" s="726">
        <f t="shared" si="0"/>
        <v>287199</v>
      </c>
      <c r="P18" s="726">
        <f t="shared" si="0"/>
        <v>227347</v>
      </c>
      <c r="Q18" s="726">
        <f t="shared" si="0"/>
        <v>161576</v>
      </c>
      <c r="R18" s="726">
        <f t="shared" si="0"/>
        <v>75119</v>
      </c>
      <c r="S18" s="726">
        <f t="shared" si="0"/>
        <v>64150</v>
      </c>
      <c r="T18" s="726">
        <f t="shared" si="0"/>
        <v>33115</v>
      </c>
      <c r="U18" s="726">
        <f t="shared" si="0"/>
        <v>40019</v>
      </c>
      <c r="V18" s="726">
        <f t="shared" si="0"/>
        <v>13959</v>
      </c>
      <c r="W18" s="726">
        <f t="shared" si="0"/>
        <v>17816</v>
      </c>
      <c r="X18" s="726">
        <f t="shared" si="0"/>
        <v>3422</v>
      </c>
      <c r="Y18" s="726">
        <f t="shared" si="0"/>
        <v>14100</v>
      </c>
      <c r="Z18" s="727">
        <f t="shared" si="0"/>
        <v>1372398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42</v>
      </c>
      <c r="G19" s="733">
        <f t="shared" si="0"/>
        <v>234</v>
      </c>
      <c r="H19" s="733">
        <f t="shared" si="0"/>
        <v>286</v>
      </c>
      <c r="I19" s="733">
        <f t="shared" si="0"/>
        <v>492</v>
      </c>
      <c r="J19" s="733">
        <f t="shared" si="0"/>
        <v>522</v>
      </c>
      <c r="K19" s="733">
        <f t="shared" si="0"/>
        <v>1292</v>
      </c>
      <c r="L19" s="733">
        <f t="shared" si="0"/>
        <v>1239</v>
      </c>
      <c r="M19" s="733">
        <f t="shared" si="0"/>
        <v>1275</v>
      </c>
      <c r="N19" s="733">
        <f t="shared" si="0"/>
        <v>3625</v>
      </c>
      <c r="O19" s="733">
        <f t="shared" si="0"/>
        <v>3476</v>
      </c>
      <c r="P19" s="733">
        <f t="shared" si="0"/>
        <v>2327</v>
      </c>
      <c r="Q19" s="733">
        <f t="shared" si="0"/>
        <v>1303</v>
      </c>
      <c r="R19" s="733">
        <f t="shared" si="0"/>
        <v>537</v>
      </c>
      <c r="S19" s="733">
        <f t="shared" si="0"/>
        <v>363</v>
      </c>
      <c r="T19" s="733">
        <f t="shared" si="0"/>
        <v>165</v>
      </c>
      <c r="U19" s="733">
        <f t="shared" si="0"/>
        <v>156</v>
      </c>
      <c r="V19" s="733">
        <f t="shared" si="0"/>
        <v>47</v>
      </c>
      <c r="W19" s="733">
        <f t="shared" si="0"/>
        <v>51</v>
      </c>
      <c r="X19" s="733">
        <f t="shared" si="0"/>
        <v>10</v>
      </c>
      <c r="Y19" s="733">
        <f t="shared" si="0"/>
        <v>38</v>
      </c>
      <c r="Z19" s="734">
        <f t="shared" si="0"/>
        <v>17480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0.47</v>
      </c>
      <c r="I20" s="731">
        <v>7.31</v>
      </c>
      <c r="J20" s="731">
        <v>2.6</v>
      </c>
      <c r="K20" s="731">
        <v>9.1300000000000008</v>
      </c>
      <c r="L20" s="731">
        <v>0.15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19.66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21</v>
      </c>
      <c r="I21" s="726">
        <v>285</v>
      </c>
      <c r="J21" s="726">
        <v>141</v>
      </c>
      <c r="K21" s="726">
        <v>519</v>
      </c>
      <c r="L21" s="726">
        <v>15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981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2</v>
      </c>
      <c r="I22" s="729">
        <v>15</v>
      </c>
      <c r="J22" s="729">
        <v>4</v>
      </c>
      <c r="K22" s="729">
        <v>19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40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1">
        <v>0</v>
      </c>
      <c r="L23" s="731">
        <v>0</v>
      </c>
      <c r="M23" s="731">
        <v>0.4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0.4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0</v>
      </c>
      <c r="K24" s="726">
        <v>0</v>
      </c>
      <c r="L24" s="726">
        <v>0</v>
      </c>
      <c r="M24" s="726">
        <v>27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27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0.47</v>
      </c>
      <c r="I26" s="731">
        <f t="shared" si="1"/>
        <v>7.31</v>
      </c>
      <c r="J26" s="731">
        <f t="shared" si="1"/>
        <v>2.6</v>
      </c>
      <c r="K26" s="731">
        <f t="shared" si="1"/>
        <v>9.1300000000000008</v>
      </c>
      <c r="L26" s="731">
        <f t="shared" si="1"/>
        <v>0.15</v>
      </c>
      <c r="M26" s="731">
        <f t="shared" si="1"/>
        <v>0.4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20.059999999999999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21</v>
      </c>
      <c r="I27" s="726">
        <f t="shared" si="1"/>
        <v>285</v>
      </c>
      <c r="J27" s="726">
        <f t="shared" si="1"/>
        <v>141</v>
      </c>
      <c r="K27" s="726">
        <f t="shared" si="1"/>
        <v>519</v>
      </c>
      <c r="L27" s="726">
        <f t="shared" si="1"/>
        <v>15</v>
      </c>
      <c r="M27" s="726">
        <f t="shared" si="1"/>
        <v>27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1008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2</v>
      </c>
      <c r="I28" s="733">
        <f t="shared" si="1"/>
        <v>15</v>
      </c>
      <c r="J28" s="733">
        <f t="shared" si="1"/>
        <v>4</v>
      </c>
      <c r="K28" s="733">
        <f t="shared" si="1"/>
        <v>19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40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3.67</v>
      </c>
      <c r="G29" s="731">
        <f t="shared" si="2"/>
        <v>18.670000000000002</v>
      </c>
      <c r="H29" s="731">
        <f t="shared" si="2"/>
        <v>38.42</v>
      </c>
      <c r="I29" s="731">
        <f t="shared" si="2"/>
        <v>75.62</v>
      </c>
      <c r="J29" s="731">
        <f t="shared" si="2"/>
        <v>69.37</v>
      </c>
      <c r="K29" s="731">
        <f t="shared" si="2"/>
        <v>190.8</v>
      </c>
      <c r="L29" s="731">
        <f t="shared" si="2"/>
        <v>165.93</v>
      </c>
      <c r="M29" s="731">
        <f t="shared" si="2"/>
        <v>185.31</v>
      </c>
      <c r="N29" s="731">
        <f t="shared" si="2"/>
        <v>605.27</v>
      </c>
      <c r="O29" s="731">
        <f t="shared" si="2"/>
        <v>675.82999999999993</v>
      </c>
      <c r="P29" s="731">
        <f t="shared" si="2"/>
        <v>506.86</v>
      </c>
      <c r="Q29" s="731">
        <f t="shared" si="2"/>
        <v>323.19</v>
      </c>
      <c r="R29" s="731">
        <f t="shared" si="2"/>
        <v>146.85000000000002</v>
      </c>
      <c r="S29" s="731">
        <f t="shared" si="2"/>
        <v>117.6</v>
      </c>
      <c r="T29" s="731">
        <f t="shared" si="2"/>
        <v>68.5</v>
      </c>
      <c r="U29" s="731">
        <f t="shared" si="2"/>
        <v>70.350000000000009</v>
      </c>
      <c r="V29" s="731">
        <f t="shared" si="2"/>
        <v>24.44</v>
      </c>
      <c r="W29" s="731">
        <f t="shared" si="2"/>
        <v>31.59</v>
      </c>
      <c r="X29" s="731">
        <f t="shared" si="2"/>
        <v>6.24</v>
      </c>
      <c r="Y29" s="731">
        <f t="shared" si="2"/>
        <v>27.119999999999997</v>
      </c>
      <c r="Z29" s="723">
        <f t="shared" si="2"/>
        <v>3351.63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242</v>
      </c>
      <c r="G30" s="726">
        <f t="shared" si="2"/>
        <v>2266</v>
      </c>
      <c r="H30" s="726">
        <f t="shared" si="2"/>
        <v>3359</v>
      </c>
      <c r="I30" s="726">
        <f t="shared" si="2"/>
        <v>9632</v>
      </c>
      <c r="J30" s="726">
        <f t="shared" si="2"/>
        <v>13767</v>
      </c>
      <c r="K30" s="726">
        <f t="shared" si="2"/>
        <v>43548</v>
      </c>
      <c r="L30" s="726">
        <f t="shared" si="2"/>
        <v>53757</v>
      </c>
      <c r="M30" s="726">
        <f t="shared" si="2"/>
        <v>70178</v>
      </c>
      <c r="N30" s="726">
        <f t="shared" si="2"/>
        <v>238835</v>
      </c>
      <c r="O30" s="726">
        <f t="shared" si="2"/>
        <v>287199</v>
      </c>
      <c r="P30" s="726">
        <f t="shared" si="2"/>
        <v>227347</v>
      </c>
      <c r="Q30" s="726">
        <f t="shared" si="2"/>
        <v>161576</v>
      </c>
      <c r="R30" s="726">
        <f t="shared" si="2"/>
        <v>75119</v>
      </c>
      <c r="S30" s="726">
        <f t="shared" si="2"/>
        <v>64150</v>
      </c>
      <c r="T30" s="726">
        <f t="shared" si="2"/>
        <v>33115</v>
      </c>
      <c r="U30" s="726">
        <f t="shared" si="2"/>
        <v>40019</v>
      </c>
      <c r="V30" s="726">
        <f t="shared" si="2"/>
        <v>13959</v>
      </c>
      <c r="W30" s="726">
        <f t="shared" si="2"/>
        <v>17816</v>
      </c>
      <c r="X30" s="726">
        <f t="shared" si="2"/>
        <v>3422</v>
      </c>
      <c r="Y30" s="726">
        <f t="shared" si="2"/>
        <v>14100</v>
      </c>
      <c r="Z30" s="727">
        <f t="shared" si="2"/>
        <v>1373406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42</v>
      </c>
      <c r="G31" s="733">
        <f t="shared" si="2"/>
        <v>234</v>
      </c>
      <c r="H31" s="733">
        <f t="shared" si="2"/>
        <v>288</v>
      </c>
      <c r="I31" s="733">
        <f t="shared" si="2"/>
        <v>507</v>
      </c>
      <c r="J31" s="733">
        <f t="shared" si="2"/>
        <v>526</v>
      </c>
      <c r="K31" s="733">
        <f t="shared" si="2"/>
        <v>1311</v>
      </c>
      <c r="L31" s="733">
        <f t="shared" si="2"/>
        <v>1239</v>
      </c>
      <c r="M31" s="733">
        <f t="shared" si="2"/>
        <v>1275</v>
      </c>
      <c r="N31" s="733">
        <f t="shared" si="2"/>
        <v>3625</v>
      </c>
      <c r="O31" s="733">
        <f t="shared" si="2"/>
        <v>3476</v>
      </c>
      <c r="P31" s="733">
        <f t="shared" si="2"/>
        <v>2327</v>
      </c>
      <c r="Q31" s="733">
        <f t="shared" si="2"/>
        <v>1303</v>
      </c>
      <c r="R31" s="733">
        <f t="shared" si="2"/>
        <v>537</v>
      </c>
      <c r="S31" s="733">
        <f t="shared" si="2"/>
        <v>363</v>
      </c>
      <c r="T31" s="733">
        <f t="shared" si="2"/>
        <v>165</v>
      </c>
      <c r="U31" s="733">
        <f t="shared" si="2"/>
        <v>156</v>
      </c>
      <c r="V31" s="733">
        <f t="shared" si="2"/>
        <v>47</v>
      </c>
      <c r="W31" s="733">
        <f t="shared" si="2"/>
        <v>51</v>
      </c>
      <c r="X31" s="733">
        <f t="shared" si="2"/>
        <v>10</v>
      </c>
      <c r="Y31" s="733">
        <f t="shared" si="2"/>
        <v>38</v>
      </c>
      <c r="Z31" s="734">
        <f t="shared" si="2"/>
        <v>17520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1.49</v>
      </c>
      <c r="M32" s="731">
        <v>2.11</v>
      </c>
      <c r="N32" s="731">
        <v>0.17</v>
      </c>
      <c r="O32" s="731">
        <v>2.83</v>
      </c>
      <c r="P32" s="731">
        <v>4.3899999999999997</v>
      </c>
      <c r="Q32" s="731">
        <v>10.77</v>
      </c>
      <c r="R32" s="731">
        <v>43.68</v>
      </c>
      <c r="S32" s="731">
        <v>41.96</v>
      </c>
      <c r="T32" s="731">
        <v>41.35</v>
      </c>
      <c r="U32" s="731">
        <v>22.64</v>
      </c>
      <c r="V32" s="731">
        <v>17.260000000000002</v>
      </c>
      <c r="W32" s="731">
        <v>22.08</v>
      </c>
      <c r="X32" s="731">
        <v>9.92</v>
      </c>
      <c r="Y32" s="731">
        <v>8.56</v>
      </c>
      <c r="Z32" s="723">
        <v>229.21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282</v>
      </c>
      <c r="M33" s="726">
        <v>325</v>
      </c>
      <c r="N33" s="726">
        <v>26</v>
      </c>
      <c r="O33" s="726">
        <v>569</v>
      </c>
      <c r="P33" s="726">
        <v>985</v>
      </c>
      <c r="Q33" s="726">
        <v>2061</v>
      </c>
      <c r="R33" s="726">
        <v>9429</v>
      </c>
      <c r="S33" s="726">
        <v>8975</v>
      </c>
      <c r="T33" s="726">
        <v>9551</v>
      </c>
      <c r="U33" s="726">
        <v>5130</v>
      </c>
      <c r="V33" s="726">
        <v>4271</v>
      </c>
      <c r="W33" s="726">
        <v>5269</v>
      </c>
      <c r="X33" s="726">
        <v>2996</v>
      </c>
      <c r="Y33" s="726">
        <v>2080</v>
      </c>
      <c r="Z33" s="727">
        <v>51949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8</v>
      </c>
      <c r="M34" s="729">
        <v>8</v>
      </c>
      <c r="N34" s="729">
        <v>0</v>
      </c>
      <c r="O34" s="729">
        <v>7</v>
      </c>
      <c r="P34" s="729">
        <v>10</v>
      </c>
      <c r="Q34" s="729">
        <v>16</v>
      </c>
      <c r="R34" s="729">
        <v>49</v>
      </c>
      <c r="S34" s="729">
        <v>32</v>
      </c>
      <c r="T34" s="729">
        <v>38</v>
      </c>
      <c r="U34" s="729">
        <v>19</v>
      </c>
      <c r="V34" s="729">
        <v>19</v>
      </c>
      <c r="W34" s="729">
        <v>23</v>
      </c>
      <c r="X34" s="729">
        <v>18</v>
      </c>
      <c r="Y34" s="729">
        <v>11</v>
      </c>
      <c r="Z34" s="730">
        <v>258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0.13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1.81</v>
      </c>
      <c r="V35" s="731">
        <v>2.29</v>
      </c>
      <c r="W35" s="731">
        <v>6.01</v>
      </c>
      <c r="X35" s="731">
        <v>5</v>
      </c>
      <c r="Y35" s="731">
        <v>6.17</v>
      </c>
      <c r="Z35" s="723">
        <v>21.41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39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509</v>
      </c>
      <c r="V36" s="726">
        <v>703</v>
      </c>
      <c r="W36" s="726">
        <v>1688</v>
      </c>
      <c r="X36" s="726">
        <v>1515</v>
      </c>
      <c r="Y36" s="726">
        <v>1988</v>
      </c>
      <c r="Z36" s="727">
        <v>6442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3</v>
      </c>
      <c r="V37" s="729">
        <v>3</v>
      </c>
      <c r="W37" s="729">
        <v>8</v>
      </c>
      <c r="X37" s="729">
        <v>8</v>
      </c>
      <c r="Y37" s="729">
        <v>9</v>
      </c>
      <c r="Z37" s="730">
        <v>31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1.49</v>
      </c>
      <c r="M38" s="731">
        <f t="shared" si="3"/>
        <v>2.11</v>
      </c>
      <c r="N38" s="731">
        <f t="shared" si="3"/>
        <v>0.17</v>
      </c>
      <c r="O38" s="731">
        <f t="shared" si="3"/>
        <v>2.96</v>
      </c>
      <c r="P38" s="731">
        <f t="shared" si="3"/>
        <v>4.3899999999999997</v>
      </c>
      <c r="Q38" s="731">
        <f t="shared" si="3"/>
        <v>10.77</v>
      </c>
      <c r="R38" s="731">
        <f t="shared" si="3"/>
        <v>43.68</v>
      </c>
      <c r="S38" s="731">
        <f t="shared" si="3"/>
        <v>41.96</v>
      </c>
      <c r="T38" s="731">
        <f t="shared" si="3"/>
        <v>41.35</v>
      </c>
      <c r="U38" s="731">
        <f t="shared" si="3"/>
        <v>24.45</v>
      </c>
      <c r="V38" s="731">
        <f t="shared" si="3"/>
        <v>19.55</v>
      </c>
      <c r="W38" s="731">
        <f t="shared" si="3"/>
        <v>28.089999999999996</v>
      </c>
      <c r="X38" s="731">
        <f t="shared" si="3"/>
        <v>14.92</v>
      </c>
      <c r="Y38" s="731">
        <f t="shared" si="3"/>
        <v>14.73</v>
      </c>
      <c r="Z38" s="723">
        <f t="shared" si="3"/>
        <v>250.62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282</v>
      </c>
      <c r="M39" s="726">
        <f t="shared" si="3"/>
        <v>325</v>
      </c>
      <c r="N39" s="726">
        <f t="shared" si="3"/>
        <v>26</v>
      </c>
      <c r="O39" s="726">
        <f t="shared" si="3"/>
        <v>608</v>
      </c>
      <c r="P39" s="726">
        <f t="shared" si="3"/>
        <v>985</v>
      </c>
      <c r="Q39" s="726">
        <f t="shared" si="3"/>
        <v>2061</v>
      </c>
      <c r="R39" s="726">
        <f t="shared" si="3"/>
        <v>9429</v>
      </c>
      <c r="S39" s="726">
        <f t="shared" si="3"/>
        <v>8975</v>
      </c>
      <c r="T39" s="726">
        <f t="shared" si="3"/>
        <v>9551</v>
      </c>
      <c r="U39" s="726">
        <f t="shared" si="3"/>
        <v>5639</v>
      </c>
      <c r="V39" s="726">
        <f t="shared" si="3"/>
        <v>4974</v>
      </c>
      <c r="W39" s="726">
        <f t="shared" si="3"/>
        <v>6957</v>
      </c>
      <c r="X39" s="726">
        <f t="shared" si="3"/>
        <v>4511</v>
      </c>
      <c r="Y39" s="726">
        <f t="shared" si="3"/>
        <v>4068</v>
      </c>
      <c r="Z39" s="727">
        <f t="shared" si="3"/>
        <v>58391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8</v>
      </c>
      <c r="M40" s="733">
        <f t="shared" si="3"/>
        <v>8</v>
      </c>
      <c r="N40" s="733">
        <f t="shared" si="3"/>
        <v>0</v>
      </c>
      <c r="O40" s="733">
        <f t="shared" si="3"/>
        <v>7</v>
      </c>
      <c r="P40" s="733">
        <f t="shared" si="3"/>
        <v>10</v>
      </c>
      <c r="Q40" s="733">
        <f t="shared" si="3"/>
        <v>16</v>
      </c>
      <c r="R40" s="733">
        <f t="shared" si="3"/>
        <v>49</v>
      </c>
      <c r="S40" s="733">
        <f t="shared" si="3"/>
        <v>32</v>
      </c>
      <c r="T40" s="733">
        <f t="shared" si="3"/>
        <v>38</v>
      </c>
      <c r="U40" s="733">
        <f t="shared" si="3"/>
        <v>22</v>
      </c>
      <c r="V40" s="733">
        <f t="shared" si="3"/>
        <v>22</v>
      </c>
      <c r="W40" s="733">
        <f t="shared" si="3"/>
        <v>31</v>
      </c>
      <c r="X40" s="733">
        <f t="shared" si="3"/>
        <v>26</v>
      </c>
      <c r="Y40" s="733">
        <f t="shared" si="3"/>
        <v>20</v>
      </c>
      <c r="Z40" s="734">
        <f t="shared" si="3"/>
        <v>289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0.55000000000000004</v>
      </c>
      <c r="O41" s="731">
        <v>0.44</v>
      </c>
      <c r="P41" s="731">
        <v>0</v>
      </c>
      <c r="Q41" s="731">
        <v>0.18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1.17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59</v>
      </c>
      <c r="O42" s="726">
        <v>47</v>
      </c>
      <c r="P42" s="726">
        <v>0</v>
      </c>
      <c r="Q42" s="726">
        <v>13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119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1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0</v>
      </c>
      <c r="G44" s="731">
        <v>1.23</v>
      </c>
      <c r="H44" s="731">
        <v>11.2</v>
      </c>
      <c r="I44" s="731">
        <v>45.72</v>
      </c>
      <c r="J44" s="731">
        <v>3.13</v>
      </c>
      <c r="K44" s="731">
        <v>4.8600000000000003</v>
      </c>
      <c r="L44" s="731">
        <v>7.13</v>
      </c>
      <c r="M44" s="731">
        <v>30.67</v>
      </c>
      <c r="N44" s="731">
        <v>103.75</v>
      </c>
      <c r="O44" s="731">
        <v>239.33</v>
      </c>
      <c r="P44" s="731">
        <v>238.68</v>
      </c>
      <c r="Q44" s="731">
        <v>221.59</v>
      </c>
      <c r="R44" s="731">
        <v>76.489999999999995</v>
      </c>
      <c r="S44" s="731">
        <v>17.600000000000001</v>
      </c>
      <c r="T44" s="731">
        <v>16.760000000000002</v>
      </c>
      <c r="U44" s="731">
        <v>6</v>
      </c>
      <c r="V44" s="731">
        <v>5.78</v>
      </c>
      <c r="W44" s="731">
        <v>9.35</v>
      </c>
      <c r="X44" s="731">
        <v>8.52</v>
      </c>
      <c r="Y44" s="731">
        <v>5.82</v>
      </c>
      <c r="Z44" s="723">
        <v>1053.6099999999999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30</v>
      </c>
      <c r="H45" s="726">
        <v>365</v>
      </c>
      <c r="I45" s="726">
        <v>2817</v>
      </c>
      <c r="J45" s="726">
        <v>224</v>
      </c>
      <c r="K45" s="726">
        <v>377</v>
      </c>
      <c r="L45" s="726">
        <v>501</v>
      </c>
      <c r="M45" s="726">
        <v>2541</v>
      </c>
      <c r="N45" s="726">
        <v>8794</v>
      </c>
      <c r="O45" s="726">
        <v>19066</v>
      </c>
      <c r="P45" s="726">
        <v>20094</v>
      </c>
      <c r="Q45" s="726">
        <v>17983</v>
      </c>
      <c r="R45" s="726">
        <v>6840</v>
      </c>
      <c r="S45" s="726">
        <v>1577</v>
      </c>
      <c r="T45" s="726">
        <v>1826</v>
      </c>
      <c r="U45" s="726">
        <v>633</v>
      </c>
      <c r="V45" s="726">
        <v>734</v>
      </c>
      <c r="W45" s="726">
        <v>985</v>
      </c>
      <c r="X45" s="726">
        <v>920</v>
      </c>
      <c r="Y45" s="726">
        <v>774</v>
      </c>
      <c r="Z45" s="727">
        <v>87081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4</v>
      </c>
      <c r="H46" s="729">
        <v>34</v>
      </c>
      <c r="I46" s="729">
        <v>157</v>
      </c>
      <c r="J46" s="729">
        <v>9</v>
      </c>
      <c r="K46" s="729">
        <v>10</v>
      </c>
      <c r="L46" s="729">
        <v>5</v>
      </c>
      <c r="M46" s="729">
        <v>24</v>
      </c>
      <c r="N46" s="729">
        <v>109</v>
      </c>
      <c r="O46" s="729">
        <v>277</v>
      </c>
      <c r="P46" s="729">
        <v>290</v>
      </c>
      <c r="Q46" s="729">
        <v>259</v>
      </c>
      <c r="R46" s="729">
        <v>96</v>
      </c>
      <c r="S46" s="729">
        <v>23</v>
      </c>
      <c r="T46" s="729">
        <v>25</v>
      </c>
      <c r="U46" s="729">
        <v>9</v>
      </c>
      <c r="V46" s="729">
        <v>8</v>
      </c>
      <c r="W46" s="729">
        <v>15</v>
      </c>
      <c r="X46" s="729">
        <v>14</v>
      </c>
      <c r="Y46" s="729">
        <v>11</v>
      </c>
      <c r="Z46" s="730">
        <v>1379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1.23</v>
      </c>
      <c r="H47" s="731">
        <f t="shared" si="4"/>
        <v>11.2</v>
      </c>
      <c r="I47" s="731">
        <f t="shared" si="4"/>
        <v>45.72</v>
      </c>
      <c r="J47" s="731">
        <f t="shared" si="4"/>
        <v>3.13</v>
      </c>
      <c r="K47" s="731">
        <f t="shared" si="4"/>
        <v>4.8600000000000003</v>
      </c>
      <c r="L47" s="731">
        <f t="shared" si="4"/>
        <v>7.13</v>
      </c>
      <c r="M47" s="731">
        <f t="shared" si="4"/>
        <v>30.67</v>
      </c>
      <c r="N47" s="731">
        <f t="shared" si="4"/>
        <v>104.3</v>
      </c>
      <c r="O47" s="731">
        <f t="shared" si="4"/>
        <v>239.77</v>
      </c>
      <c r="P47" s="731">
        <f t="shared" si="4"/>
        <v>238.68</v>
      </c>
      <c r="Q47" s="731">
        <f t="shared" si="4"/>
        <v>221.77</v>
      </c>
      <c r="R47" s="731">
        <f t="shared" si="4"/>
        <v>76.489999999999995</v>
      </c>
      <c r="S47" s="731">
        <f t="shared" si="4"/>
        <v>17.600000000000001</v>
      </c>
      <c r="T47" s="731">
        <f t="shared" si="4"/>
        <v>16.760000000000002</v>
      </c>
      <c r="U47" s="731">
        <f t="shared" si="4"/>
        <v>6</v>
      </c>
      <c r="V47" s="731">
        <f t="shared" si="4"/>
        <v>5.78</v>
      </c>
      <c r="W47" s="731">
        <f t="shared" si="4"/>
        <v>9.35</v>
      </c>
      <c r="X47" s="731">
        <f t="shared" si="4"/>
        <v>8.52</v>
      </c>
      <c r="Y47" s="731">
        <f t="shared" si="4"/>
        <v>5.82</v>
      </c>
      <c r="Z47" s="723">
        <f t="shared" si="4"/>
        <v>1054.78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30</v>
      </c>
      <c r="H48" s="726">
        <f t="shared" si="4"/>
        <v>365</v>
      </c>
      <c r="I48" s="726">
        <f t="shared" si="4"/>
        <v>2817</v>
      </c>
      <c r="J48" s="726">
        <f t="shared" si="4"/>
        <v>224</v>
      </c>
      <c r="K48" s="726">
        <f t="shared" si="4"/>
        <v>377</v>
      </c>
      <c r="L48" s="726">
        <f t="shared" si="4"/>
        <v>501</v>
      </c>
      <c r="M48" s="726">
        <f t="shared" si="4"/>
        <v>2541</v>
      </c>
      <c r="N48" s="726">
        <f t="shared" si="4"/>
        <v>8853</v>
      </c>
      <c r="O48" s="726">
        <f t="shared" si="4"/>
        <v>19113</v>
      </c>
      <c r="P48" s="726">
        <f t="shared" si="4"/>
        <v>20094</v>
      </c>
      <c r="Q48" s="726">
        <f t="shared" si="4"/>
        <v>17996</v>
      </c>
      <c r="R48" s="726">
        <f t="shared" si="4"/>
        <v>6840</v>
      </c>
      <c r="S48" s="726">
        <f t="shared" si="4"/>
        <v>1577</v>
      </c>
      <c r="T48" s="726">
        <f t="shared" si="4"/>
        <v>1826</v>
      </c>
      <c r="U48" s="726">
        <f t="shared" si="4"/>
        <v>633</v>
      </c>
      <c r="V48" s="726">
        <f t="shared" si="4"/>
        <v>734</v>
      </c>
      <c r="W48" s="726">
        <f t="shared" si="4"/>
        <v>985</v>
      </c>
      <c r="X48" s="726">
        <f t="shared" si="4"/>
        <v>920</v>
      </c>
      <c r="Y48" s="726">
        <f t="shared" si="4"/>
        <v>774</v>
      </c>
      <c r="Z48" s="727">
        <f t="shared" si="4"/>
        <v>87200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4</v>
      </c>
      <c r="H49" s="733">
        <f t="shared" si="4"/>
        <v>34</v>
      </c>
      <c r="I49" s="733">
        <f t="shared" si="4"/>
        <v>157</v>
      </c>
      <c r="J49" s="733">
        <f t="shared" si="4"/>
        <v>9</v>
      </c>
      <c r="K49" s="733">
        <f t="shared" si="4"/>
        <v>10</v>
      </c>
      <c r="L49" s="733">
        <f t="shared" si="4"/>
        <v>5</v>
      </c>
      <c r="M49" s="733">
        <f t="shared" si="4"/>
        <v>24</v>
      </c>
      <c r="N49" s="733">
        <f t="shared" si="4"/>
        <v>110</v>
      </c>
      <c r="O49" s="733">
        <f t="shared" si="4"/>
        <v>277</v>
      </c>
      <c r="P49" s="733">
        <f t="shared" si="4"/>
        <v>290</v>
      </c>
      <c r="Q49" s="733">
        <f t="shared" si="4"/>
        <v>259</v>
      </c>
      <c r="R49" s="733">
        <f t="shared" si="4"/>
        <v>96</v>
      </c>
      <c r="S49" s="733">
        <f t="shared" si="4"/>
        <v>23</v>
      </c>
      <c r="T49" s="733">
        <f t="shared" si="4"/>
        <v>25</v>
      </c>
      <c r="U49" s="733">
        <f t="shared" si="4"/>
        <v>9</v>
      </c>
      <c r="V49" s="733">
        <f t="shared" si="4"/>
        <v>8</v>
      </c>
      <c r="W49" s="733">
        <f t="shared" si="4"/>
        <v>15</v>
      </c>
      <c r="X49" s="733">
        <f t="shared" si="4"/>
        <v>14</v>
      </c>
      <c r="Y49" s="733">
        <f t="shared" si="4"/>
        <v>11</v>
      </c>
      <c r="Z49" s="734">
        <f t="shared" si="4"/>
        <v>1380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1.23</v>
      </c>
      <c r="H50" s="731">
        <f t="shared" si="5"/>
        <v>11.2</v>
      </c>
      <c r="I50" s="731">
        <f t="shared" si="5"/>
        <v>45.72</v>
      </c>
      <c r="J50" s="731">
        <f t="shared" si="5"/>
        <v>3.13</v>
      </c>
      <c r="K50" s="731">
        <f t="shared" si="5"/>
        <v>4.8600000000000003</v>
      </c>
      <c r="L50" s="731">
        <f t="shared" si="5"/>
        <v>8.6199999999999992</v>
      </c>
      <c r="M50" s="731">
        <f t="shared" si="5"/>
        <v>32.78</v>
      </c>
      <c r="N50" s="731">
        <f t="shared" si="5"/>
        <v>104.47</v>
      </c>
      <c r="O50" s="731">
        <f t="shared" si="5"/>
        <v>242.73000000000002</v>
      </c>
      <c r="P50" s="731">
        <f t="shared" si="5"/>
        <v>243.07</v>
      </c>
      <c r="Q50" s="731">
        <f t="shared" si="5"/>
        <v>232.54</v>
      </c>
      <c r="R50" s="731">
        <f t="shared" si="5"/>
        <v>120.16999999999999</v>
      </c>
      <c r="S50" s="731">
        <f t="shared" si="5"/>
        <v>59.56</v>
      </c>
      <c r="T50" s="731">
        <f t="shared" si="5"/>
        <v>58.11</v>
      </c>
      <c r="U50" s="731">
        <f t="shared" si="5"/>
        <v>30.45</v>
      </c>
      <c r="V50" s="731">
        <f t="shared" si="5"/>
        <v>25.330000000000002</v>
      </c>
      <c r="W50" s="731">
        <f t="shared" si="5"/>
        <v>37.44</v>
      </c>
      <c r="X50" s="731">
        <f t="shared" si="5"/>
        <v>23.439999999999998</v>
      </c>
      <c r="Y50" s="731">
        <f t="shared" si="5"/>
        <v>20.55</v>
      </c>
      <c r="Z50" s="723">
        <f t="shared" si="5"/>
        <v>1305.3999999999999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30</v>
      </c>
      <c r="H51" s="726">
        <f t="shared" si="5"/>
        <v>365</v>
      </c>
      <c r="I51" s="726">
        <f t="shared" si="5"/>
        <v>2817</v>
      </c>
      <c r="J51" s="726">
        <f t="shared" si="5"/>
        <v>224</v>
      </c>
      <c r="K51" s="726">
        <f t="shared" si="5"/>
        <v>377</v>
      </c>
      <c r="L51" s="726">
        <f t="shared" si="5"/>
        <v>783</v>
      </c>
      <c r="M51" s="726">
        <f t="shared" si="5"/>
        <v>2866</v>
      </c>
      <c r="N51" s="726">
        <f t="shared" si="5"/>
        <v>8879</v>
      </c>
      <c r="O51" s="726">
        <f t="shared" si="5"/>
        <v>19721</v>
      </c>
      <c r="P51" s="726">
        <f t="shared" si="5"/>
        <v>21079</v>
      </c>
      <c r="Q51" s="726">
        <f t="shared" si="5"/>
        <v>20057</v>
      </c>
      <c r="R51" s="726">
        <f t="shared" si="5"/>
        <v>16269</v>
      </c>
      <c r="S51" s="726">
        <f t="shared" si="5"/>
        <v>10552</v>
      </c>
      <c r="T51" s="726">
        <f t="shared" si="5"/>
        <v>11377</v>
      </c>
      <c r="U51" s="726">
        <f t="shared" si="5"/>
        <v>6272</v>
      </c>
      <c r="V51" s="726">
        <f t="shared" si="5"/>
        <v>5708</v>
      </c>
      <c r="W51" s="726">
        <f t="shared" si="5"/>
        <v>7942</v>
      </c>
      <c r="X51" s="726">
        <f t="shared" si="5"/>
        <v>5431</v>
      </c>
      <c r="Y51" s="726">
        <f t="shared" si="5"/>
        <v>4842</v>
      </c>
      <c r="Z51" s="727">
        <f t="shared" si="5"/>
        <v>145591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4</v>
      </c>
      <c r="H52" s="733">
        <f t="shared" si="5"/>
        <v>34</v>
      </c>
      <c r="I52" s="733">
        <f t="shared" si="5"/>
        <v>157</v>
      </c>
      <c r="J52" s="733">
        <f t="shared" si="5"/>
        <v>9</v>
      </c>
      <c r="K52" s="733">
        <f t="shared" si="5"/>
        <v>10</v>
      </c>
      <c r="L52" s="733">
        <f t="shared" si="5"/>
        <v>13</v>
      </c>
      <c r="M52" s="733">
        <f t="shared" si="5"/>
        <v>32</v>
      </c>
      <c r="N52" s="733">
        <f t="shared" si="5"/>
        <v>110</v>
      </c>
      <c r="O52" s="733">
        <f t="shared" si="5"/>
        <v>284</v>
      </c>
      <c r="P52" s="733">
        <f t="shared" si="5"/>
        <v>300</v>
      </c>
      <c r="Q52" s="733">
        <f t="shared" si="5"/>
        <v>275</v>
      </c>
      <c r="R52" s="733">
        <f t="shared" si="5"/>
        <v>145</v>
      </c>
      <c r="S52" s="733">
        <f t="shared" si="5"/>
        <v>55</v>
      </c>
      <c r="T52" s="733">
        <f t="shared" si="5"/>
        <v>63</v>
      </c>
      <c r="U52" s="733">
        <f t="shared" si="5"/>
        <v>31</v>
      </c>
      <c r="V52" s="733">
        <f t="shared" si="5"/>
        <v>30</v>
      </c>
      <c r="W52" s="733">
        <f t="shared" si="5"/>
        <v>46</v>
      </c>
      <c r="X52" s="733">
        <f t="shared" si="5"/>
        <v>40</v>
      </c>
      <c r="Y52" s="733">
        <f t="shared" si="5"/>
        <v>31</v>
      </c>
      <c r="Z52" s="734">
        <f t="shared" si="5"/>
        <v>1669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3.67</v>
      </c>
      <c r="G53" s="731">
        <f t="shared" si="6"/>
        <v>19.900000000000002</v>
      </c>
      <c r="H53" s="731">
        <f t="shared" si="6"/>
        <v>49.620000000000005</v>
      </c>
      <c r="I53" s="731">
        <f t="shared" si="6"/>
        <v>121.34</v>
      </c>
      <c r="J53" s="731">
        <f t="shared" si="6"/>
        <v>72.5</v>
      </c>
      <c r="K53" s="731">
        <f t="shared" si="6"/>
        <v>195.66000000000003</v>
      </c>
      <c r="L53" s="731">
        <f t="shared" si="6"/>
        <v>174.55</v>
      </c>
      <c r="M53" s="731">
        <f t="shared" si="6"/>
        <v>218.09000000000003</v>
      </c>
      <c r="N53" s="731">
        <f t="shared" si="6"/>
        <v>709.7399999999999</v>
      </c>
      <c r="O53" s="731">
        <f t="shared" si="6"/>
        <v>918.56000000000006</v>
      </c>
      <c r="P53" s="731">
        <f t="shared" si="6"/>
        <v>749.93000000000006</v>
      </c>
      <c r="Q53" s="731">
        <f t="shared" si="6"/>
        <v>555.73</v>
      </c>
      <c r="R53" s="731">
        <f t="shared" si="6"/>
        <v>267.02000000000004</v>
      </c>
      <c r="S53" s="731">
        <f t="shared" si="6"/>
        <v>177.16</v>
      </c>
      <c r="T53" s="731">
        <f t="shared" si="6"/>
        <v>126.61</v>
      </c>
      <c r="U53" s="731">
        <f t="shared" si="6"/>
        <v>100.80000000000001</v>
      </c>
      <c r="V53" s="731">
        <f t="shared" si="6"/>
        <v>49.77</v>
      </c>
      <c r="W53" s="731">
        <f t="shared" si="6"/>
        <v>69.03</v>
      </c>
      <c r="X53" s="731">
        <f t="shared" si="6"/>
        <v>29.68</v>
      </c>
      <c r="Y53" s="731">
        <f t="shared" si="6"/>
        <v>47.67</v>
      </c>
      <c r="Z53" s="723">
        <f t="shared" si="6"/>
        <v>4657.03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242</v>
      </c>
      <c r="G54" s="726">
        <f t="shared" si="6"/>
        <v>2296</v>
      </c>
      <c r="H54" s="726">
        <f t="shared" si="6"/>
        <v>3724</v>
      </c>
      <c r="I54" s="726">
        <f t="shared" si="6"/>
        <v>12449</v>
      </c>
      <c r="J54" s="726">
        <f t="shared" si="6"/>
        <v>13991</v>
      </c>
      <c r="K54" s="726">
        <f t="shared" si="6"/>
        <v>43925</v>
      </c>
      <c r="L54" s="726">
        <f t="shared" si="6"/>
        <v>54540</v>
      </c>
      <c r="M54" s="726">
        <f t="shared" si="6"/>
        <v>73044</v>
      </c>
      <c r="N54" s="726">
        <f t="shared" si="6"/>
        <v>247714</v>
      </c>
      <c r="O54" s="726">
        <f t="shared" si="6"/>
        <v>306920</v>
      </c>
      <c r="P54" s="726">
        <f t="shared" si="6"/>
        <v>248426</v>
      </c>
      <c r="Q54" s="726">
        <f t="shared" si="6"/>
        <v>181633</v>
      </c>
      <c r="R54" s="726">
        <f t="shared" si="6"/>
        <v>91388</v>
      </c>
      <c r="S54" s="726">
        <f t="shared" si="6"/>
        <v>74702</v>
      </c>
      <c r="T54" s="726">
        <f t="shared" si="6"/>
        <v>44492</v>
      </c>
      <c r="U54" s="726">
        <f t="shared" si="6"/>
        <v>46291</v>
      </c>
      <c r="V54" s="726">
        <f t="shared" si="6"/>
        <v>19667</v>
      </c>
      <c r="W54" s="726">
        <f t="shared" si="6"/>
        <v>25758</v>
      </c>
      <c r="X54" s="726">
        <f t="shared" si="6"/>
        <v>8853</v>
      </c>
      <c r="Y54" s="726">
        <f t="shared" si="6"/>
        <v>18942</v>
      </c>
      <c r="Z54" s="727">
        <f t="shared" si="6"/>
        <v>1518997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42</v>
      </c>
      <c r="G55" s="736">
        <f t="shared" si="6"/>
        <v>238</v>
      </c>
      <c r="H55" s="736">
        <f t="shared" si="6"/>
        <v>322</v>
      </c>
      <c r="I55" s="736">
        <f t="shared" si="6"/>
        <v>664</v>
      </c>
      <c r="J55" s="736">
        <f t="shared" si="6"/>
        <v>535</v>
      </c>
      <c r="K55" s="736">
        <f t="shared" si="6"/>
        <v>1321</v>
      </c>
      <c r="L55" s="736">
        <f t="shared" si="6"/>
        <v>1252</v>
      </c>
      <c r="M55" s="736">
        <f t="shared" si="6"/>
        <v>1307</v>
      </c>
      <c r="N55" s="736">
        <f t="shared" si="6"/>
        <v>3735</v>
      </c>
      <c r="O55" s="736">
        <f t="shared" si="6"/>
        <v>3760</v>
      </c>
      <c r="P55" s="736">
        <f t="shared" si="6"/>
        <v>2627</v>
      </c>
      <c r="Q55" s="736">
        <f t="shared" si="6"/>
        <v>1578</v>
      </c>
      <c r="R55" s="736">
        <f t="shared" si="6"/>
        <v>682</v>
      </c>
      <c r="S55" s="736">
        <f t="shared" si="6"/>
        <v>418</v>
      </c>
      <c r="T55" s="736">
        <f t="shared" si="6"/>
        <v>228</v>
      </c>
      <c r="U55" s="736">
        <f t="shared" si="6"/>
        <v>187</v>
      </c>
      <c r="V55" s="736">
        <f t="shared" si="6"/>
        <v>77</v>
      </c>
      <c r="W55" s="736">
        <f t="shared" si="6"/>
        <v>97</v>
      </c>
      <c r="X55" s="736">
        <f t="shared" si="6"/>
        <v>50</v>
      </c>
      <c r="Y55" s="736">
        <f t="shared" si="6"/>
        <v>69</v>
      </c>
      <c r="Z55" s="737">
        <f t="shared" si="6"/>
        <v>19189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11.66</v>
      </c>
      <c r="H59" s="901"/>
      <c r="I59" s="901">
        <v>1166</v>
      </c>
      <c r="J59" s="901"/>
      <c r="K59" s="901">
        <v>0</v>
      </c>
      <c r="L59" s="901"/>
      <c r="M59" s="901">
        <v>6.19</v>
      </c>
      <c r="N59" s="901"/>
      <c r="O59" s="901">
        <v>1.08</v>
      </c>
      <c r="P59" s="901"/>
      <c r="Q59" s="901">
        <v>48.85</v>
      </c>
      <c r="R59" s="901"/>
      <c r="S59" s="906">
        <f>M59+O59+Q59</f>
        <v>56.120000000000005</v>
      </c>
      <c r="T59" s="907"/>
      <c r="U59" s="901">
        <f>Z53+G59+K59+S59</f>
        <v>4724.8099999999995</v>
      </c>
      <c r="V59" s="901"/>
      <c r="W59" s="901">
        <f>Z54</f>
        <v>1518997</v>
      </c>
      <c r="X59" s="901"/>
      <c r="Y59" s="901">
        <f>Z55</f>
        <v>19189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activeCell="A2" sqref="A2:I2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394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0.96</v>
      </c>
      <c r="F5" s="722">
        <v>2.31</v>
      </c>
      <c r="G5" s="722">
        <v>8.31</v>
      </c>
      <c r="H5" s="722">
        <v>25.62</v>
      </c>
      <c r="I5" s="722">
        <v>58.87</v>
      </c>
      <c r="J5" s="722">
        <v>136.83000000000001</v>
      </c>
      <c r="K5" s="722">
        <v>199.11</v>
      </c>
      <c r="L5" s="722">
        <v>358.01</v>
      </c>
      <c r="M5" s="722">
        <v>826.64</v>
      </c>
      <c r="N5" s="722">
        <v>1313.78</v>
      </c>
      <c r="O5" s="722">
        <v>1078.82</v>
      </c>
      <c r="P5" s="722">
        <v>745.04</v>
      </c>
      <c r="Q5" s="722">
        <v>466.87</v>
      </c>
      <c r="R5" s="722">
        <v>369.33</v>
      </c>
      <c r="S5" s="722">
        <v>288.16000000000003</v>
      </c>
      <c r="T5" s="722">
        <v>286.68</v>
      </c>
      <c r="U5" s="722">
        <v>357.04</v>
      </c>
      <c r="V5" s="722">
        <v>167.55</v>
      </c>
      <c r="W5" s="722">
        <v>61.62</v>
      </c>
      <c r="X5" s="722">
        <v>21.08</v>
      </c>
      <c r="Y5" s="722">
        <v>13.67</v>
      </c>
      <c r="Z5" s="723">
        <v>6786.3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19</v>
      </c>
      <c r="F6" s="726">
        <v>159</v>
      </c>
      <c r="G6" s="726">
        <v>1056</v>
      </c>
      <c r="H6" s="726">
        <v>4386</v>
      </c>
      <c r="I6" s="726">
        <v>13562</v>
      </c>
      <c r="J6" s="726">
        <v>41942</v>
      </c>
      <c r="K6" s="726">
        <v>71694</v>
      </c>
      <c r="L6" s="726">
        <v>142139</v>
      </c>
      <c r="M6" s="726">
        <v>361830</v>
      </c>
      <c r="N6" s="726">
        <v>617405</v>
      </c>
      <c r="O6" s="726">
        <v>554222</v>
      </c>
      <c r="P6" s="726">
        <v>394275</v>
      </c>
      <c r="Q6" s="726">
        <v>263823</v>
      </c>
      <c r="R6" s="726">
        <v>223352</v>
      </c>
      <c r="S6" s="726">
        <v>176371</v>
      </c>
      <c r="T6" s="726">
        <v>178936</v>
      </c>
      <c r="U6" s="726">
        <v>219001</v>
      </c>
      <c r="V6" s="726">
        <v>109498</v>
      </c>
      <c r="W6" s="726">
        <v>39458</v>
      </c>
      <c r="X6" s="726">
        <v>15402</v>
      </c>
      <c r="Y6" s="726">
        <v>8928</v>
      </c>
      <c r="Z6" s="727">
        <v>3437458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7</v>
      </c>
      <c r="F7" s="729">
        <v>32</v>
      </c>
      <c r="G7" s="729">
        <v>120</v>
      </c>
      <c r="H7" s="729">
        <v>344</v>
      </c>
      <c r="I7" s="729">
        <v>737</v>
      </c>
      <c r="J7" s="729">
        <v>1573</v>
      </c>
      <c r="K7" s="729">
        <v>2095</v>
      </c>
      <c r="L7" s="729">
        <v>3194</v>
      </c>
      <c r="M7" s="729">
        <v>6568</v>
      </c>
      <c r="N7" s="729">
        <v>9209</v>
      </c>
      <c r="O7" s="729">
        <v>6658</v>
      </c>
      <c r="P7" s="729">
        <v>3946</v>
      </c>
      <c r="Q7" s="729">
        <v>2173</v>
      </c>
      <c r="R7" s="729">
        <v>1531</v>
      </c>
      <c r="S7" s="729">
        <v>1039</v>
      </c>
      <c r="T7" s="729">
        <v>875</v>
      </c>
      <c r="U7" s="729">
        <v>883</v>
      </c>
      <c r="V7" s="729">
        <v>416</v>
      </c>
      <c r="W7" s="729">
        <v>123</v>
      </c>
      <c r="X7" s="729">
        <v>42</v>
      </c>
      <c r="Y7" s="729">
        <v>25</v>
      </c>
      <c r="Z7" s="730">
        <v>41590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1.08</v>
      </c>
      <c r="G8" s="731">
        <v>14.09</v>
      </c>
      <c r="H8" s="731">
        <v>32.64</v>
      </c>
      <c r="I8" s="731">
        <v>96.6</v>
      </c>
      <c r="J8" s="731">
        <v>112.05</v>
      </c>
      <c r="K8" s="731">
        <v>103.98</v>
      </c>
      <c r="L8" s="731">
        <v>90.15</v>
      </c>
      <c r="M8" s="731">
        <v>62.05</v>
      </c>
      <c r="N8" s="731">
        <v>74.08</v>
      </c>
      <c r="O8" s="731">
        <v>65.400000000000006</v>
      </c>
      <c r="P8" s="731">
        <v>13.55</v>
      </c>
      <c r="Q8" s="731">
        <v>3.77</v>
      </c>
      <c r="R8" s="731">
        <v>8.25</v>
      </c>
      <c r="S8" s="731">
        <v>13.92</v>
      </c>
      <c r="T8" s="731">
        <v>23.12</v>
      </c>
      <c r="U8" s="731">
        <v>18.79</v>
      </c>
      <c r="V8" s="731">
        <v>24.4</v>
      </c>
      <c r="W8" s="731">
        <v>1.99</v>
      </c>
      <c r="X8" s="731">
        <v>0</v>
      </c>
      <c r="Y8" s="731">
        <v>9.84</v>
      </c>
      <c r="Z8" s="723">
        <v>769.75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54</v>
      </c>
      <c r="G9" s="726">
        <v>1209</v>
      </c>
      <c r="H9" s="726">
        <v>4234</v>
      </c>
      <c r="I9" s="726">
        <v>13306</v>
      </c>
      <c r="J9" s="726">
        <v>21211</v>
      </c>
      <c r="K9" s="726">
        <v>23694</v>
      </c>
      <c r="L9" s="726">
        <v>20299</v>
      </c>
      <c r="M9" s="726">
        <v>14619</v>
      </c>
      <c r="N9" s="726">
        <v>23235</v>
      </c>
      <c r="O9" s="726">
        <v>18521</v>
      </c>
      <c r="P9" s="726">
        <v>5258</v>
      </c>
      <c r="Q9" s="726">
        <v>1441</v>
      </c>
      <c r="R9" s="726">
        <v>3329</v>
      </c>
      <c r="S9" s="726">
        <v>5505</v>
      </c>
      <c r="T9" s="726">
        <v>9831</v>
      </c>
      <c r="U9" s="726">
        <v>6952</v>
      </c>
      <c r="V9" s="726">
        <v>7684</v>
      </c>
      <c r="W9" s="726">
        <v>753</v>
      </c>
      <c r="X9" s="726">
        <v>0</v>
      </c>
      <c r="Y9" s="726">
        <v>2647</v>
      </c>
      <c r="Z9" s="727">
        <v>183782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10</v>
      </c>
      <c r="G10" s="729">
        <v>134</v>
      </c>
      <c r="H10" s="729">
        <v>306</v>
      </c>
      <c r="I10" s="729">
        <v>726</v>
      </c>
      <c r="J10" s="729">
        <v>812</v>
      </c>
      <c r="K10" s="729">
        <v>687</v>
      </c>
      <c r="L10" s="729">
        <v>469</v>
      </c>
      <c r="M10" s="729">
        <v>277</v>
      </c>
      <c r="N10" s="729">
        <v>331</v>
      </c>
      <c r="O10" s="729">
        <v>236</v>
      </c>
      <c r="P10" s="729">
        <v>51</v>
      </c>
      <c r="Q10" s="729">
        <v>12</v>
      </c>
      <c r="R10" s="729">
        <v>20</v>
      </c>
      <c r="S10" s="729">
        <v>32</v>
      </c>
      <c r="T10" s="729">
        <v>48</v>
      </c>
      <c r="U10" s="729">
        <v>29</v>
      </c>
      <c r="V10" s="729">
        <v>29</v>
      </c>
      <c r="W10" s="729">
        <v>2</v>
      </c>
      <c r="X10" s="729">
        <v>0</v>
      </c>
      <c r="Y10" s="729">
        <v>7</v>
      </c>
      <c r="Z10" s="730">
        <v>4218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17.25</v>
      </c>
      <c r="J11" s="731">
        <v>0</v>
      </c>
      <c r="K11" s="731">
        <v>0</v>
      </c>
      <c r="L11" s="731">
        <v>0</v>
      </c>
      <c r="M11" s="731">
        <v>0</v>
      </c>
      <c r="N11" s="731">
        <v>11.52</v>
      </c>
      <c r="O11" s="731">
        <v>8.59</v>
      </c>
      <c r="P11" s="731">
        <v>9.6199999999999992</v>
      </c>
      <c r="Q11" s="731">
        <v>8.3800000000000008</v>
      </c>
      <c r="R11" s="731">
        <v>3.04</v>
      </c>
      <c r="S11" s="731">
        <v>5.04</v>
      </c>
      <c r="T11" s="731">
        <v>0.72</v>
      </c>
      <c r="U11" s="731">
        <v>0</v>
      </c>
      <c r="V11" s="731">
        <v>0</v>
      </c>
      <c r="W11" s="731">
        <v>0.63</v>
      </c>
      <c r="X11" s="731">
        <v>0</v>
      </c>
      <c r="Y11" s="731">
        <v>0</v>
      </c>
      <c r="Z11" s="723">
        <v>64.790000000000006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1380</v>
      </c>
      <c r="J12" s="726">
        <v>0</v>
      </c>
      <c r="K12" s="726">
        <v>0</v>
      </c>
      <c r="L12" s="726">
        <v>0</v>
      </c>
      <c r="M12" s="726">
        <v>0</v>
      </c>
      <c r="N12" s="726">
        <v>2431</v>
      </c>
      <c r="O12" s="726">
        <v>2099</v>
      </c>
      <c r="P12" s="726">
        <v>2503</v>
      </c>
      <c r="Q12" s="726">
        <v>2099</v>
      </c>
      <c r="R12" s="726">
        <v>825</v>
      </c>
      <c r="S12" s="726">
        <v>1440</v>
      </c>
      <c r="T12" s="726">
        <v>202</v>
      </c>
      <c r="U12" s="726">
        <v>0</v>
      </c>
      <c r="V12" s="726">
        <v>0</v>
      </c>
      <c r="W12" s="726">
        <v>226</v>
      </c>
      <c r="X12" s="726">
        <v>0</v>
      </c>
      <c r="Y12" s="726">
        <v>0</v>
      </c>
      <c r="Z12" s="727">
        <v>13205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84</v>
      </c>
      <c r="J13" s="729">
        <v>0</v>
      </c>
      <c r="K13" s="729">
        <v>0</v>
      </c>
      <c r="L13" s="729">
        <v>0</v>
      </c>
      <c r="M13" s="729">
        <v>0</v>
      </c>
      <c r="N13" s="729">
        <v>42</v>
      </c>
      <c r="O13" s="729">
        <v>27</v>
      </c>
      <c r="P13" s="729">
        <v>25</v>
      </c>
      <c r="Q13" s="729">
        <v>17</v>
      </c>
      <c r="R13" s="729">
        <v>5</v>
      </c>
      <c r="S13" s="729">
        <v>9</v>
      </c>
      <c r="T13" s="729">
        <v>1</v>
      </c>
      <c r="U13" s="729">
        <v>0</v>
      </c>
      <c r="V13" s="729">
        <v>0</v>
      </c>
      <c r="W13" s="729">
        <v>1</v>
      </c>
      <c r="X13" s="729">
        <v>0</v>
      </c>
      <c r="Y13" s="729">
        <v>0</v>
      </c>
      <c r="Z13" s="730">
        <v>211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0.03</v>
      </c>
      <c r="I14" s="731">
        <v>0</v>
      </c>
      <c r="J14" s="731">
        <v>3.5</v>
      </c>
      <c r="K14" s="731">
        <v>0</v>
      </c>
      <c r="L14" s="731">
        <v>0</v>
      </c>
      <c r="M14" s="731">
        <v>0</v>
      </c>
      <c r="N14" s="731">
        <v>0</v>
      </c>
      <c r="O14" s="731">
        <v>0</v>
      </c>
      <c r="P14" s="731">
        <v>0</v>
      </c>
      <c r="Q14" s="731">
        <v>0</v>
      </c>
      <c r="R14" s="731">
        <v>0</v>
      </c>
      <c r="S14" s="731">
        <v>0</v>
      </c>
      <c r="T14" s="731">
        <v>4.62</v>
      </c>
      <c r="U14" s="731">
        <v>5.84</v>
      </c>
      <c r="V14" s="731">
        <v>1.25</v>
      </c>
      <c r="W14" s="731">
        <v>0</v>
      </c>
      <c r="X14" s="731">
        <v>0</v>
      </c>
      <c r="Y14" s="731">
        <v>0</v>
      </c>
      <c r="Z14" s="723">
        <v>15.24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2</v>
      </c>
      <c r="I15" s="726">
        <v>0</v>
      </c>
      <c r="J15" s="726">
        <v>416</v>
      </c>
      <c r="K15" s="726">
        <v>0</v>
      </c>
      <c r="L15" s="726">
        <v>0</v>
      </c>
      <c r="M15" s="726">
        <v>0</v>
      </c>
      <c r="N15" s="726">
        <v>0</v>
      </c>
      <c r="O15" s="726">
        <v>0</v>
      </c>
      <c r="P15" s="726">
        <v>0</v>
      </c>
      <c r="Q15" s="726">
        <v>0</v>
      </c>
      <c r="R15" s="726">
        <v>0</v>
      </c>
      <c r="S15" s="726">
        <v>0</v>
      </c>
      <c r="T15" s="726">
        <v>979</v>
      </c>
      <c r="U15" s="726">
        <v>1191</v>
      </c>
      <c r="V15" s="726">
        <v>255</v>
      </c>
      <c r="W15" s="726">
        <v>0</v>
      </c>
      <c r="X15" s="726">
        <v>0</v>
      </c>
      <c r="Y15" s="726">
        <v>0</v>
      </c>
      <c r="Z15" s="727">
        <v>2843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22</v>
      </c>
      <c r="K16" s="729">
        <v>0</v>
      </c>
      <c r="L16" s="729">
        <v>0</v>
      </c>
      <c r="M16" s="729">
        <v>0</v>
      </c>
      <c r="N16" s="729">
        <v>0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6</v>
      </c>
      <c r="U16" s="729">
        <v>7</v>
      </c>
      <c r="V16" s="729">
        <v>2</v>
      </c>
      <c r="W16" s="729">
        <v>0</v>
      </c>
      <c r="X16" s="729">
        <v>0</v>
      </c>
      <c r="Y16" s="729">
        <v>0</v>
      </c>
      <c r="Z16" s="732">
        <v>37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0.96</v>
      </c>
      <c r="F17" s="731">
        <f t="shared" ref="F17:Z19" si="0">F5+F8+F11+F14</f>
        <v>3.39</v>
      </c>
      <c r="G17" s="731">
        <f t="shared" si="0"/>
        <v>22.4</v>
      </c>
      <c r="H17" s="731">
        <f t="shared" si="0"/>
        <v>58.290000000000006</v>
      </c>
      <c r="I17" s="731">
        <f t="shared" si="0"/>
        <v>172.72</v>
      </c>
      <c r="J17" s="731">
        <f t="shared" si="0"/>
        <v>252.38</v>
      </c>
      <c r="K17" s="731">
        <f t="shared" si="0"/>
        <v>303.09000000000003</v>
      </c>
      <c r="L17" s="731">
        <f t="shared" si="0"/>
        <v>448.15999999999997</v>
      </c>
      <c r="M17" s="731">
        <f t="shared" si="0"/>
        <v>888.68999999999994</v>
      </c>
      <c r="N17" s="731">
        <f t="shared" si="0"/>
        <v>1399.3799999999999</v>
      </c>
      <c r="O17" s="731">
        <f t="shared" si="0"/>
        <v>1152.81</v>
      </c>
      <c r="P17" s="731">
        <f t="shared" si="0"/>
        <v>768.20999999999992</v>
      </c>
      <c r="Q17" s="731">
        <f t="shared" si="0"/>
        <v>479.02</v>
      </c>
      <c r="R17" s="731">
        <f t="shared" si="0"/>
        <v>380.62</v>
      </c>
      <c r="S17" s="731">
        <f t="shared" si="0"/>
        <v>307.12000000000006</v>
      </c>
      <c r="T17" s="731">
        <f t="shared" si="0"/>
        <v>315.14000000000004</v>
      </c>
      <c r="U17" s="731">
        <f t="shared" si="0"/>
        <v>381.67</v>
      </c>
      <c r="V17" s="731">
        <f t="shared" si="0"/>
        <v>193.20000000000002</v>
      </c>
      <c r="W17" s="731">
        <f t="shared" si="0"/>
        <v>64.239999999999995</v>
      </c>
      <c r="X17" s="731">
        <f t="shared" si="0"/>
        <v>21.08</v>
      </c>
      <c r="Y17" s="731">
        <f t="shared" si="0"/>
        <v>23.509999999999998</v>
      </c>
      <c r="Z17" s="723">
        <f t="shared" si="0"/>
        <v>7636.08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19</v>
      </c>
      <c r="F18" s="726">
        <f t="shared" si="0"/>
        <v>213</v>
      </c>
      <c r="G18" s="726">
        <f t="shared" si="0"/>
        <v>2265</v>
      </c>
      <c r="H18" s="726">
        <f t="shared" si="0"/>
        <v>8622</v>
      </c>
      <c r="I18" s="726">
        <f t="shared" si="0"/>
        <v>28248</v>
      </c>
      <c r="J18" s="726">
        <f t="shared" si="0"/>
        <v>63569</v>
      </c>
      <c r="K18" s="726">
        <f t="shared" si="0"/>
        <v>95388</v>
      </c>
      <c r="L18" s="726">
        <f t="shared" si="0"/>
        <v>162438</v>
      </c>
      <c r="M18" s="726">
        <f t="shared" si="0"/>
        <v>376449</v>
      </c>
      <c r="N18" s="726">
        <f t="shared" si="0"/>
        <v>643071</v>
      </c>
      <c r="O18" s="726">
        <f t="shared" si="0"/>
        <v>574842</v>
      </c>
      <c r="P18" s="726">
        <f t="shared" si="0"/>
        <v>402036</v>
      </c>
      <c r="Q18" s="726">
        <f t="shared" si="0"/>
        <v>267363</v>
      </c>
      <c r="R18" s="726">
        <f t="shared" si="0"/>
        <v>227506</v>
      </c>
      <c r="S18" s="726">
        <f t="shared" si="0"/>
        <v>183316</v>
      </c>
      <c r="T18" s="726">
        <f t="shared" si="0"/>
        <v>189948</v>
      </c>
      <c r="U18" s="726">
        <f t="shared" si="0"/>
        <v>227144</v>
      </c>
      <c r="V18" s="726">
        <f t="shared" si="0"/>
        <v>117437</v>
      </c>
      <c r="W18" s="726">
        <f t="shared" si="0"/>
        <v>40437</v>
      </c>
      <c r="X18" s="726">
        <f t="shared" si="0"/>
        <v>15402</v>
      </c>
      <c r="Y18" s="726">
        <f t="shared" si="0"/>
        <v>11575</v>
      </c>
      <c r="Z18" s="727">
        <f t="shared" si="0"/>
        <v>3637288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7</v>
      </c>
      <c r="F19" s="733">
        <f t="shared" si="0"/>
        <v>42</v>
      </c>
      <c r="G19" s="733">
        <f t="shared" si="0"/>
        <v>254</v>
      </c>
      <c r="H19" s="733">
        <f t="shared" si="0"/>
        <v>650</v>
      </c>
      <c r="I19" s="733">
        <f t="shared" si="0"/>
        <v>1547</v>
      </c>
      <c r="J19" s="733">
        <f t="shared" si="0"/>
        <v>2407</v>
      </c>
      <c r="K19" s="733">
        <f t="shared" si="0"/>
        <v>2782</v>
      </c>
      <c r="L19" s="733">
        <f t="shared" si="0"/>
        <v>3663</v>
      </c>
      <c r="M19" s="733">
        <f t="shared" si="0"/>
        <v>6845</v>
      </c>
      <c r="N19" s="733">
        <f t="shared" si="0"/>
        <v>9582</v>
      </c>
      <c r="O19" s="733">
        <f t="shared" si="0"/>
        <v>6921</v>
      </c>
      <c r="P19" s="733">
        <f t="shared" si="0"/>
        <v>4022</v>
      </c>
      <c r="Q19" s="733">
        <f t="shared" si="0"/>
        <v>2202</v>
      </c>
      <c r="R19" s="733">
        <f t="shared" si="0"/>
        <v>1556</v>
      </c>
      <c r="S19" s="733">
        <f t="shared" si="0"/>
        <v>1080</v>
      </c>
      <c r="T19" s="733">
        <f t="shared" si="0"/>
        <v>930</v>
      </c>
      <c r="U19" s="733">
        <f t="shared" si="0"/>
        <v>919</v>
      </c>
      <c r="V19" s="733">
        <f t="shared" si="0"/>
        <v>447</v>
      </c>
      <c r="W19" s="733">
        <f t="shared" si="0"/>
        <v>126</v>
      </c>
      <c r="X19" s="733">
        <f t="shared" si="0"/>
        <v>42</v>
      </c>
      <c r="Y19" s="733">
        <f t="shared" si="0"/>
        <v>32</v>
      </c>
      <c r="Z19" s="734">
        <f t="shared" si="0"/>
        <v>46056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0.22</v>
      </c>
      <c r="H20" s="731">
        <v>6.66</v>
      </c>
      <c r="I20" s="731">
        <v>8.6999999999999993</v>
      </c>
      <c r="J20" s="731">
        <v>10.17</v>
      </c>
      <c r="K20" s="731">
        <v>2.67</v>
      </c>
      <c r="L20" s="731">
        <v>7.48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35.9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</v>
      </c>
      <c r="H21" s="726">
        <v>295</v>
      </c>
      <c r="I21" s="726">
        <v>508</v>
      </c>
      <c r="J21" s="726">
        <v>849</v>
      </c>
      <c r="K21" s="726">
        <v>231</v>
      </c>
      <c r="L21" s="726">
        <v>732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2620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</v>
      </c>
      <c r="H22" s="729">
        <v>23</v>
      </c>
      <c r="I22" s="729">
        <v>29</v>
      </c>
      <c r="J22" s="729">
        <v>32</v>
      </c>
      <c r="K22" s="729">
        <v>6</v>
      </c>
      <c r="L22" s="729">
        <v>14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105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23.14</v>
      </c>
      <c r="F23" s="731">
        <v>6.8</v>
      </c>
      <c r="G23" s="731">
        <v>0</v>
      </c>
      <c r="H23" s="731">
        <v>18.57</v>
      </c>
      <c r="I23" s="731">
        <v>4.71</v>
      </c>
      <c r="J23" s="731">
        <v>3.3</v>
      </c>
      <c r="K23" s="731">
        <v>0</v>
      </c>
      <c r="L23" s="731">
        <v>0</v>
      </c>
      <c r="M23" s="731">
        <v>0</v>
      </c>
      <c r="N23" s="731">
        <v>1.24</v>
      </c>
      <c r="O23" s="731">
        <v>0</v>
      </c>
      <c r="P23" s="731">
        <v>0</v>
      </c>
      <c r="Q23" s="731">
        <v>0.52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58.28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55</v>
      </c>
      <c r="G24" s="726">
        <v>0</v>
      </c>
      <c r="H24" s="726">
        <v>587</v>
      </c>
      <c r="I24" s="726">
        <v>164</v>
      </c>
      <c r="J24" s="726">
        <v>221</v>
      </c>
      <c r="K24" s="726">
        <v>0</v>
      </c>
      <c r="L24" s="726">
        <v>0</v>
      </c>
      <c r="M24" s="726">
        <v>0</v>
      </c>
      <c r="N24" s="726">
        <v>134</v>
      </c>
      <c r="O24" s="726">
        <v>0</v>
      </c>
      <c r="P24" s="726">
        <v>0</v>
      </c>
      <c r="Q24" s="726">
        <v>56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1217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10</v>
      </c>
      <c r="G25" s="729">
        <v>0</v>
      </c>
      <c r="H25" s="729">
        <v>51</v>
      </c>
      <c r="I25" s="729">
        <v>9</v>
      </c>
      <c r="J25" s="729">
        <v>9</v>
      </c>
      <c r="K25" s="729">
        <v>0</v>
      </c>
      <c r="L25" s="729">
        <v>0</v>
      </c>
      <c r="M25" s="729">
        <v>0</v>
      </c>
      <c r="N25" s="729">
        <v>2</v>
      </c>
      <c r="O25" s="729">
        <v>0</v>
      </c>
      <c r="P25" s="729">
        <v>0</v>
      </c>
      <c r="Q25" s="729">
        <v>1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82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23.14</v>
      </c>
      <c r="F26" s="731">
        <f t="shared" ref="F26:Z28" si="1">F20+F23</f>
        <v>6.8</v>
      </c>
      <c r="G26" s="731">
        <f t="shared" si="1"/>
        <v>0.22</v>
      </c>
      <c r="H26" s="731">
        <f t="shared" si="1"/>
        <v>25.23</v>
      </c>
      <c r="I26" s="731">
        <f t="shared" si="1"/>
        <v>13.41</v>
      </c>
      <c r="J26" s="731">
        <f t="shared" si="1"/>
        <v>13.469999999999999</v>
      </c>
      <c r="K26" s="731">
        <f t="shared" si="1"/>
        <v>2.67</v>
      </c>
      <c r="L26" s="731">
        <f t="shared" si="1"/>
        <v>7.48</v>
      </c>
      <c r="M26" s="731">
        <f t="shared" si="1"/>
        <v>0</v>
      </c>
      <c r="N26" s="731">
        <f t="shared" si="1"/>
        <v>1.24</v>
      </c>
      <c r="O26" s="731">
        <f t="shared" si="1"/>
        <v>0</v>
      </c>
      <c r="P26" s="731">
        <f t="shared" si="1"/>
        <v>0</v>
      </c>
      <c r="Q26" s="731">
        <f t="shared" si="1"/>
        <v>0.52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94.18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55</v>
      </c>
      <c r="G27" s="726">
        <f t="shared" si="1"/>
        <v>5</v>
      </c>
      <c r="H27" s="726">
        <f t="shared" si="1"/>
        <v>882</v>
      </c>
      <c r="I27" s="726">
        <f t="shared" si="1"/>
        <v>672</v>
      </c>
      <c r="J27" s="726">
        <f t="shared" si="1"/>
        <v>1070</v>
      </c>
      <c r="K27" s="726">
        <f t="shared" si="1"/>
        <v>231</v>
      </c>
      <c r="L27" s="726">
        <f t="shared" si="1"/>
        <v>732</v>
      </c>
      <c r="M27" s="726">
        <f t="shared" si="1"/>
        <v>0</v>
      </c>
      <c r="N27" s="726">
        <f t="shared" si="1"/>
        <v>134</v>
      </c>
      <c r="O27" s="726">
        <f t="shared" si="1"/>
        <v>0</v>
      </c>
      <c r="P27" s="726">
        <f t="shared" si="1"/>
        <v>0</v>
      </c>
      <c r="Q27" s="726">
        <f t="shared" si="1"/>
        <v>56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3837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10</v>
      </c>
      <c r="G28" s="733">
        <f t="shared" si="1"/>
        <v>1</v>
      </c>
      <c r="H28" s="733">
        <f t="shared" si="1"/>
        <v>74</v>
      </c>
      <c r="I28" s="733">
        <f t="shared" si="1"/>
        <v>38</v>
      </c>
      <c r="J28" s="733">
        <f t="shared" si="1"/>
        <v>41</v>
      </c>
      <c r="K28" s="733">
        <f t="shared" si="1"/>
        <v>6</v>
      </c>
      <c r="L28" s="733">
        <f t="shared" si="1"/>
        <v>14</v>
      </c>
      <c r="M28" s="733">
        <f t="shared" si="1"/>
        <v>0</v>
      </c>
      <c r="N28" s="733">
        <f t="shared" si="1"/>
        <v>2</v>
      </c>
      <c r="O28" s="733">
        <f t="shared" si="1"/>
        <v>0</v>
      </c>
      <c r="P28" s="733">
        <f t="shared" si="1"/>
        <v>0</v>
      </c>
      <c r="Q28" s="733">
        <f t="shared" si="1"/>
        <v>1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187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24.1</v>
      </c>
      <c r="F29" s="731">
        <f t="shared" ref="F29:Z31" si="2">F5+F8+F11+F14+F20+F23</f>
        <v>10.19</v>
      </c>
      <c r="G29" s="731">
        <f t="shared" si="2"/>
        <v>22.619999999999997</v>
      </c>
      <c r="H29" s="731">
        <f t="shared" si="2"/>
        <v>83.52000000000001</v>
      </c>
      <c r="I29" s="731">
        <f t="shared" si="2"/>
        <v>186.13</v>
      </c>
      <c r="J29" s="731">
        <f t="shared" si="2"/>
        <v>265.85000000000002</v>
      </c>
      <c r="K29" s="731">
        <f t="shared" si="2"/>
        <v>305.76000000000005</v>
      </c>
      <c r="L29" s="731">
        <f t="shared" si="2"/>
        <v>455.64</v>
      </c>
      <c r="M29" s="731">
        <f t="shared" si="2"/>
        <v>888.68999999999994</v>
      </c>
      <c r="N29" s="731">
        <f t="shared" si="2"/>
        <v>1400.62</v>
      </c>
      <c r="O29" s="731">
        <f t="shared" si="2"/>
        <v>1152.81</v>
      </c>
      <c r="P29" s="731">
        <f t="shared" si="2"/>
        <v>768.20999999999992</v>
      </c>
      <c r="Q29" s="731">
        <f t="shared" si="2"/>
        <v>479.53999999999996</v>
      </c>
      <c r="R29" s="731">
        <f t="shared" si="2"/>
        <v>380.62</v>
      </c>
      <c r="S29" s="731">
        <f t="shared" si="2"/>
        <v>307.12000000000006</v>
      </c>
      <c r="T29" s="731">
        <f t="shared" si="2"/>
        <v>315.14000000000004</v>
      </c>
      <c r="U29" s="731">
        <f t="shared" si="2"/>
        <v>381.67</v>
      </c>
      <c r="V29" s="731">
        <f t="shared" si="2"/>
        <v>193.20000000000002</v>
      </c>
      <c r="W29" s="731">
        <f t="shared" si="2"/>
        <v>64.239999999999995</v>
      </c>
      <c r="X29" s="731">
        <f t="shared" si="2"/>
        <v>21.08</v>
      </c>
      <c r="Y29" s="731">
        <f t="shared" si="2"/>
        <v>23.509999999999998</v>
      </c>
      <c r="Z29" s="723">
        <f t="shared" si="2"/>
        <v>7730.2599999999993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19</v>
      </c>
      <c r="F30" s="726">
        <f t="shared" si="2"/>
        <v>268</v>
      </c>
      <c r="G30" s="726">
        <f t="shared" si="2"/>
        <v>2270</v>
      </c>
      <c r="H30" s="726">
        <f t="shared" si="2"/>
        <v>9504</v>
      </c>
      <c r="I30" s="726">
        <f t="shared" si="2"/>
        <v>28920</v>
      </c>
      <c r="J30" s="726">
        <f t="shared" si="2"/>
        <v>64639</v>
      </c>
      <c r="K30" s="726">
        <f t="shared" si="2"/>
        <v>95619</v>
      </c>
      <c r="L30" s="726">
        <f t="shared" si="2"/>
        <v>163170</v>
      </c>
      <c r="M30" s="726">
        <f t="shared" si="2"/>
        <v>376449</v>
      </c>
      <c r="N30" s="726">
        <f t="shared" si="2"/>
        <v>643205</v>
      </c>
      <c r="O30" s="726">
        <f t="shared" si="2"/>
        <v>574842</v>
      </c>
      <c r="P30" s="726">
        <f t="shared" si="2"/>
        <v>402036</v>
      </c>
      <c r="Q30" s="726">
        <f t="shared" si="2"/>
        <v>267419</v>
      </c>
      <c r="R30" s="726">
        <f t="shared" si="2"/>
        <v>227506</v>
      </c>
      <c r="S30" s="726">
        <f t="shared" si="2"/>
        <v>183316</v>
      </c>
      <c r="T30" s="726">
        <f t="shared" si="2"/>
        <v>189948</v>
      </c>
      <c r="U30" s="726">
        <f t="shared" si="2"/>
        <v>227144</v>
      </c>
      <c r="V30" s="726">
        <f t="shared" si="2"/>
        <v>117437</v>
      </c>
      <c r="W30" s="726">
        <f t="shared" si="2"/>
        <v>40437</v>
      </c>
      <c r="X30" s="726">
        <f t="shared" si="2"/>
        <v>15402</v>
      </c>
      <c r="Y30" s="726">
        <f t="shared" si="2"/>
        <v>11575</v>
      </c>
      <c r="Z30" s="727">
        <f t="shared" si="2"/>
        <v>3641125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7</v>
      </c>
      <c r="F31" s="733">
        <f t="shared" si="2"/>
        <v>52</v>
      </c>
      <c r="G31" s="733">
        <f t="shared" si="2"/>
        <v>255</v>
      </c>
      <c r="H31" s="733">
        <f t="shared" si="2"/>
        <v>724</v>
      </c>
      <c r="I31" s="733">
        <f t="shared" si="2"/>
        <v>1585</v>
      </c>
      <c r="J31" s="733">
        <f t="shared" si="2"/>
        <v>2448</v>
      </c>
      <c r="K31" s="733">
        <f t="shared" si="2"/>
        <v>2788</v>
      </c>
      <c r="L31" s="733">
        <f t="shared" si="2"/>
        <v>3677</v>
      </c>
      <c r="M31" s="733">
        <f t="shared" si="2"/>
        <v>6845</v>
      </c>
      <c r="N31" s="733">
        <f t="shared" si="2"/>
        <v>9584</v>
      </c>
      <c r="O31" s="733">
        <f t="shared" si="2"/>
        <v>6921</v>
      </c>
      <c r="P31" s="733">
        <f t="shared" si="2"/>
        <v>4022</v>
      </c>
      <c r="Q31" s="733">
        <f t="shared" si="2"/>
        <v>2203</v>
      </c>
      <c r="R31" s="733">
        <f t="shared" si="2"/>
        <v>1556</v>
      </c>
      <c r="S31" s="733">
        <f t="shared" si="2"/>
        <v>1080</v>
      </c>
      <c r="T31" s="733">
        <f t="shared" si="2"/>
        <v>930</v>
      </c>
      <c r="U31" s="733">
        <f t="shared" si="2"/>
        <v>919</v>
      </c>
      <c r="V31" s="733">
        <f t="shared" si="2"/>
        <v>447</v>
      </c>
      <c r="W31" s="733">
        <f t="shared" si="2"/>
        <v>126</v>
      </c>
      <c r="X31" s="733">
        <f t="shared" si="2"/>
        <v>42</v>
      </c>
      <c r="Y31" s="733">
        <f t="shared" si="2"/>
        <v>32</v>
      </c>
      <c r="Z31" s="734">
        <f t="shared" si="2"/>
        <v>46243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0.34</v>
      </c>
      <c r="N32" s="731">
        <v>9.2100000000000009</v>
      </c>
      <c r="O32" s="731">
        <v>1.89</v>
      </c>
      <c r="P32" s="731">
        <v>0.82</v>
      </c>
      <c r="Q32" s="731">
        <v>6.03</v>
      </c>
      <c r="R32" s="731">
        <v>6.27</v>
      </c>
      <c r="S32" s="731">
        <v>19.23</v>
      </c>
      <c r="T32" s="731">
        <v>12.45</v>
      </c>
      <c r="U32" s="731">
        <v>20.41</v>
      </c>
      <c r="V32" s="731">
        <v>18.989999999999998</v>
      </c>
      <c r="W32" s="731">
        <v>8.49</v>
      </c>
      <c r="X32" s="731">
        <v>1.88</v>
      </c>
      <c r="Y32" s="731">
        <v>0.14000000000000001</v>
      </c>
      <c r="Z32" s="723">
        <v>106.15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67</v>
      </c>
      <c r="N33" s="726">
        <v>1992</v>
      </c>
      <c r="O33" s="726">
        <v>323</v>
      </c>
      <c r="P33" s="726">
        <v>210</v>
      </c>
      <c r="Q33" s="726">
        <v>1201</v>
      </c>
      <c r="R33" s="726">
        <v>1632</v>
      </c>
      <c r="S33" s="726">
        <v>4781</v>
      </c>
      <c r="T33" s="726">
        <v>3452</v>
      </c>
      <c r="U33" s="726">
        <v>5599</v>
      </c>
      <c r="V33" s="726">
        <v>4855</v>
      </c>
      <c r="W33" s="726">
        <v>1825</v>
      </c>
      <c r="X33" s="726">
        <v>504</v>
      </c>
      <c r="Y33" s="726">
        <v>50</v>
      </c>
      <c r="Z33" s="727">
        <v>26491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1</v>
      </c>
      <c r="N34" s="729">
        <v>35</v>
      </c>
      <c r="O34" s="729">
        <v>5</v>
      </c>
      <c r="P34" s="729">
        <v>2</v>
      </c>
      <c r="Q34" s="729">
        <v>11</v>
      </c>
      <c r="R34" s="729">
        <v>10</v>
      </c>
      <c r="S34" s="729">
        <v>24</v>
      </c>
      <c r="T34" s="729">
        <v>19</v>
      </c>
      <c r="U34" s="729">
        <v>28</v>
      </c>
      <c r="V34" s="729">
        <v>26</v>
      </c>
      <c r="W34" s="729">
        <v>9</v>
      </c>
      <c r="X34" s="729">
        <v>2</v>
      </c>
      <c r="Y34" s="729">
        <v>0</v>
      </c>
      <c r="Z34" s="730">
        <v>172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4.97</v>
      </c>
      <c r="U35" s="731">
        <v>0</v>
      </c>
      <c r="V35" s="731">
        <v>0</v>
      </c>
      <c r="W35" s="731">
        <v>9.64</v>
      </c>
      <c r="X35" s="731">
        <v>1.0900000000000001</v>
      </c>
      <c r="Y35" s="731">
        <v>0</v>
      </c>
      <c r="Z35" s="723">
        <v>15.7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1205</v>
      </c>
      <c r="U36" s="726">
        <v>0</v>
      </c>
      <c r="V36" s="726">
        <v>0</v>
      </c>
      <c r="W36" s="726">
        <v>2212</v>
      </c>
      <c r="X36" s="726">
        <v>222</v>
      </c>
      <c r="Y36" s="726">
        <v>0</v>
      </c>
      <c r="Z36" s="727">
        <v>3639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7</v>
      </c>
      <c r="U37" s="729">
        <v>0</v>
      </c>
      <c r="V37" s="729">
        <v>0</v>
      </c>
      <c r="W37" s="729">
        <v>12</v>
      </c>
      <c r="X37" s="729">
        <v>1</v>
      </c>
      <c r="Y37" s="729">
        <v>0</v>
      </c>
      <c r="Z37" s="730">
        <v>20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0.34</v>
      </c>
      <c r="N38" s="731">
        <f t="shared" si="3"/>
        <v>9.2100000000000009</v>
      </c>
      <c r="O38" s="731">
        <f t="shared" si="3"/>
        <v>1.89</v>
      </c>
      <c r="P38" s="731">
        <f t="shared" si="3"/>
        <v>0.82</v>
      </c>
      <c r="Q38" s="731">
        <f t="shared" si="3"/>
        <v>6.03</v>
      </c>
      <c r="R38" s="731">
        <f t="shared" si="3"/>
        <v>6.27</v>
      </c>
      <c r="S38" s="731">
        <f t="shared" si="3"/>
        <v>19.23</v>
      </c>
      <c r="T38" s="731">
        <f t="shared" si="3"/>
        <v>17.419999999999998</v>
      </c>
      <c r="U38" s="731">
        <f t="shared" si="3"/>
        <v>20.41</v>
      </c>
      <c r="V38" s="731">
        <f t="shared" si="3"/>
        <v>18.989999999999998</v>
      </c>
      <c r="W38" s="731">
        <f t="shared" si="3"/>
        <v>18.130000000000003</v>
      </c>
      <c r="X38" s="731">
        <f t="shared" si="3"/>
        <v>2.9699999999999998</v>
      </c>
      <c r="Y38" s="731">
        <f t="shared" si="3"/>
        <v>0.14000000000000001</v>
      </c>
      <c r="Z38" s="723">
        <f t="shared" si="3"/>
        <v>121.85000000000001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67</v>
      </c>
      <c r="N39" s="726">
        <f t="shared" si="3"/>
        <v>1992</v>
      </c>
      <c r="O39" s="726">
        <f t="shared" si="3"/>
        <v>323</v>
      </c>
      <c r="P39" s="726">
        <f t="shared" si="3"/>
        <v>210</v>
      </c>
      <c r="Q39" s="726">
        <f t="shared" si="3"/>
        <v>1201</v>
      </c>
      <c r="R39" s="726">
        <f t="shared" si="3"/>
        <v>1632</v>
      </c>
      <c r="S39" s="726">
        <f t="shared" si="3"/>
        <v>4781</v>
      </c>
      <c r="T39" s="726">
        <f t="shared" si="3"/>
        <v>4657</v>
      </c>
      <c r="U39" s="726">
        <f t="shared" si="3"/>
        <v>5599</v>
      </c>
      <c r="V39" s="726">
        <f t="shared" si="3"/>
        <v>4855</v>
      </c>
      <c r="W39" s="726">
        <f t="shared" si="3"/>
        <v>4037</v>
      </c>
      <c r="X39" s="726">
        <f t="shared" si="3"/>
        <v>726</v>
      </c>
      <c r="Y39" s="726">
        <f t="shared" si="3"/>
        <v>50</v>
      </c>
      <c r="Z39" s="727">
        <f t="shared" si="3"/>
        <v>30130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1</v>
      </c>
      <c r="N40" s="733">
        <f t="shared" si="3"/>
        <v>35</v>
      </c>
      <c r="O40" s="733">
        <f t="shared" si="3"/>
        <v>5</v>
      </c>
      <c r="P40" s="733">
        <f t="shared" si="3"/>
        <v>2</v>
      </c>
      <c r="Q40" s="733">
        <f t="shared" si="3"/>
        <v>11</v>
      </c>
      <c r="R40" s="733">
        <f t="shared" si="3"/>
        <v>10</v>
      </c>
      <c r="S40" s="733">
        <f t="shared" si="3"/>
        <v>24</v>
      </c>
      <c r="T40" s="733">
        <f t="shared" si="3"/>
        <v>26</v>
      </c>
      <c r="U40" s="733">
        <f t="shared" si="3"/>
        <v>28</v>
      </c>
      <c r="V40" s="733">
        <f t="shared" si="3"/>
        <v>26</v>
      </c>
      <c r="W40" s="733">
        <f t="shared" si="3"/>
        <v>21</v>
      </c>
      <c r="X40" s="733">
        <f t="shared" si="3"/>
        <v>3</v>
      </c>
      <c r="Y40" s="733">
        <f t="shared" si="3"/>
        <v>0</v>
      </c>
      <c r="Z40" s="734">
        <f t="shared" si="3"/>
        <v>192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3.39</v>
      </c>
      <c r="J41" s="731">
        <v>0.87</v>
      </c>
      <c r="K41" s="731">
        <v>0</v>
      </c>
      <c r="L41" s="731">
        <v>0</v>
      </c>
      <c r="M41" s="731">
        <v>0</v>
      </c>
      <c r="N41" s="731">
        <v>0.64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4.9000000000000004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199</v>
      </c>
      <c r="J42" s="726">
        <v>63</v>
      </c>
      <c r="K42" s="726">
        <v>0</v>
      </c>
      <c r="L42" s="726">
        <v>0</v>
      </c>
      <c r="M42" s="726">
        <v>0</v>
      </c>
      <c r="N42" s="726">
        <v>45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307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11</v>
      </c>
      <c r="J43" s="729">
        <v>2</v>
      </c>
      <c r="K43" s="729">
        <v>0</v>
      </c>
      <c r="L43" s="729">
        <v>0</v>
      </c>
      <c r="M43" s="729">
        <v>0</v>
      </c>
      <c r="N43" s="729">
        <v>1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14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1.42</v>
      </c>
      <c r="G44" s="731">
        <v>17.12</v>
      </c>
      <c r="H44" s="731">
        <v>13.27</v>
      </c>
      <c r="I44" s="731">
        <v>28.26</v>
      </c>
      <c r="J44" s="731">
        <v>12.6</v>
      </c>
      <c r="K44" s="731">
        <v>32.450000000000003</v>
      </c>
      <c r="L44" s="731">
        <v>21.2</v>
      </c>
      <c r="M44" s="731">
        <v>111.86</v>
      </c>
      <c r="N44" s="731">
        <v>344.07</v>
      </c>
      <c r="O44" s="731">
        <v>274.75</v>
      </c>
      <c r="P44" s="731">
        <v>246.48</v>
      </c>
      <c r="Q44" s="731">
        <v>225.22</v>
      </c>
      <c r="R44" s="731">
        <v>120.66</v>
      </c>
      <c r="S44" s="731">
        <v>75.95</v>
      </c>
      <c r="T44" s="731">
        <v>79.58</v>
      </c>
      <c r="U44" s="731">
        <v>40.22</v>
      </c>
      <c r="V44" s="731">
        <v>14.16</v>
      </c>
      <c r="W44" s="731">
        <v>16.399999999999999</v>
      </c>
      <c r="X44" s="731">
        <v>5.59</v>
      </c>
      <c r="Y44" s="731">
        <v>16.420000000000002</v>
      </c>
      <c r="Z44" s="723">
        <v>1697.68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23</v>
      </c>
      <c r="G45" s="726">
        <v>320</v>
      </c>
      <c r="H45" s="726">
        <v>496</v>
      </c>
      <c r="I45" s="726">
        <v>1837</v>
      </c>
      <c r="J45" s="726">
        <v>940</v>
      </c>
      <c r="K45" s="726">
        <v>2154</v>
      </c>
      <c r="L45" s="726">
        <v>1997</v>
      </c>
      <c r="M45" s="726">
        <v>10308</v>
      </c>
      <c r="N45" s="726">
        <v>34961</v>
      </c>
      <c r="O45" s="726">
        <v>27296</v>
      </c>
      <c r="P45" s="726">
        <v>25515</v>
      </c>
      <c r="Q45" s="726">
        <v>21259</v>
      </c>
      <c r="R45" s="726">
        <v>12174</v>
      </c>
      <c r="S45" s="726">
        <v>6739</v>
      </c>
      <c r="T45" s="726">
        <v>6464</v>
      </c>
      <c r="U45" s="726">
        <v>3558</v>
      </c>
      <c r="V45" s="726">
        <v>1322</v>
      </c>
      <c r="W45" s="726">
        <v>1231</v>
      </c>
      <c r="X45" s="726">
        <v>604</v>
      </c>
      <c r="Y45" s="726">
        <v>1773</v>
      </c>
      <c r="Z45" s="727">
        <v>160971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4</v>
      </c>
      <c r="G46" s="729">
        <v>37</v>
      </c>
      <c r="H46" s="729">
        <v>45</v>
      </c>
      <c r="I46" s="729">
        <v>103</v>
      </c>
      <c r="J46" s="729">
        <v>37</v>
      </c>
      <c r="K46" s="729">
        <v>68</v>
      </c>
      <c r="L46" s="729">
        <v>37</v>
      </c>
      <c r="M46" s="729">
        <v>155</v>
      </c>
      <c r="N46" s="729">
        <v>509</v>
      </c>
      <c r="O46" s="729">
        <v>391</v>
      </c>
      <c r="P46" s="729">
        <v>360</v>
      </c>
      <c r="Q46" s="729">
        <v>326</v>
      </c>
      <c r="R46" s="729">
        <v>180</v>
      </c>
      <c r="S46" s="729">
        <v>105</v>
      </c>
      <c r="T46" s="729">
        <v>107</v>
      </c>
      <c r="U46" s="729">
        <v>55</v>
      </c>
      <c r="V46" s="729">
        <v>21</v>
      </c>
      <c r="W46" s="729">
        <v>20</v>
      </c>
      <c r="X46" s="729">
        <v>9</v>
      </c>
      <c r="Y46" s="729">
        <v>27</v>
      </c>
      <c r="Z46" s="730">
        <v>2596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1.42</v>
      </c>
      <c r="G47" s="731">
        <f t="shared" si="4"/>
        <v>17.12</v>
      </c>
      <c r="H47" s="731">
        <f t="shared" si="4"/>
        <v>13.27</v>
      </c>
      <c r="I47" s="731">
        <f t="shared" si="4"/>
        <v>31.650000000000002</v>
      </c>
      <c r="J47" s="731">
        <f t="shared" si="4"/>
        <v>13.469999999999999</v>
      </c>
      <c r="K47" s="731">
        <f t="shared" si="4"/>
        <v>32.450000000000003</v>
      </c>
      <c r="L47" s="731">
        <f t="shared" si="4"/>
        <v>21.2</v>
      </c>
      <c r="M47" s="731">
        <f t="shared" si="4"/>
        <v>111.86</v>
      </c>
      <c r="N47" s="731">
        <f t="shared" si="4"/>
        <v>344.71</v>
      </c>
      <c r="O47" s="731">
        <f t="shared" si="4"/>
        <v>274.75</v>
      </c>
      <c r="P47" s="731">
        <f t="shared" si="4"/>
        <v>246.48</v>
      </c>
      <c r="Q47" s="731">
        <f t="shared" si="4"/>
        <v>225.22</v>
      </c>
      <c r="R47" s="731">
        <f t="shared" si="4"/>
        <v>120.66</v>
      </c>
      <c r="S47" s="731">
        <f t="shared" si="4"/>
        <v>75.95</v>
      </c>
      <c r="T47" s="731">
        <f t="shared" si="4"/>
        <v>79.58</v>
      </c>
      <c r="U47" s="731">
        <f t="shared" si="4"/>
        <v>40.22</v>
      </c>
      <c r="V47" s="731">
        <f t="shared" si="4"/>
        <v>14.16</v>
      </c>
      <c r="W47" s="731">
        <f t="shared" si="4"/>
        <v>16.399999999999999</v>
      </c>
      <c r="X47" s="731">
        <f t="shared" si="4"/>
        <v>5.59</v>
      </c>
      <c r="Y47" s="731">
        <f t="shared" si="4"/>
        <v>16.420000000000002</v>
      </c>
      <c r="Z47" s="723">
        <f t="shared" si="4"/>
        <v>1702.5800000000002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23</v>
      </c>
      <c r="G48" s="726">
        <f t="shared" si="4"/>
        <v>320</v>
      </c>
      <c r="H48" s="726">
        <f t="shared" si="4"/>
        <v>496</v>
      </c>
      <c r="I48" s="726">
        <f t="shared" si="4"/>
        <v>2036</v>
      </c>
      <c r="J48" s="726">
        <f t="shared" si="4"/>
        <v>1003</v>
      </c>
      <c r="K48" s="726">
        <f t="shared" si="4"/>
        <v>2154</v>
      </c>
      <c r="L48" s="726">
        <f t="shared" si="4"/>
        <v>1997</v>
      </c>
      <c r="M48" s="726">
        <f t="shared" si="4"/>
        <v>10308</v>
      </c>
      <c r="N48" s="726">
        <f t="shared" si="4"/>
        <v>35006</v>
      </c>
      <c r="O48" s="726">
        <f t="shared" si="4"/>
        <v>27296</v>
      </c>
      <c r="P48" s="726">
        <f t="shared" si="4"/>
        <v>25515</v>
      </c>
      <c r="Q48" s="726">
        <f t="shared" si="4"/>
        <v>21259</v>
      </c>
      <c r="R48" s="726">
        <f t="shared" si="4"/>
        <v>12174</v>
      </c>
      <c r="S48" s="726">
        <f t="shared" si="4"/>
        <v>6739</v>
      </c>
      <c r="T48" s="726">
        <f t="shared" si="4"/>
        <v>6464</v>
      </c>
      <c r="U48" s="726">
        <f t="shared" si="4"/>
        <v>3558</v>
      </c>
      <c r="V48" s="726">
        <f t="shared" si="4"/>
        <v>1322</v>
      </c>
      <c r="W48" s="726">
        <f t="shared" si="4"/>
        <v>1231</v>
      </c>
      <c r="X48" s="726">
        <f t="shared" si="4"/>
        <v>604</v>
      </c>
      <c r="Y48" s="726">
        <f t="shared" si="4"/>
        <v>1773</v>
      </c>
      <c r="Z48" s="727">
        <f t="shared" si="4"/>
        <v>161278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4</v>
      </c>
      <c r="G49" s="733">
        <f t="shared" si="4"/>
        <v>37</v>
      </c>
      <c r="H49" s="733">
        <f t="shared" si="4"/>
        <v>45</v>
      </c>
      <c r="I49" s="733">
        <f t="shared" si="4"/>
        <v>114</v>
      </c>
      <c r="J49" s="733">
        <f t="shared" si="4"/>
        <v>39</v>
      </c>
      <c r="K49" s="733">
        <f t="shared" si="4"/>
        <v>68</v>
      </c>
      <c r="L49" s="733">
        <f t="shared" si="4"/>
        <v>37</v>
      </c>
      <c r="M49" s="733">
        <f t="shared" si="4"/>
        <v>155</v>
      </c>
      <c r="N49" s="733">
        <f t="shared" si="4"/>
        <v>510</v>
      </c>
      <c r="O49" s="733">
        <f t="shared" si="4"/>
        <v>391</v>
      </c>
      <c r="P49" s="733">
        <f t="shared" si="4"/>
        <v>360</v>
      </c>
      <c r="Q49" s="733">
        <f t="shared" si="4"/>
        <v>326</v>
      </c>
      <c r="R49" s="733">
        <f t="shared" si="4"/>
        <v>180</v>
      </c>
      <c r="S49" s="733">
        <f t="shared" si="4"/>
        <v>105</v>
      </c>
      <c r="T49" s="733">
        <f t="shared" si="4"/>
        <v>107</v>
      </c>
      <c r="U49" s="733">
        <f t="shared" si="4"/>
        <v>55</v>
      </c>
      <c r="V49" s="733">
        <f t="shared" si="4"/>
        <v>21</v>
      </c>
      <c r="W49" s="733">
        <f t="shared" si="4"/>
        <v>20</v>
      </c>
      <c r="X49" s="733">
        <f t="shared" si="4"/>
        <v>9</v>
      </c>
      <c r="Y49" s="733">
        <f t="shared" si="4"/>
        <v>27</v>
      </c>
      <c r="Z49" s="734">
        <f t="shared" si="4"/>
        <v>2610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1.42</v>
      </c>
      <c r="G50" s="731">
        <f t="shared" si="5"/>
        <v>17.12</v>
      </c>
      <c r="H50" s="731">
        <f t="shared" si="5"/>
        <v>13.27</v>
      </c>
      <c r="I50" s="731">
        <f t="shared" si="5"/>
        <v>31.650000000000002</v>
      </c>
      <c r="J50" s="731">
        <f t="shared" si="5"/>
        <v>13.469999999999999</v>
      </c>
      <c r="K50" s="731">
        <f t="shared" si="5"/>
        <v>32.450000000000003</v>
      </c>
      <c r="L50" s="731">
        <f t="shared" si="5"/>
        <v>21.2</v>
      </c>
      <c r="M50" s="731">
        <f t="shared" si="5"/>
        <v>112.2</v>
      </c>
      <c r="N50" s="731">
        <f t="shared" si="5"/>
        <v>353.92</v>
      </c>
      <c r="O50" s="731">
        <f t="shared" si="5"/>
        <v>276.64</v>
      </c>
      <c r="P50" s="731">
        <f t="shared" si="5"/>
        <v>247.29999999999998</v>
      </c>
      <c r="Q50" s="731">
        <f t="shared" si="5"/>
        <v>231.25</v>
      </c>
      <c r="R50" s="731">
        <f t="shared" si="5"/>
        <v>126.92999999999999</v>
      </c>
      <c r="S50" s="731">
        <f t="shared" si="5"/>
        <v>95.18</v>
      </c>
      <c r="T50" s="731">
        <f t="shared" si="5"/>
        <v>97</v>
      </c>
      <c r="U50" s="731">
        <f t="shared" si="5"/>
        <v>60.629999999999995</v>
      </c>
      <c r="V50" s="731">
        <f t="shared" si="5"/>
        <v>33.15</v>
      </c>
      <c r="W50" s="731">
        <f t="shared" si="5"/>
        <v>34.53</v>
      </c>
      <c r="X50" s="731">
        <f t="shared" si="5"/>
        <v>8.5599999999999987</v>
      </c>
      <c r="Y50" s="731">
        <f t="shared" si="5"/>
        <v>16.560000000000002</v>
      </c>
      <c r="Z50" s="723">
        <f t="shared" si="5"/>
        <v>1824.43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23</v>
      </c>
      <c r="G51" s="726">
        <f t="shared" si="5"/>
        <v>320</v>
      </c>
      <c r="H51" s="726">
        <f t="shared" si="5"/>
        <v>496</v>
      </c>
      <c r="I51" s="726">
        <f t="shared" si="5"/>
        <v>2036</v>
      </c>
      <c r="J51" s="726">
        <f t="shared" si="5"/>
        <v>1003</v>
      </c>
      <c r="K51" s="726">
        <f t="shared" si="5"/>
        <v>2154</v>
      </c>
      <c r="L51" s="726">
        <f t="shared" si="5"/>
        <v>1997</v>
      </c>
      <c r="M51" s="726">
        <f t="shared" si="5"/>
        <v>10375</v>
      </c>
      <c r="N51" s="726">
        <f t="shared" si="5"/>
        <v>36998</v>
      </c>
      <c r="O51" s="726">
        <f t="shared" si="5"/>
        <v>27619</v>
      </c>
      <c r="P51" s="726">
        <f t="shared" si="5"/>
        <v>25725</v>
      </c>
      <c r="Q51" s="726">
        <f t="shared" si="5"/>
        <v>22460</v>
      </c>
      <c r="R51" s="726">
        <f t="shared" si="5"/>
        <v>13806</v>
      </c>
      <c r="S51" s="726">
        <f t="shared" si="5"/>
        <v>11520</v>
      </c>
      <c r="T51" s="726">
        <f t="shared" si="5"/>
        <v>11121</v>
      </c>
      <c r="U51" s="726">
        <f t="shared" si="5"/>
        <v>9157</v>
      </c>
      <c r="V51" s="726">
        <f t="shared" si="5"/>
        <v>6177</v>
      </c>
      <c r="W51" s="726">
        <f t="shared" si="5"/>
        <v>5268</v>
      </c>
      <c r="X51" s="726">
        <f t="shared" si="5"/>
        <v>1330</v>
      </c>
      <c r="Y51" s="726">
        <f t="shared" si="5"/>
        <v>1823</v>
      </c>
      <c r="Z51" s="727">
        <f t="shared" si="5"/>
        <v>191408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4</v>
      </c>
      <c r="G52" s="733">
        <f t="shared" si="5"/>
        <v>37</v>
      </c>
      <c r="H52" s="733">
        <f t="shared" si="5"/>
        <v>45</v>
      </c>
      <c r="I52" s="733">
        <f t="shared" si="5"/>
        <v>114</v>
      </c>
      <c r="J52" s="733">
        <f t="shared" si="5"/>
        <v>39</v>
      </c>
      <c r="K52" s="733">
        <f t="shared" si="5"/>
        <v>68</v>
      </c>
      <c r="L52" s="733">
        <f t="shared" si="5"/>
        <v>37</v>
      </c>
      <c r="M52" s="733">
        <f t="shared" si="5"/>
        <v>156</v>
      </c>
      <c r="N52" s="733">
        <f t="shared" si="5"/>
        <v>545</v>
      </c>
      <c r="O52" s="733">
        <f t="shared" si="5"/>
        <v>396</v>
      </c>
      <c r="P52" s="733">
        <f t="shared" si="5"/>
        <v>362</v>
      </c>
      <c r="Q52" s="733">
        <f t="shared" si="5"/>
        <v>337</v>
      </c>
      <c r="R52" s="733">
        <f t="shared" si="5"/>
        <v>190</v>
      </c>
      <c r="S52" s="733">
        <f t="shared" si="5"/>
        <v>129</v>
      </c>
      <c r="T52" s="733">
        <f t="shared" si="5"/>
        <v>133</v>
      </c>
      <c r="U52" s="733">
        <f t="shared" si="5"/>
        <v>83</v>
      </c>
      <c r="V52" s="733">
        <f t="shared" si="5"/>
        <v>47</v>
      </c>
      <c r="W52" s="733">
        <f t="shared" si="5"/>
        <v>41</v>
      </c>
      <c r="X52" s="733">
        <f t="shared" si="5"/>
        <v>12</v>
      </c>
      <c r="Y52" s="733">
        <f t="shared" si="5"/>
        <v>27</v>
      </c>
      <c r="Z52" s="734">
        <f t="shared" si="5"/>
        <v>2802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24.1</v>
      </c>
      <c r="F53" s="731">
        <f t="shared" ref="F53:Z55" si="6">F5+F8+F11+F14+F20+F23+F32+F35+F41+F44</f>
        <v>11.61</v>
      </c>
      <c r="G53" s="731">
        <f t="shared" si="6"/>
        <v>39.739999999999995</v>
      </c>
      <c r="H53" s="731">
        <f t="shared" si="6"/>
        <v>96.79</v>
      </c>
      <c r="I53" s="731">
        <f t="shared" si="6"/>
        <v>217.77999999999997</v>
      </c>
      <c r="J53" s="731">
        <f t="shared" si="6"/>
        <v>279.32000000000005</v>
      </c>
      <c r="K53" s="731">
        <f t="shared" si="6"/>
        <v>338.21000000000004</v>
      </c>
      <c r="L53" s="731">
        <f t="shared" si="6"/>
        <v>476.84</v>
      </c>
      <c r="M53" s="731">
        <f t="shared" si="6"/>
        <v>1000.89</v>
      </c>
      <c r="N53" s="731">
        <f t="shared" si="6"/>
        <v>1754.54</v>
      </c>
      <c r="O53" s="731">
        <f t="shared" si="6"/>
        <v>1429.45</v>
      </c>
      <c r="P53" s="731">
        <f t="shared" si="6"/>
        <v>1015.51</v>
      </c>
      <c r="Q53" s="731">
        <f t="shared" si="6"/>
        <v>710.79</v>
      </c>
      <c r="R53" s="731">
        <f t="shared" si="6"/>
        <v>507.54999999999995</v>
      </c>
      <c r="S53" s="731">
        <f t="shared" si="6"/>
        <v>402.30000000000007</v>
      </c>
      <c r="T53" s="731">
        <f t="shared" si="6"/>
        <v>412.14000000000004</v>
      </c>
      <c r="U53" s="731">
        <f t="shared" si="6"/>
        <v>442.30000000000007</v>
      </c>
      <c r="V53" s="731">
        <f t="shared" si="6"/>
        <v>226.35000000000002</v>
      </c>
      <c r="W53" s="731">
        <f t="shared" si="6"/>
        <v>98.769999999999982</v>
      </c>
      <c r="X53" s="731">
        <f t="shared" si="6"/>
        <v>29.639999999999997</v>
      </c>
      <c r="Y53" s="731">
        <f t="shared" si="6"/>
        <v>40.07</v>
      </c>
      <c r="Z53" s="723">
        <f t="shared" si="6"/>
        <v>9554.6899999999987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19</v>
      </c>
      <c r="F54" s="726">
        <f t="shared" si="6"/>
        <v>291</v>
      </c>
      <c r="G54" s="726">
        <f t="shared" si="6"/>
        <v>2590</v>
      </c>
      <c r="H54" s="726">
        <f t="shared" si="6"/>
        <v>10000</v>
      </c>
      <c r="I54" s="726">
        <f t="shared" si="6"/>
        <v>30956</v>
      </c>
      <c r="J54" s="726">
        <f t="shared" si="6"/>
        <v>65642</v>
      </c>
      <c r="K54" s="726">
        <f t="shared" si="6"/>
        <v>97773</v>
      </c>
      <c r="L54" s="726">
        <f t="shared" si="6"/>
        <v>165167</v>
      </c>
      <c r="M54" s="726">
        <f t="shared" si="6"/>
        <v>386824</v>
      </c>
      <c r="N54" s="726">
        <f t="shared" si="6"/>
        <v>680203</v>
      </c>
      <c r="O54" s="726">
        <f t="shared" si="6"/>
        <v>602461</v>
      </c>
      <c r="P54" s="726">
        <f t="shared" si="6"/>
        <v>427761</v>
      </c>
      <c r="Q54" s="726">
        <f t="shared" si="6"/>
        <v>289879</v>
      </c>
      <c r="R54" s="726">
        <f t="shared" si="6"/>
        <v>241312</v>
      </c>
      <c r="S54" s="726">
        <f t="shared" si="6"/>
        <v>194836</v>
      </c>
      <c r="T54" s="726">
        <f t="shared" si="6"/>
        <v>201069</v>
      </c>
      <c r="U54" s="726">
        <f t="shared" si="6"/>
        <v>236301</v>
      </c>
      <c r="V54" s="726">
        <f t="shared" si="6"/>
        <v>123614</v>
      </c>
      <c r="W54" s="726">
        <f t="shared" si="6"/>
        <v>45705</v>
      </c>
      <c r="X54" s="726">
        <f t="shared" si="6"/>
        <v>16732</v>
      </c>
      <c r="Y54" s="726">
        <f t="shared" si="6"/>
        <v>13398</v>
      </c>
      <c r="Z54" s="727">
        <f t="shared" si="6"/>
        <v>3832533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7</v>
      </c>
      <c r="F55" s="736">
        <f t="shared" si="6"/>
        <v>56</v>
      </c>
      <c r="G55" s="736">
        <f t="shared" si="6"/>
        <v>292</v>
      </c>
      <c r="H55" s="736">
        <f t="shared" si="6"/>
        <v>769</v>
      </c>
      <c r="I55" s="736">
        <f t="shared" si="6"/>
        <v>1699</v>
      </c>
      <c r="J55" s="736">
        <f t="shared" si="6"/>
        <v>2487</v>
      </c>
      <c r="K55" s="736">
        <f t="shared" si="6"/>
        <v>2856</v>
      </c>
      <c r="L55" s="736">
        <f t="shared" si="6"/>
        <v>3714</v>
      </c>
      <c r="M55" s="736">
        <f t="shared" si="6"/>
        <v>7001</v>
      </c>
      <c r="N55" s="736">
        <f t="shared" si="6"/>
        <v>10129</v>
      </c>
      <c r="O55" s="736">
        <f t="shared" si="6"/>
        <v>7317</v>
      </c>
      <c r="P55" s="736">
        <f t="shared" si="6"/>
        <v>4384</v>
      </c>
      <c r="Q55" s="736">
        <f t="shared" si="6"/>
        <v>2540</v>
      </c>
      <c r="R55" s="736">
        <f t="shared" si="6"/>
        <v>1746</v>
      </c>
      <c r="S55" s="736">
        <f t="shared" si="6"/>
        <v>1209</v>
      </c>
      <c r="T55" s="736">
        <f t="shared" si="6"/>
        <v>1063</v>
      </c>
      <c r="U55" s="736">
        <f t="shared" si="6"/>
        <v>1002</v>
      </c>
      <c r="V55" s="736">
        <f t="shared" si="6"/>
        <v>494</v>
      </c>
      <c r="W55" s="736">
        <f t="shared" si="6"/>
        <v>167</v>
      </c>
      <c r="X55" s="736">
        <f t="shared" si="6"/>
        <v>54</v>
      </c>
      <c r="Y55" s="736">
        <f t="shared" si="6"/>
        <v>59</v>
      </c>
      <c r="Z55" s="737">
        <f t="shared" si="6"/>
        <v>49045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30.48</v>
      </c>
      <c r="H59" s="901"/>
      <c r="I59" s="901">
        <v>3048</v>
      </c>
      <c r="J59" s="901"/>
      <c r="K59" s="901">
        <v>1.91</v>
      </c>
      <c r="L59" s="901"/>
      <c r="M59" s="901">
        <v>80.86</v>
      </c>
      <c r="N59" s="901"/>
      <c r="O59" s="901">
        <v>0.51</v>
      </c>
      <c r="P59" s="901"/>
      <c r="Q59" s="901">
        <v>20.82</v>
      </c>
      <c r="R59" s="901"/>
      <c r="S59" s="906">
        <f>M59+O59+Q59</f>
        <v>102.19</v>
      </c>
      <c r="T59" s="907"/>
      <c r="U59" s="901">
        <f>Z53+G59+K59+S59</f>
        <v>9689.2699999999986</v>
      </c>
      <c r="V59" s="901"/>
      <c r="W59" s="901">
        <f>Z54</f>
        <v>3832533</v>
      </c>
      <c r="X59" s="901"/>
      <c r="Y59" s="901">
        <f>Z55</f>
        <v>49045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395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0.26</v>
      </c>
      <c r="G5" s="722">
        <v>0</v>
      </c>
      <c r="H5" s="722">
        <v>0.93</v>
      </c>
      <c r="I5" s="722">
        <v>1.1399999999999999</v>
      </c>
      <c r="J5" s="722">
        <v>2.19</v>
      </c>
      <c r="K5" s="722">
        <v>2.73</v>
      </c>
      <c r="L5" s="722">
        <v>36.61</v>
      </c>
      <c r="M5" s="722">
        <v>33.770000000000003</v>
      </c>
      <c r="N5" s="722">
        <v>126.86</v>
      </c>
      <c r="O5" s="722">
        <v>159.77000000000001</v>
      </c>
      <c r="P5" s="722">
        <v>121.28</v>
      </c>
      <c r="Q5" s="722">
        <v>32.020000000000003</v>
      </c>
      <c r="R5" s="722">
        <v>14.31</v>
      </c>
      <c r="S5" s="722">
        <v>9.5299999999999994</v>
      </c>
      <c r="T5" s="722">
        <v>13.97</v>
      </c>
      <c r="U5" s="722">
        <v>5.75</v>
      </c>
      <c r="V5" s="722">
        <v>10.94</v>
      </c>
      <c r="W5" s="722">
        <v>3</v>
      </c>
      <c r="X5" s="722">
        <v>2.57</v>
      </c>
      <c r="Y5" s="722">
        <v>0.65</v>
      </c>
      <c r="Z5" s="723">
        <v>578.28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21</v>
      </c>
      <c r="G6" s="726">
        <v>0</v>
      </c>
      <c r="H6" s="726">
        <v>173</v>
      </c>
      <c r="I6" s="726">
        <v>317</v>
      </c>
      <c r="J6" s="726">
        <v>714</v>
      </c>
      <c r="K6" s="726">
        <v>990</v>
      </c>
      <c r="L6" s="726">
        <v>16026</v>
      </c>
      <c r="M6" s="726">
        <v>16270</v>
      </c>
      <c r="N6" s="726">
        <v>66330</v>
      </c>
      <c r="O6" s="726">
        <v>91212</v>
      </c>
      <c r="P6" s="726">
        <v>74651</v>
      </c>
      <c r="Q6" s="726">
        <v>20679</v>
      </c>
      <c r="R6" s="726">
        <v>9534</v>
      </c>
      <c r="S6" s="726">
        <v>6012</v>
      </c>
      <c r="T6" s="726">
        <v>10219</v>
      </c>
      <c r="U6" s="726">
        <v>4143</v>
      </c>
      <c r="V6" s="726">
        <v>8220</v>
      </c>
      <c r="W6" s="726">
        <v>2306</v>
      </c>
      <c r="X6" s="726">
        <v>1949</v>
      </c>
      <c r="Y6" s="726">
        <v>474</v>
      </c>
      <c r="Z6" s="727">
        <v>330240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4</v>
      </c>
      <c r="G7" s="729">
        <v>0</v>
      </c>
      <c r="H7" s="729">
        <v>13</v>
      </c>
      <c r="I7" s="729">
        <v>16</v>
      </c>
      <c r="J7" s="729">
        <v>25</v>
      </c>
      <c r="K7" s="729">
        <v>28</v>
      </c>
      <c r="L7" s="729">
        <v>355</v>
      </c>
      <c r="M7" s="729">
        <v>282</v>
      </c>
      <c r="N7" s="729">
        <v>979</v>
      </c>
      <c r="O7" s="729">
        <v>1047</v>
      </c>
      <c r="P7" s="729">
        <v>718</v>
      </c>
      <c r="Q7" s="729">
        <v>158</v>
      </c>
      <c r="R7" s="729">
        <v>61</v>
      </c>
      <c r="S7" s="729">
        <v>33</v>
      </c>
      <c r="T7" s="729">
        <v>42</v>
      </c>
      <c r="U7" s="729">
        <v>16</v>
      </c>
      <c r="V7" s="729">
        <v>30</v>
      </c>
      <c r="W7" s="729">
        <v>7</v>
      </c>
      <c r="X7" s="729">
        <v>5</v>
      </c>
      <c r="Y7" s="729">
        <v>1</v>
      </c>
      <c r="Z7" s="730">
        <v>3820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1.18</v>
      </c>
      <c r="G8" s="731">
        <v>0.34</v>
      </c>
      <c r="H8" s="731">
        <v>3.95</v>
      </c>
      <c r="I8" s="731">
        <v>31.27</v>
      </c>
      <c r="J8" s="731">
        <v>21.13</v>
      </c>
      <c r="K8" s="731">
        <v>19.86</v>
      </c>
      <c r="L8" s="731">
        <v>45.82</v>
      </c>
      <c r="M8" s="731">
        <v>38.200000000000003</v>
      </c>
      <c r="N8" s="731">
        <v>31.7</v>
      </c>
      <c r="O8" s="731">
        <v>22.94</v>
      </c>
      <c r="P8" s="731">
        <v>30.42</v>
      </c>
      <c r="Q8" s="731">
        <v>3.72</v>
      </c>
      <c r="R8" s="731">
        <v>3.34</v>
      </c>
      <c r="S8" s="731">
        <v>1.24</v>
      </c>
      <c r="T8" s="731">
        <v>3.52</v>
      </c>
      <c r="U8" s="731">
        <v>0.54</v>
      </c>
      <c r="V8" s="731">
        <v>0.16</v>
      </c>
      <c r="W8" s="731">
        <v>0.7</v>
      </c>
      <c r="X8" s="731">
        <v>0.14000000000000001</v>
      </c>
      <c r="Y8" s="731">
        <v>0.32</v>
      </c>
      <c r="Z8" s="723">
        <v>260.49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76</v>
      </c>
      <c r="G9" s="726">
        <v>14</v>
      </c>
      <c r="H9" s="726">
        <v>516</v>
      </c>
      <c r="I9" s="726">
        <v>6060</v>
      </c>
      <c r="J9" s="726">
        <v>4570</v>
      </c>
      <c r="K9" s="726">
        <v>5192</v>
      </c>
      <c r="L9" s="726">
        <v>12777</v>
      </c>
      <c r="M9" s="726">
        <v>12567</v>
      </c>
      <c r="N9" s="726">
        <v>10866</v>
      </c>
      <c r="O9" s="726">
        <v>9261</v>
      </c>
      <c r="P9" s="726">
        <v>14011</v>
      </c>
      <c r="Q9" s="726">
        <v>1609</v>
      </c>
      <c r="R9" s="726">
        <v>1483</v>
      </c>
      <c r="S9" s="726">
        <v>529</v>
      </c>
      <c r="T9" s="726">
        <v>1616</v>
      </c>
      <c r="U9" s="726">
        <v>271</v>
      </c>
      <c r="V9" s="726">
        <v>94</v>
      </c>
      <c r="W9" s="726">
        <v>301</v>
      </c>
      <c r="X9" s="726">
        <v>85</v>
      </c>
      <c r="Y9" s="726">
        <v>140</v>
      </c>
      <c r="Z9" s="727">
        <v>82038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14</v>
      </c>
      <c r="G10" s="729">
        <v>2</v>
      </c>
      <c r="H10" s="729">
        <v>37</v>
      </c>
      <c r="I10" s="729">
        <v>289</v>
      </c>
      <c r="J10" s="729">
        <v>164</v>
      </c>
      <c r="K10" s="729">
        <v>149</v>
      </c>
      <c r="L10" s="729">
        <v>290</v>
      </c>
      <c r="M10" s="729">
        <v>220</v>
      </c>
      <c r="N10" s="729">
        <v>159</v>
      </c>
      <c r="O10" s="729">
        <v>103</v>
      </c>
      <c r="P10" s="729">
        <v>133</v>
      </c>
      <c r="Q10" s="729">
        <v>12</v>
      </c>
      <c r="R10" s="729">
        <v>10</v>
      </c>
      <c r="S10" s="729">
        <v>2</v>
      </c>
      <c r="T10" s="729">
        <v>7</v>
      </c>
      <c r="U10" s="729">
        <v>1</v>
      </c>
      <c r="V10" s="729">
        <v>0</v>
      </c>
      <c r="W10" s="729">
        <v>1</v>
      </c>
      <c r="X10" s="729">
        <v>0</v>
      </c>
      <c r="Y10" s="729">
        <v>0</v>
      </c>
      <c r="Z10" s="730">
        <v>1593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</v>
      </c>
      <c r="M11" s="731">
        <v>1.4</v>
      </c>
      <c r="N11" s="731">
        <v>0</v>
      </c>
      <c r="O11" s="731">
        <v>1.4</v>
      </c>
      <c r="P11" s="731">
        <v>3.32</v>
      </c>
      <c r="Q11" s="731">
        <v>0</v>
      </c>
      <c r="R11" s="731">
        <v>0.28000000000000003</v>
      </c>
      <c r="S11" s="731">
        <v>0</v>
      </c>
      <c r="T11" s="731">
        <v>3.8</v>
      </c>
      <c r="U11" s="731">
        <v>0</v>
      </c>
      <c r="V11" s="731">
        <v>1.98</v>
      </c>
      <c r="W11" s="731">
        <v>0</v>
      </c>
      <c r="X11" s="731">
        <v>0.31</v>
      </c>
      <c r="Y11" s="731">
        <v>0</v>
      </c>
      <c r="Z11" s="723">
        <v>12.49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0</v>
      </c>
      <c r="L12" s="726">
        <v>0</v>
      </c>
      <c r="M12" s="726">
        <v>352</v>
      </c>
      <c r="N12" s="726">
        <v>0</v>
      </c>
      <c r="O12" s="726">
        <v>412</v>
      </c>
      <c r="P12" s="726">
        <v>1042</v>
      </c>
      <c r="Q12" s="726">
        <v>0</v>
      </c>
      <c r="R12" s="726">
        <v>97</v>
      </c>
      <c r="S12" s="726">
        <v>0</v>
      </c>
      <c r="T12" s="726">
        <v>1068</v>
      </c>
      <c r="U12" s="726">
        <v>0</v>
      </c>
      <c r="V12" s="726">
        <v>627</v>
      </c>
      <c r="W12" s="726">
        <v>0</v>
      </c>
      <c r="X12" s="726">
        <v>111</v>
      </c>
      <c r="Y12" s="726">
        <v>0</v>
      </c>
      <c r="Z12" s="727">
        <v>3709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0</v>
      </c>
      <c r="L13" s="729">
        <v>0</v>
      </c>
      <c r="M13" s="729">
        <v>8</v>
      </c>
      <c r="N13" s="729">
        <v>0</v>
      </c>
      <c r="O13" s="729">
        <v>5</v>
      </c>
      <c r="P13" s="729">
        <v>9</v>
      </c>
      <c r="Q13" s="729">
        <v>0</v>
      </c>
      <c r="R13" s="729">
        <v>1</v>
      </c>
      <c r="S13" s="729">
        <v>0</v>
      </c>
      <c r="T13" s="729">
        <v>5</v>
      </c>
      <c r="U13" s="729">
        <v>0</v>
      </c>
      <c r="V13" s="729">
        <v>3</v>
      </c>
      <c r="W13" s="729">
        <v>0</v>
      </c>
      <c r="X13" s="729">
        <v>1</v>
      </c>
      <c r="Y13" s="729">
        <v>0</v>
      </c>
      <c r="Z13" s="730">
        <v>32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0</v>
      </c>
      <c r="O14" s="731">
        <v>1.46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1.46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0</v>
      </c>
      <c r="O15" s="726">
        <v>377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377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0</v>
      </c>
      <c r="O16" s="729">
        <v>3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1.44</v>
      </c>
      <c r="G17" s="731">
        <f t="shared" si="0"/>
        <v>0.34</v>
      </c>
      <c r="H17" s="731">
        <f t="shared" si="0"/>
        <v>4.88</v>
      </c>
      <c r="I17" s="731">
        <f t="shared" si="0"/>
        <v>32.409999999999997</v>
      </c>
      <c r="J17" s="731">
        <f t="shared" si="0"/>
        <v>23.32</v>
      </c>
      <c r="K17" s="731">
        <f t="shared" si="0"/>
        <v>22.59</v>
      </c>
      <c r="L17" s="731">
        <f t="shared" si="0"/>
        <v>82.43</v>
      </c>
      <c r="M17" s="731">
        <f t="shared" si="0"/>
        <v>73.37</v>
      </c>
      <c r="N17" s="731">
        <f t="shared" si="0"/>
        <v>158.56</v>
      </c>
      <c r="O17" s="731">
        <f t="shared" si="0"/>
        <v>185.57000000000002</v>
      </c>
      <c r="P17" s="731">
        <f t="shared" si="0"/>
        <v>155.01999999999998</v>
      </c>
      <c r="Q17" s="731">
        <f t="shared" si="0"/>
        <v>35.74</v>
      </c>
      <c r="R17" s="731">
        <f t="shared" si="0"/>
        <v>17.93</v>
      </c>
      <c r="S17" s="731">
        <f t="shared" si="0"/>
        <v>10.77</v>
      </c>
      <c r="T17" s="731">
        <f t="shared" si="0"/>
        <v>21.290000000000003</v>
      </c>
      <c r="U17" s="731">
        <f t="shared" si="0"/>
        <v>6.29</v>
      </c>
      <c r="V17" s="731">
        <f t="shared" si="0"/>
        <v>13.08</v>
      </c>
      <c r="W17" s="731">
        <f t="shared" si="0"/>
        <v>3.7</v>
      </c>
      <c r="X17" s="731">
        <f t="shared" si="0"/>
        <v>3.02</v>
      </c>
      <c r="Y17" s="731">
        <f t="shared" si="0"/>
        <v>0.97</v>
      </c>
      <c r="Z17" s="723">
        <f t="shared" si="0"/>
        <v>852.72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97</v>
      </c>
      <c r="G18" s="726">
        <f t="shared" si="0"/>
        <v>14</v>
      </c>
      <c r="H18" s="726">
        <f t="shared" si="0"/>
        <v>689</v>
      </c>
      <c r="I18" s="726">
        <f t="shared" si="0"/>
        <v>6377</v>
      </c>
      <c r="J18" s="726">
        <f t="shared" si="0"/>
        <v>5284</v>
      </c>
      <c r="K18" s="726">
        <f t="shared" si="0"/>
        <v>6182</v>
      </c>
      <c r="L18" s="726">
        <f t="shared" si="0"/>
        <v>28803</v>
      </c>
      <c r="M18" s="726">
        <f t="shared" si="0"/>
        <v>29189</v>
      </c>
      <c r="N18" s="726">
        <f t="shared" si="0"/>
        <v>77196</v>
      </c>
      <c r="O18" s="726">
        <f t="shared" si="0"/>
        <v>101262</v>
      </c>
      <c r="P18" s="726">
        <f t="shared" si="0"/>
        <v>89704</v>
      </c>
      <c r="Q18" s="726">
        <f t="shared" si="0"/>
        <v>22288</v>
      </c>
      <c r="R18" s="726">
        <f t="shared" si="0"/>
        <v>11114</v>
      </c>
      <c r="S18" s="726">
        <f t="shared" si="0"/>
        <v>6541</v>
      </c>
      <c r="T18" s="726">
        <f t="shared" si="0"/>
        <v>12903</v>
      </c>
      <c r="U18" s="726">
        <f t="shared" si="0"/>
        <v>4414</v>
      </c>
      <c r="V18" s="726">
        <f t="shared" si="0"/>
        <v>8941</v>
      </c>
      <c r="W18" s="726">
        <f t="shared" si="0"/>
        <v>2607</v>
      </c>
      <c r="X18" s="726">
        <f t="shared" si="0"/>
        <v>2145</v>
      </c>
      <c r="Y18" s="726">
        <f t="shared" si="0"/>
        <v>614</v>
      </c>
      <c r="Z18" s="727">
        <f t="shared" si="0"/>
        <v>416364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18</v>
      </c>
      <c r="G19" s="733">
        <f t="shared" si="0"/>
        <v>2</v>
      </c>
      <c r="H19" s="733">
        <f t="shared" si="0"/>
        <v>50</v>
      </c>
      <c r="I19" s="733">
        <f t="shared" si="0"/>
        <v>305</v>
      </c>
      <c r="J19" s="733">
        <f t="shared" si="0"/>
        <v>189</v>
      </c>
      <c r="K19" s="733">
        <f t="shared" si="0"/>
        <v>177</v>
      </c>
      <c r="L19" s="733">
        <f t="shared" si="0"/>
        <v>645</v>
      </c>
      <c r="M19" s="733">
        <f t="shared" si="0"/>
        <v>510</v>
      </c>
      <c r="N19" s="733">
        <f t="shared" si="0"/>
        <v>1138</v>
      </c>
      <c r="O19" s="733">
        <f t="shared" si="0"/>
        <v>1158</v>
      </c>
      <c r="P19" s="733">
        <f t="shared" si="0"/>
        <v>860</v>
      </c>
      <c r="Q19" s="733">
        <f t="shared" si="0"/>
        <v>170</v>
      </c>
      <c r="R19" s="733">
        <f t="shared" si="0"/>
        <v>72</v>
      </c>
      <c r="S19" s="733">
        <f t="shared" si="0"/>
        <v>35</v>
      </c>
      <c r="T19" s="733">
        <f t="shared" si="0"/>
        <v>54</v>
      </c>
      <c r="U19" s="733">
        <f t="shared" si="0"/>
        <v>17</v>
      </c>
      <c r="V19" s="733">
        <f t="shared" si="0"/>
        <v>33</v>
      </c>
      <c r="W19" s="733">
        <f t="shared" si="0"/>
        <v>8</v>
      </c>
      <c r="X19" s="733">
        <f t="shared" si="0"/>
        <v>6</v>
      </c>
      <c r="Y19" s="733">
        <f t="shared" si="0"/>
        <v>1</v>
      </c>
      <c r="Z19" s="734">
        <f t="shared" si="0"/>
        <v>5448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2.31</v>
      </c>
      <c r="J20" s="731">
        <v>3.67</v>
      </c>
      <c r="K20" s="731">
        <v>4.55</v>
      </c>
      <c r="L20" s="731">
        <v>0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10.53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109</v>
      </c>
      <c r="J21" s="726">
        <v>279</v>
      </c>
      <c r="K21" s="726">
        <v>410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798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5</v>
      </c>
      <c r="J22" s="729">
        <v>9</v>
      </c>
      <c r="K22" s="729">
        <v>11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25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0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0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0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</v>
      </c>
      <c r="I26" s="731">
        <f t="shared" si="1"/>
        <v>2.31</v>
      </c>
      <c r="J26" s="731">
        <f t="shared" si="1"/>
        <v>3.67</v>
      </c>
      <c r="K26" s="731">
        <f t="shared" si="1"/>
        <v>4.55</v>
      </c>
      <c r="L26" s="731">
        <f t="shared" si="1"/>
        <v>0</v>
      </c>
      <c r="M26" s="731">
        <f t="shared" si="1"/>
        <v>0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10.53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0</v>
      </c>
      <c r="I27" s="726">
        <f t="shared" si="1"/>
        <v>109</v>
      </c>
      <c r="J27" s="726">
        <f t="shared" si="1"/>
        <v>279</v>
      </c>
      <c r="K27" s="726">
        <f t="shared" si="1"/>
        <v>410</v>
      </c>
      <c r="L27" s="726">
        <f t="shared" si="1"/>
        <v>0</v>
      </c>
      <c r="M27" s="726">
        <f t="shared" si="1"/>
        <v>0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798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0</v>
      </c>
      <c r="I28" s="733">
        <f t="shared" si="1"/>
        <v>5</v>
      </c>
      <c r="J28" s="733">
        <f t="shared" si="1"/>
        <v>9</v>
      </c>
      <c r="K28" s="733">
        <f t="shared" si="1"/>
        <v>11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25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1.44</v>
      </c>
      <c r="G29" s="731">
        <f t="shared" si="2"/>
        <v>0.34</v>
      </c>
      <c r="H29" s="731">
        <f t="shared" si="2"/>
        <v>4.88</v>
      </c>
      <c r="I29" s="731">
        <f t="shared" si="2"/>
        <v>34.72</v>
      </c>
      <c r="J29" s="731">
        <f t="shared" si="2"/>
        <v>26.990000000000002</v>
      </c>
      <c r="K29" s="731">
        <f t="shared" si="2"/>
        <v>27.14</v>
      </c>
      <c r="L29" s="731">
        <f t="shared" si="2"/>
        <v>82.43</v>
      </c>
      <c r="M29" s="731">
        <f t="shared" si="2"/>
        <v>73.37</v>
      </c>
      <c r="N29" s="731">
        <f t="shared" si="2"/>
        <v>158.56</v>
      </c>
      <c r="O29" s="731">
        <f t="shared" si="2"/>
        <v>185.57000000000002</v>
      </c>
      <c r="P29" s="731">
        <f t="shared" si="2"/>
        <v>155.01999999999998</v>
      </c>
      <c r="Q29" s="731">
        <f t="shared" si="2"/>
        <v>35.74</v>
      </c>
      <c r="R29" s="731">
        <f t="shared" si="2"/>
        <v>17.93</v>
      </c>
      <c r="S29" s="731">
        <f t="shared" si="2"/>
        <v>10.77</v>
      </c>
      <c r="T29" s="731">
        <f t="shared" si="2"/>
        <v>21.290000000000003</v>
      </c>
      <c r="U29" s="731">
        <f t="shared" si="2"/>
        <v>6.29</v>
      </c>
      <c r="V29" s="731">
        <f t="shared" si="2"/>
        <v>13.08</v>
      </c>
      <c r="W29" s="731">
        <f t="shared" si="2"/>
        <v>3.7</v>
      </c>
      <c r="X29" s="731">
        <f t="shared" si="2"/>
        <v>3.02</v>
      </c>
      <c r="Y29" s="731">
        <f t="shared" si="2"/>
        <v>0.97</v>
      </c>
      <c r="Z29" s="723">
        <f t="shared" si="2"/>
        <v>863.25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97</v>
      </c>
      <c r="G30" s="726">
        <f t="shared" si="2"/>
        <v>14</v>
      </c>
      <c r="H30" s="726">
        <f t="shared" si="2"/>
        <v>689</v>
      </c>
      <c r="I30" s="726">
        <f t="shared" si="2"/>
        <v>6486</v>
      </c>
      <c r="J30" s="726">
        <f t="shared" si="2"/>
        <v>5563</v>
      </c>
      <c r="K30" s="726">
        <f t="shared" si="2"/>
        <v>6592</v>
      </c>
      <c r="L30" s="726">
        <f t="shared" si="2"/>
        <v>28803</v>
      </c>
      <c r="M30" s="726">
        <f t="shared" si="2"/>
        <v>29189</v>
      </c>
      <c r="N30" s="726">
        <f t="shared" si="2"/>
        <v>77196</v>
      </c>
      <c r="O30" s="726">
        <f t="shared" si="2"/>
        <v>101262</v>
      </c>
      <c r="P30" s="726">
        <f t="shared" si="2"/>
        <v>89704</v>
      </c>
      <c r="Q30" s="726">
        <f t="shared" si="2"/>
        <v>22288</v>
      </c>
      <c r="R30" s="726">
        <f t="shared" si="2"/>
        <v>11114</v>
      </c>
      <c r="S30" s="726">
        <f t="shared" si="2"/>
        <v>6541</v>
      </c>
      <c r="T30" s="726">
        <f t="shared" si="2"/>
        <v>12903</v>
      </c>
      <c r="U30" s="726">
        <f t="shared" si="2"/>
        <v>4414</v>
      </c>
      <c r="V30" s="726">
        <f t="shared" si="2"/>
        <v>8941</v>
      </c>
      <c r="W30" s="726">
        <f t="shared" si="2"/>
        <v>2607</v>
      </c>
      <c r="X30" s="726">
        <f t="shared" si="2"/>
        <v>2145</v>
      </c>
      <c r="Y30" s="726">
        <f t="shared" si="2"/>
        <v>614</v>
      </c>
      <c r="Z30" s="727">
        <f t="shared" si="2"/>
        <v>417162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18</v>
      </c>
      <c r="G31" s="733">
        <f t="shared" si="2"/>
        <v>2</v>
      </c>
      <c r="H31" s="733">
        <f t="shared" si="2"/>
        <v>50</v>
      </c>
      <c r="I31" s="733">
        <f t="shared" si="2"/>
        <v>310</v>
      </c>
      <c r="J31" s="733">
        <f t="shared" si="2"/>
        <v>198</v>
      </c>
      <c r="K31" s="733">
        <f t="shared" si="2"/>
        <v>188</v>
      </c>
      <c r="L31" s="733">
        <f t="shared" si="2"/>
        <v>645</v>
      </c>
      <c r="M31" s="733">
        <f t="shared" si="2"/>
        <v>510</v>
      </c>
      <c r="N31" s="733">
        <f t="shared" si="2"/>
        <v>1138</v>
      </c>
      <c r="O31" s="733">
        <f t="shared" si="2"/>
        <v>1158</v>
      </c>
      <c r="P31" s="733">
        <f t="shared" si="2"/>
        <v>860</v>
      </c>
      <c r="Q31" s="733">
        <f t="shared" si="2"/>
        <v>170</v>
      </c>
      <c r="R31" s="733">
        <f t="shared" si="2"/>
        <v>72</v>
      </c>
      <c r="S31" s="733">
        <f t="shared" si="2"/>
        <v>35</v>
      </c>
      <c r="T31" s="733">
        <f t="shared" si="2"/>
        <v>54</v>
      </c>
      <c r="U31" s="733">
        <f t="shared" si="2"/>
        <v>17</v>
      </c>
      <c r="V31" s="733">
        <f t="shared" si="2"/>
        <v>33</v>
      </c>
      <c r="W31" s="733">
        <f t="shared" si="2"/>
        <v>8</v>
      </c>
      <c r="X31" s="733">
        <f t="shared" si="2"/>
        <v>6</v>
      </c>
      <c r="Y31" s="733">
        <f t="shared" si="2"/>
        <v>1</v>
      </c>
      <c r="Z31" s="734">
        <f t="shared" si="2"/>
        <v>5473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</v>
      </c>
      <c r="N32" s="731">
        <v>3.45</v>
      </c>
      <c r="O32" s="731">
        <v>26.69</v>
      </c>
      <c r="P32" s="731">
        <v>21.34</v>
      </c>
      <c r="Q32" s="731">
        <v>32.76</v>
      </c>
      <c r="R32" s="731">
        <v>42.53</v>
      </c>
      <c r="S32" s="731">
        <v>29.39</v>
      </c>
      <c r="T32" s="731">
        <v>27.28</v>
      </c>
      <c r="U32" s="731">
        <v>7.33</v>
      </c>
      <c r="V32" s="731">
        <v>13.74</v>
      </c>
      <c r="W32" s="731">
        <v>3.57</v>
      </c>
      <c r="X32" s="731">
        <v>4.4800000000000004</v>
      </c>
      <c r="Y32" s="731">
        <v>2.61</v>
      </c>
      <c r="Z32" s="723">
        <v>215.17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0</v>
      </c>
      <c r="N33" s="726">
        <v>768</v>
      </c>
      <c r="O33" s="726">
        <v>7519</v>
      </c>
      <c r="P33" s="726">
        <v>5809</v>
      </c>
      <c r="Q33" s="726">
        <v>8408</v>
      </c>
      <c r="R33" s="726">
        <v>12210</v>
      </c>
      <c r="S33" s="726">
        <v>9513</v>
      </c>
      <c r="T33" s="726">
        <v>8174</v>
      </c>
      <c r="U33" s="726">
        <v>1932</v>
      </c>
      <c r="V33" s="726">
        <v>4094</v>
      </c>
      <c r="W33" s="726">
        <v>965</v>
      </c>
      <c r="X33" s="726">
        <v>1489</v>
      </c>
      <c r="Y33" s="726">
        <v>671</v>
      </c>
      <c r="Z33" s="727">
        <v>61552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14</v>
      </c>
      <c r="O34" s="729">
        <v>85</v>
      </c>
      <c r="P34" s="729">
        <v>53</v>
      </c>
      <c r="Q34" s="729">
        <v>75</v>
      </c>
      <c r="R34" s="729">
        <v>76</v>
      </c>
      <c r="S34" s="729">
        <v>49</v>
      </c>
      <c r="T34" s="729">
        <v>47</v>
      </c>
      <c r="U34" s="729">
        <v>10</v>
      </c>
      <c r="V34" s="729">
        <v>19</v>
      </c>
      <c r="W34" s="729">
        <v>4</v>
      </c>
      <c r="X34" s="729">
        <v>8</v>
      </c>
      <c r="Y34" s="729">
        <v>3</v>
      </c>
      <c r="Z34" s="730">
        <v>443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</v>
      </c>
      <c r="N38" s="731">
        <f t="shared" si="3"/>
        <v>3.45</v>
      </c>
      <c r="O38" s="731">
        <f t="shared" si="3"/>
        <v>26.69</v>
      </c>
      <c r="P38" s="731">
        <f t="shared" si="3"/>
        <v>21.34</v>
      </c>
      <c r="Q38" s="731">
        <f t="shared" si="3"/>
        <v>32.76</v>
      </c>
      <c r="R38" s="731">
        <f t="shared" si="3"/>
        <v>42.53</v>
      </c>
      <c r="S38" s="731">
        <f t="shared" si="3"/>
        <v>29.39</v>
      </c>
      <c r="T38" s="731">
        <f t="shared" si="3"/>
        <v>27.28</v>
      </c>
      <c r="U38" s="731">
        <f t="shared" si="3"/>
        <v>7.33</v>
      </c>
      <c r="V38" s="731">
        <f t="shared" si="3"/>
        <v>13.74</v>
      </c>
      <c r="W38" s="731">
        <f t="shared" si="3"/>
        <v>3.57</v>
      </c>
      <c r="X38" s="731">
        <f t="shared" si="3"/>
        <v>4.4800000000000004</v>
      </c>
      <c r="Y38" s="731">
        <f t="shared" si="3"/>
        <v>2.61</v>
      </c>
      <c r="Z38" s="723">
        <f t="shared" si="3"/>
        <v>215.17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0</v>
      </c>
      <c r="N39" s="726">
        <f t="shared" si="3"/>
        <v>768</v>
      </c>
      <c r="O39" s="726">
        <f t="shared" si="3"/>
        <v>7519</v>
      </c>
      <c r="P39" s="726">
        <f t="shared" si="3"/>
        <v>5809</v>
      </c>
      <c r="Q39" s="726">
        <f t="shared" si="3"/>
        <v>8408</v>
      </c>
      <c r="R39" s="726">
        <f t="shared" si="3"/>
        <v>12210</v>
      </c>
      <c r="S39" s="726">
        <f t="shared" si="3"/>
        <v>9513</v>
      </c>
      <c r="T39" s="726">
        <f t="shared" si="3"/>
        <v>8174</v>
      </c>
      <c r="U39" s="726">
        <f t="shared" si="3"/>
        <v>1932</v>
      </c>
      <c r="V39" s="726">
        <f t="shared" si="3"/>
        <v>4094</v>
      </c>
      <c r="W39" s="726">
        <f t="shared" si="3"/>
        <v>965</v>
      </c>
      <c r="X39" s="726">
        <f t="shared" si="3"/>
        <v>1489</v>
      </c>
      <c r="Y39" s="726">
        <f t="shared" si="3"/>
        <v>671</v>
      </c>
      <c r="Z39" s="727">
        <f t="shared" si="3"/>
        <v>61552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0</v>
      </c>
      <c r="N40" s="733">
        <f t="shared" si="3"/>
        <v>14</v>
      </c>
      <c r="O40" s="733">
        <f t="shared" si="3"/>
        <v>85</v>
      </c>
      <c r="P40" s="733">
        <f t="shared" si="3"/>
        <v>53</v>
      </c>
      <c r="Q40" s="733">
        <f t="shared" si="3"/>
        <v>75</v>
      </c>
      <c r="R40" s="733">
        <f t="shared" si="3"/>
        <v>76</v>
      </c>
      <c r="S40" s="733">
        <f t="shared" si="3"/>
        <v>49</v>
      </c>
      <c r="T40" s="733">
        <f t="shared" si="3"/>
        <v>47</v>
      </c>
      <c r="U40" s="733">
        <f t="shared" si="3"/>
        <v>10</v>
      </c>
      <c r="V40" s="733">
        <f t="shared" si="3"/>
        <v>19</v>
      </c>
      <c r="W40" s="733">
        <f t="shared" si="3"/>
        <v>4</v>
      </c>
      <c r="X40" s="733">
        <f t="shared" si="3"/>
        <v>8</v>
      </c>
      <c r="Y40" s="733">
        <f t="shared" si="3"/>
        <v>3</v>
      </c>
      <c r="Z40" s="734">
        <f t="shared" si="3"/>
        <v>443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0.53</v>
      </c>
      <c r="O41" s="731">
        <v>6.56</v>
      </c>
      <c r="P41" s="731">
        <v>4.6399999999999997</v>
      </c>
      <c r="Q41" s="731">
        <v>2.16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13.89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41</v>
      </c>
      <c r="O42" s="726">
        <v>660</v>
      </c>
      <c r="P42" s="726">
        <v>493</v>
      </c>
      <c r="Q42" s="726">
        <v>243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1437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8</v>
      </c>
      <c r="P43" s="729">
        <v>7</v>
      </c>
      <c r="Q43" s="729">
        <v>3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18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374</v>
      </c>
      <c r="D44" s="721" t="s">
        <v>27</v>
      </c>
      <c r="E44" s="731">
        <v>0</v>
      </c>
      <c r="F44" s="731">
        <v>0</v>
      </c>
      <c r="G44" s="731">
        <v>4.29</v>
      </c>
      <c r="H44" s="731">
        <v>5.63</v>
      </c>
      <c r="I44" s="731">
        <v>47.5</v>
      </c>
      <c r="J44" s="731">
        <v>10.93</v>
      </c>
      <c r="K44" s="731">
        <v>4.51</v>
      </c>
      <c r="L44" s="731">
        <v>14.22</v>
      </c>
      <c r="M44" s="731">
        <v>10.63</v>
      </c>
      <c r="N44" s="731">
        <v>97.88</v>
      </c>
      <c r="O44" s="731">
        <v>479.64</v>
      </c>
      <c r="P44" s="731">
        <v>573.42999999999995</v>
      </c>
      <c r="Q44" s="731">
        <v>337.17</v>
      </c>
      <c r="R44" s="731">
        <v>116.04</v>
      </c>
      <c r="S44" s="731">
        <v>30.25</v>
      </c>
      <c r="T44" s="731">
        <v>6.77</v>
      </c>
      <c r="U44" s="731">
        <v>0.52</v>
      </c>
      <c r="V44" s="731">
        <v>2.93</v>
      </c>
      <c r="W44" s="731">
        <v>0.09</v>
      </c>
      <c r="X44" s="731">
        <v>0</v>
      </c>
      <c r="Y44" s="731">
        <v>9.92</v>
      </c>
      <c r="Z44" s="723">
        <v>1752.35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81</v>
      </c>
      <c r="H45" s="726">
        <v>283</v>
      </c>
      <c r="I45" s="726">
        <v>3462</v>
      </c>
      <c r="J45" s="726">
        <v>640</v>
      </c>
      <c r="K45" s="726">
        <v>395</v>
      </c>
      <c r="L45" s="726">
        <v>1680</v>
      </c>
      <c r="M45" s="726">
        <v>1249</v>
      </c>
      <c r="N45" s="726">
        <v>10383</v>
      </c>
      <c r="O45" s="726">
        <v>56094</v>
      </c>
      <c r="P45" s="726">
        <v>64114</v>
      </c>
      <c r="Q45" s="726">
        <v>39158</v>
      </c>
      <c r="R45" s="726">
        <v>13791</v>
      </c>
      <c r="S45" s="726">
        <v>3575</v>
      </c>
      <c r="T45" s="726">
        <v>754</v>
      </c>
      <c r="U45" s="726">
        <v>62</v>
      </c>
      <c r="V45" s="726">
        <v>308</v>
      </c>
      <c r="W45" s="726">
        <v>10</v>
      </c>
      <c r="X45" s="726">
        <v>0</v>
      </c>
      <c r="Y45" s="726">
        <v>1019</v>
      </c>
      <c r="Z45" s="727">
        <v>197058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9</v>
      </c>
      <c r="H46" s="729">
        <v>25</v>
      </c>
      <c r="I46" s="729">
        <v>190</v>
      </c>
      <c r="J46" s="729">
        <v>26</v>
      </c>
      <c r="K46" s="729">
        <v>10</v>
      </c>
      <c r="L46" s="729">
        <v>25</v>
      </c>
      <c r="M46" s="729">
        <v>17</v>
      </c>
      <c r="N46" s="729">
        <v>122</v>
      </c>
      <c r="O46" s="729">
        <v>697</v>
      </c>
      <c r="P46" s="729">
        <v>787</v>
      </c>
      <c r="Q46" s="729">
        <v>482</v>
      </c>
      <c r="R46" s="729">
        <v>155</v>
      </c>
      <c r="S46" s="729">
        <v>47</v>
      </c>
      <c r="T46" s="729">
        <v>11</v>
      </c>
      <c r="U46" s="729">
        <v>1</v>
      </c>
      <c r="V46" s="729">
        <v>4</v>
      </c>
      <c r="W46" s="729">
        <v>0</v>
      </c>
      <c r="X46" s="729">
        <v>0</v>
      </c>
      <c r="Y46" s="729">
        <v>14</v>
      </c>
      <c r="Z46" s="730">
        <v>2622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4.29</v>
      </c>
      <c r="H47" s="731">
        <f t="shared" si="4"/>
        <v>5.63</v>
      </c>
      <c r="I47" s="731">
        <f t="shared" si="4"/>
        <v>47.5</v>
      </c>
      <c r="J47" s="731">
        <f t="shared" si="4"/>
        <v>10.93</v>
      </c>
      <c r="K47" s="731">
        <f t="shared" si="4"/>
        <v>4.51</v>
      </c>
      <c r="L47" s="731">
        <f t="shared" si="4"/>
        <v>14.22</v>
      </c>
      <c r="M47" s="731">
        <f t="shared" si="4"/>
        <v>10.63</v>
      </c>
      <c r="N47" s="731">
        <f t="shared" si="4"/>
        <v>98.41</v>
      </c>
      <c r="O47" s="731">
        <f t="shared" si="4"/>
        <v>486.2</v>
      </c>
      <c r="P47" s="731">
        <f t="shared" si="4"/>
        <v>578.06999999999994</v>
      </c>
      <c r="Q47" s="731">
        <f t="shared" si="4"/>
        <v>339.33000000000004</v>
      </c>
      <c r="R47" s="731">
        <f t="shared" si="4"/>
        <v>116.04</v>
      </c>
      <c r="S47" s="731">
        <f t="shared" si="4"/>
        <v>30.25</v>
      </c>
      <c r="T47" s="731">
        <f t="shared" si="4"/>
        <v>6.77</v>
      </c>
      <c r="U47" s="731">
        <f t="shared" si="4"/>
        <v>0.52</v>
      </c>
      <c r="V47" s="731">
        <f t="shared" si="4"/>
        <v>2.93</v>
      </c>
      <c r="W47" s="731">
        <f t="shared" si="4"/>
        <v>0.09</v>
      </c>
      <c r="X47" s="731">
        <f t="shared" si="4"/>
        <v>0</v>
      </c>
      <c r="Y47" s="731">
        <f t="shared" si="4"/>
        <v>9.92</v>
      </c>
      <c r="Z47" s="723">
        <f t="shared" si="4"/>
        <v>1766.24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81</v>
      </c>
      <c r="H48" s="726">
        <f t="shared" si="4"/>
        <v>283</v>
      </c>
      <c r="I48" s="726">
        <f t="shared" si="4"/>
        <v>3462</v>
      </c>
      <c r="J48" s="726">
        <f t="shared" si="4"/>
        <v>640</v>
      </c>
      <c r="K48" s="726">
        <f t="shared" si="4"/>
        <v>395</v>
      </c>
      <c r="L48" s="726">
        <f t="shared" si="4"/>
        <v>1680</v>
      </c>
      <c r="M48" s="726">
        <f t="shared" si="4"/>
        <v>1249</v>
      </c>
      <c r="N48" s="726">
        <f t="shared" si="4"/>
        <v>10424</v>
      </c>
      <c r="O48" s="726">
        <f t="shared" si="4"/>
        <v>56754</v>
      </c>
      <c r="P48" s="726">
        <f t="shared" si="4"/>
        <v>64607</v>
      </c>
      <c r="Q48" s="726">
        <f t="shared" si="4"/>
        <v>39401</v>
      </c>
      <c r="R48" s="726">
        <f t="shared" si="4"/>
        <v>13791</v>
      </c>
      <c r="S48" s="726">
        <f t="shared" si="4"/>
        <v>3575</v>
      </c>
      <c r="T48" s="726">
        <f t="shared" si="4"/>
        <v>754</v>
      </c>
      <c r="U48" s="726">
        <f t="shared" si="4"/>
        <v>62</v>
      </c>
      <c r="V48" s="726">
        <f t="shared" si="4"/>
        <v>308</v>
      </c>
      <c r="W48" s="726">
        <f t="shared" si="4"/>
        <v>10</v>
      </c>
      <c r="X48" s="726">
        <f t="shared" si="4"/>
        <v>0</v>
      </c>
      <c r="Y48" s="726">
        <f t="shared" si="4"/>
        <v>1019</v>
      </c>
      <c r="Z48" s="727">
        <f t="shared" si="4"/>
        <v>198495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9</v>
      </c>
      <c r="H49" s="733">
        <f t="shared" si="4"/>
        <v>25</v>
      </c>
      <c r="I49" s="733">
        <f t="shared" si="4"/>
        <v>190</v>
      </c>
      <c r="J49" s="733">
        <f t="shared" si="4"/>
        <v>26</v>
      </c>
      <c r="K49" s="733">
        <f t="shared" si="4"/>
        <v>10</v>
      </c>
      <c r="L49" s="733">
        <f t="shared" si="4"/>
        <v>25</v>
      </c>
      <c r="M49" s="733">
        <f t="shared" si="4"/>
        <v>17</v>
      </c>
      <c r="N49" s="733">
        <f t="shared" si="4"/>
        <v>122</v>
      </c>
      <c r="O49" s="733">
        <f t="shared" si="4"/>
        <v>705</v>
      </c>
      <c r="P49" s="733">
        <f t="shared" si="4"/>
        <v>794</v>
      </c>
      <c r="Q49" s="733">
        <f t="shared" si="4"/>
        <v>485</v>
      </c>
      <c r="R49" s="733">
        <f t="shared" si="4"/>
        <v>155</v>
      </c>
      <c r="S49" s="733">
        <f t="shared" si="4"/>
        <v>47</v>
      </c>
      <c r="T49" s="733">
        <f t="shared" si="4"/>
        <v>11</v>
      </c>
      <c r="U49" s="733">
        <f t="shared" si="4"/>
        <v>1</v>
      </c>
      <c r="V49" s="733">
        <f t="shared" si="4"/>
        <v>4</v>
      </c>
      <c r="W49" s="733">
        <f t="shared" si="4"/>
        <v>0</v>
      </c>
      <c r="X49" s="733">
        <f t="shared" si="4"/>
        <v>0</v>
      </c>
      <c r="Y49" s="733">
        <f t="shared" si="4"/>
        <v>14</v>
      </c>
      <c r="Z49" s="734">
        <f t="shared" si="4"/>
        <v>2640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4.29</v>
      </c>
      <c r="H50" s="731">
        <f t="shared" si="5"/>
        <v>5.63</v>
      </c>
      <c r="I50" s="731">
        <f t="shared" si="5"/>
        <v>47.5</v>
      </c>
      <c r="J50" s="731">
        <f t="shared" si="5"/>
        <v>10.93</v>
      </c>
      <c r="K50" s="731">
        <f t="shared" si="5"/>
        <v>4.51</v>
      </c>
      <c r="L50" s="731">
        <f t="shared" si="5"/>
        <v>14.22</v>
      </c>
      <c r="M50" s="731">
        <f t="shared" si="5"/>
        <v>10.63</v>
      </c>
      <c r="N50" s="731">
        <f t="shared" si="5"/>
        <v>101.86</v>
      </c>
      <c r="O50" s="731">
        <f t="shared" si="5"/>
        <v>512.89</v>
      </c>
      <c r="P50" s="731">
        <f t="shared" si="5"/>
        <v>599.41</v>
      </c>
      <c r="Q50" s="731">
        <f t="shared" si="5"/>
        <v>372.09000000000003</v>
      </c>
      <c r="R50" s="731">
        <f t="shared" si="5"/>
        <v>158.57</v>
      </c>
      <c r="S50" s="731">
        <f t="shared" si="5"/>
        <v>59.64</v>
      </c>
      <c r="T50" s="731">
        <f t="shared" si="5"/>
        <v>34.049999999999997</v>
      </c>
      <c r="U50" s="731">
        <f t="shared" si="5"/>
        <v>7.85</v>
      </c>
      <c r="V50" s="731">
        <f t="shared" si="5"/>
        <v>16.670000000000002</v>
      </c>
      <c r="W50" s="731">
        <f t="shared" si="5"/>
        <v>3.6599999999999997</v>
      </c>
      <c r="X50" s="731">
        <f t="shared" si="5"/>
        <v>4.4800000000000004</v>
      </c>
      <c r="Y50" s="731">
        <f t="shared" si="5"/>
        <v>12.53</v>
      </c>
      <c r="Z50" s="723">
        <f t="shared" si="5"/>
        <v>1981.4099999999999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81</v>
      </c>
      <c r="H51" s="726">
        <f t="shared" si="5"/>
        <v>283</v>
      </c>
      <c r="I51" s="726">
        <f t="shared" si="5"/>
        <v>3462</v>
      </c>
      <c r="J51" s="726">
        <f t="shared" si="5"/>
        <v>640</v>
      </c>
      <c r="K51" s="726">
        <f t="shared" si="5"/>
        <v>395</v>
      </c>
      <c r="L51" s="726">
        <f t="shared" si="5"/>
        <v>1680</v>
      </c>
      <c r="M51" s="726">
        <f t="shared" si="5"/>
        <v>1249</v>
      </c>
      <c r="N51" s="726">
        <f t="shared" si="5"/>
        <v>11192</v>
      </c>
      <c r="O51" s="726">
        <f t="shared" si="5"/>
        <v>64273</v>
      </c>
      <c r="P51" s="726">
        <f t="shared" si="5"/>
        <v>70416</v>
      </c>
      <c r="Q51" s="726">
        <f t="shared" si="5"/>
        <v>47809</v>
      </c>
      <c r="R51" s="726">
        <f t="shared" si="5"/>
        <v>26001</v>
      </c>
      <c r="S51" s="726">
        <f t="shared" si="5"/>
        <v>13088</v>
      </c>
      <c r="T51" s="726">
        <f t="shared" si="5"/>
        <v>8928</v>
      </c>
      <c r="U51" s="726">
        <f t="shared" si="5"/>
        <v>1994</v>
      </c>
      <c r="V51" s="726">
        <f t="shared" si="5"/>
        <v>4402</v>
      </c>
      <c r="W51" s="726">
        <f t="shared" si="5"/>
        <v>975</v>
      </c>
      <c r="X51" s="726">
        <f t="shared" si="5"/>
        <v>1489</v>
      </c>
      <c r="Y51" s="726">
        <f t="shared" si="5"/>
        <v>1690</v>
      </c>
      <c r="Z51" s="727">
        <f t="shared" si="5"/>
        <v>260047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9</v>
      </c>
      <c r="H52" s="733">
        <f t="shared" si="5"/>
        <v>25</v>
      </c>
      <c r="I52" s="733">
        <f t="shared" si="5"/>
        <v>190</v>
      </c>
      <c r="J52" s="733">
        <f t="shared" si="5"/>
        <v>26</v>
      </c>
      <c r="K52" s="733">
        <f t="shared" si="5"/>
        <v>10</v>
      </c>
      <c r="L52" s="733">
        <f t="shared" si="5"/>
        <v>25</v>
      </c>
      <c r="M52" s="733">
        <f t="shared" si="5"/>
        <v>17</v>
      </c>
      <c r="N52" s="733">
        <f t="shared" si="5"/>
        <v>136</v>
      </c>
      <c r="O52" s="733">
        <f t="shared" si="5"/>
        <v>790</v>
      </c>
      <c r="P52" s="733">
        <f t="shared" si="5"/>
        <v>847</v>
      </c>
      <c r="Q52" s="733">
        <f t="shared" si="5"/>
        <v>560</v>
      </c>
      <c r="R52" s="733">
        <f t="shared" si="5"/>
        <v>231</v>
      </c>
      <c r="S52" s="733">
        <f t="shared" si="5"/>
        <v>96</v>
      </c>
      <c r="T52" s="733">
        <f t="shared" si="5"/>
        <v>58</v>
      </c>
      <c r="U52" s="733">
        <f t="shared" si="5"/>
        <v>11</v>
      </c>
      <c r="V52" s="733">
        <f t="shared" si="5"/>
        <v>23</v>
      </c>
      <c r="W52" s="733">
        <f t="shared" si="5"/>
        <v>4</v>
      </c>
      <c r="X52" s="733">
        <f t="shared" si="5"/>
        <v>8</v>
      </c>
      <c r="Y52" s="733">
        <f t="shared" si="5"/>
        <v>17</v>
      </c>
      <c r="Z52" s="734">
        <f t="shared" si="5"/>
        <v>3083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1.44</v>
      </c>
      <c r="G53" s="731">
        <f t="shared" si="6"/>
        <v>4.63</v>
      </c>
      <c r="H53" s="731">
        <f t="shared" si="6"/>
        <v>10.51</v>
      </c>
      <c r="I53" s="731">
        <f t="shared" si="6"/>
        <v>82.22</v>
      </c>
      <c r="J53" s="731">
        <f t="shared" si="6"/>
        <v>37.92</v>
      </c>
      <c r="K53" s="731">
        <f t="shared" si="6"/>
        <v>31.65</v>
      </c>
      <c r="L53" s="731">
        <f t="shared" si="6"/>
        <v>96.65</v>
      </c>
      <c r="M53" s="731">
        <f t="shared" si="6"/>
        <v>84</v>
      </c>
      <c r="N53" s="731">
        <f t="shared" si="6"/>
        <v>260.41999999999996</v>
      </c>
      <c r="O53" s="731">
        <f t="shared" si="6"/>
        <v>698.46</v>
      </c>
      <c r="P53" s="731">
        <f t="shared" si="6"/>
        <v>754.43</v>
      </c>
      <c r="Q53" s="731">
        <f t="shared" si="6"/>
        <v>407.83000000000004</v>
      </c>
      <c r="R53" s="731">
        <f t="shared" si="6"/>
        <v>176.5</v>
      </c>
      <c r="S53" s="731">
        <f t="shared" si="6"/>
        <v>70.41</v>
      </c>
      <c r="T53" s="731">
        <f t="shared" si="6"/>
        <v>55.34</v>
      </c>
      <c r="U53" s="731">
        <f t="shared" si="6"/>
        <v>14.14</v>
      </c>
      <c r="V53" s="731">
        <f t="shared" si="6"/>
        <v>29.75</v>
      </c>
      <c r="W53" s="731">
        <f t="shared" si="6"/>
        <v>7.3599999999999994</v>
      </c>
      <c r="X53" s="731">
        <f t="shared" si="6"/>
        <v>7.5</v>
      </c>
      <c r="Y53" s="731">
        <f t="shared" si="6"/>
        <v>13.5</v>
      </c>
      <c r="Z53" s="723">
        <f t="shared" si="6"/>
        <v>2844.66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97</v>
      </c>
      <c r="G54" s="726">
        <f t="shared" si="6"/>
        <v>95</v>
      </c>
      <c r="H54" s="726">
        <f t="shared" si="6"/>
        <v>972</v>
      </c>
      <c r="I54" s="726">
        <f t="shared" si="6"/>
        <v>9948</v>
      </c>
      <c r="J54" s="726">
        <f t="shared" si="6"/>
        <v>6203</v>
      </c>
      <c r="K54" s="726">
        <f t="shared" si="6"/>
        <v>6987</v>
      </c>
      <c r="L54" s="726">
        <f t="shared" si="6"/>
        <v>30483</v>
      </c>
      <c r="M54" s="726">
        <f t="shared" si="6"/>
        <v>30438</v>
      </c>
      <c r="N54" s="726">
        <f t="shared" si="6"/>
        <v>88388</v>
      </c>
      <c r="O54" s="726">
        <f t="shared" si="6"/>
        <v>165535</v>
      </c>
      <c r="P54" s="726">
        <f t="shared" si="6"/>
        <v>160120</v>
      </c>
      <c r="Q54" s="726">
        <f t="shared" si="6"/>
        <v>70097</v>
      </c>
      <c r="R54" s="726">
        <f t="shared" si="6"/>
        <v>37115</v>
      </c>
      <c r="S54" s="726">
        <f t="shared" si="6"/>
        <v>19629</v>
      </c>
      <c r="T54" s="726">
        <f t="shared" si="6"/>
        <v>21831</v>
      </c>
      <c r="U54" s="726">
        <f t="shared" si="6"/>
        <v>6408</v>
      </c>
      <c r="V54" s="726">
        <f t="shared" si="6"/>
        <v>13343</v>
      </c>
      <c r="W54" s="726">
        <f t="shared" si="6"/>
        <v>3582</v>
      </c>
      <c r="X54" s="726">
        <f t="shared" si="6"/>
        <v>3634</v>
      </c>
      <c r="Y54" s="726">
        <f t="shared" si="6"/>
        <v>2304</v>
      </c>
      <c r="Z54" s="727">
        <f t="shared" si="6"/>
        <v>677209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18</v>
      </c>
      <c r="G55" s="736">
        <f t="shared" si="6"/>
        <v>11</v>
      </c>
      <c r="H55" s="736">
        <f t="shared" si="6"/>
        <v>75</v>
      </c>
      <c r="I55" s="736">
        <f t="shared" si="6"/>
        <v>500</v>
      </c>
      <c r="J55" s="736">
        <f t="shared" si="6"/>
        <v>224</v>
      </c>
      <c r="K55" s="736">
        <f t="shared" si="6"/>
        <v>198</v>
      </c>
      <c r="L55" s="736">
        <f t="shared" si="6"/>
        <v>670</v>
      </c>
      <c r="M55" s="736">
        <f t="shared" si="6"/>
        <v>527</v>
      </c>
      <c r="N55" s="736">
        <f t="shared" si="6"/>
        <v>1274</v>
      </c>
      <c r="O55" s="736">
        <f t="shared" si="6"/>
        <v>1948</v>
      </c>
      <c r="P55" s="736">
        <f t="shared" si="6"/>
        <v>1707</v>
      </c>
      <c r="Q55" s="736">
        <f t="shared" si="6"/>
        <v>730</v>
      </c>
      <c r="R55" s="736">
        <f t="shared" si="6"/>
        <v>303</v>
      </c>
      <c r="S55" s="736">
        <f t="shared" si="6"/>
        <v>131</v>
      </c>
      <c r="T55" s="736">
        <f t="shared" si="6"/>
        <v>112</v>
      </c>
      <c r="U55" s="736">
        <f t="shared" si="6"/>
        <v>28</v>
      </c>
      <c r="V55" s="736">
        <f t="shared" si="6"/>
        <v>56</v>
      </c>
      <c r="W55" s="736">
        <f t="shared" si="6"/>
        <v>12</v>
      </c>
      <c r="X55" s="736">
        <f t="shared" si="6"/>
        <v>14</v>
      </c>
      <c r="Y55" s="736">
        <f t="shared" si="6"/>
        <v>18</v>
      </c>
      <c r="Z55" s="737">
        <f t="shared" si="6"/>
        <v>8556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6.67</v>
      </c>
      <c r="H59" s="901"/>
      <c r="I59" s="901">
        <v>667</v>
      </c>
      <c r="J59" s="901"/>
      <c r="K59" s="901">
        <v>0.72</v>
      </c>
      <c r="L59" s="901"/>
      <c r="M59" s="901">
        <v>0.51</v>
      </c>
      <c r="N59" s="901"/>
      <c r="O59" s="901">
        <v>4.88</v>
      </c>
      <c r="P59" s="901"/>
      <c r="Q59" s="901">
        <v>34.56</v>
      </c>
      <c r="R59" s="901"/>
      <c r="S59" s="906">
        <f>M59+O59+Q59</f>
        <v>39.950000000000003</v>
      </c>
      <c r="T59" s="907"/>
      <c r="U59" s="901">
        <f>Z53+G59+K59+S59</f>
        <v>2891.9999999999995</v>
      </c>
      <c r="V59" s="901"/>
      <c r="W59" s="901">
        <f>Z54</f>
        <v>677209</v>
      </c>
      <c r="X59" s="901"/>
      <c r="Y59" s="901">
        <f>Z55</f>
        <v>8556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activeCell="A3" sqref="A3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396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0</v>
      </c>
      <c r="H5" s="722">
        <v>0</v>
      </c>
      <c r="I5" s="722">
        <v>0.06</v>
      </c>
      <c r="J5" s="722">
        <v>0.71</v>
      </c>
      <c r="K5" s="722">
        <v>0.1</v>
      </c>
      <c r="L5" s="722">
        <v>0.3</v>
      </c>
      <c r="M5" s="722">
        <v>0</v>
      </c>
      <c r="N5" s="722">
        <v>1.08</v>
      </c>
      <c r="O5" s="722">
        <v>1.64</v>
      </c>
      <c r="P5" s="722">
        <v>0.49</v>
      </c>
      <c r="Q5" s="722">
        <v>0.36</v>
      </c>
      <c r="R5" s="722">
        <v>0.62</v>
      </c>
      <c r="S5" s="722">
        <v>0.49</v>
      </c>
      <c r="T5" s="722">
        <v>0</v>
      </c>
      <c r="U5" s="722">
        <v>0.04</v>
      </c>
      <c r="V5" s="722">
        <v>0</v>
      </c>
      <c r="W5" s="722">
        <v>0.06</v>
      </c>
      <c r="X5" s="722">
        <v>0</v>
      </c>
      <c r="Y5" s="722">
        <v>0</v>
      </c>
      <c r="Z5" s="723">
        <v>5.95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0</v>
      </c>
      <c r="H6" s="726">
        <v>0</v>
      </c>
      <c r="I6" s="726">
        <v>16</v>
      </c>
      <c r="J6" s="726">
        <v>233</v>
      </c>
      <c r="K6" s="726">
        <v>35</v>
      </c>
      <c r="L6" s="726">
        <v>125</v>
      </c>
      <c r="M6" s="726">
        <v>0</v>
      </c>
      <c r="N6" s="726">
        <v>535</v>
      </c>
      <c r="O6" s="726">
        <v>867</v>
      </c>
      <c r="P6" s="726">
        <v>275</v>
      </c>
      <c r="Q6" s="726">
        <v>211</v>
      </c>
      <c r="R6" s="726">
        <v>376</v>
      </c>
      <c r="S6" s="726">
        <v>306</v>
      </c>
      <c r="T6" s="726">
        <v>0</v>
      </c>
      <c r="U6" s="726">
        <v>26</v>
      </c>
      <c r="V6" s="726">
        <v>0</v>
      </c>
      <c r="W6" s="726">
        <v>41</v>
      </c>
      <c r="X6" s="726">
        <v>0</v>
      </c>
      <c r="Y6" s="726">
        <v>0</v>
      </c>
      <c r="Z6" s="727">
        <v>3046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0</v>
      </c>
      <c r="H7" s="729">
        <v>0</v>
      </c>
      <c r="I7" s="729">
        <v>1</v>
      </c>
      <c r="J7" s="729">
        <v>8</v>
      </c>
      <c r="K7" s="729">
        <v>1</v>
      </c>
      <c r="L7" s="729">
        <v>3</v>
      </c>
      <c r="M7" s="729">
        <v>0</v>
      </c>
      <c r="N7" s="729">
        <v>9</v>
      </c>
      <c r="O7" s="729">
        <v>11</v>
      </c>
      <c r="P7" s="729">
        <v>2</v>
      </c>
      <c r="Q7" s="729">
        <v>1</v>
      </c>
      <c r="R7" s="729">
        <v>3</v>
      </c>
      <c r="S7" s="729">
        <v>2</v>
      </c>
      <c r="T7" s="729">
        <v>0</v>
      </c>
      <c r="U7" s="729">
        <v>0</v>
      </c>
      <c r="V7" s="729">
        <v>0</v>
      </c>
      <c r="W7" s="729">
        <v>0</v>
      </c>
      <c r="X7" s="729">
        <v>0</v>
      </c>
      <c r="Y7" s="729">
        <v>0</v>
      </c>
      <c r="Z7" s="730">
        <v>41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0</v>
      </c>
      <c r="H8" s="731">
        <v>0.8</v>
      </c>
      <c r="I8" s="731">
        <v>0.79</v>
      </c>
      <c r="J8" s="731">
        <v>1.76</v>
      </c>
      <c r="K8" s="731">
        <v>2.5499999999999998</v>
      </c>
      <c r="L8" s="731">
        <v>0.99</v>
      </c>
      <c r="M8" s="731">
        <v>1.42</v>
      </c>
      <c r="N8" s="731">
        <v>0.54</v>
      </c>
      <c r="O8" s="731">
        <v>1.61</v>
      </c>
      <c r="P8" s="731">
        <v>0.49</v>
      </c>
      <c r="Q8" s="731">
        <v>0.35</v>
      </c>
      <c r="R8" s="731">
        <v>0</v>
      </c>
      <c r="S8" s="731">
        <v>0</v>
      </c>
      <c r="T8" s="731">
        <v>0</v>
      </c>
      <c r="U8" s="731">
        <v>0.68</v>
      </c>
      <c r="V8" s="731">
        <v>0</v>
      </c>
      <c r="W8" s="731">
        <v>0</v>
      </c>
      <c r="X8" s="731">
        <v>0</v>
      </c>
      <c r="Y8" s="731">
        <v>0</v>
      </c>
      <c r="Z8" s="723">
        <v>11.98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0</v>
      </c>
      <c r="H9" s="726">
        <v>104</v>
      </c>
      <c r="I9" s="726">
        <v>135</v>
      </c>
      <c r="J9" s="726">
        <v>344</v>
      </c>
      <c r="K9" s="726">
        <v>578</v>
      </c>
      <c r="L9" s="726">
        <v>256</v>
      </c>
      <c r="M9" s="726">
        <v>403</v>
      </c>
      <c r="N9" s="726">
        <v>164</v>
      </c>
      <c r="O9" s="726">
        <v>541</v>
      </c>
      <c r="P9" s="726">
        <v>174</v>
      </c>
      <c r="Q9" s="726">
        <v>127</v>
      </c>
      <c r="R9" s="726">
        <v>0</v>
      </c>
      <c r="S9" s="726">
        <v>0</v>
      </c>
      <c r="T9" s="726">
        <v>0</v>
      </c>
      <c r="U9" s="726">
        <v>283</v>
      </c>
      <c r="V9" s="726">
        <v>0</v>
      </c>
      <c r="W9" s="726">
        <v>0</v>
      </c>
      <c r="X9" s="726">
        <v>0</v>
      </c>
      <c r="Y9" s="726">
        <v>0</v>
      </c>
      <c r="Z9" s="727">
        <v>3109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0</v>
      </c>
      <c r="H10" s="729">
        <v>7</v>
      </c>
      <c r="I10" s="729">
        <v>6</v>
      </c>
      <c r="J10" s="729">
        <v>12</v>
      </c>
      <c r="K10" s="729">
        <v>17</v>
      </c>
      <c r="L10" s="729">
        <v>5</v>
      </c>
      <c r="M10" s="729">
        <v>8</v>
      </c>
      <c r="N10" s="729">
        <v>3</v>
      </c>
      <c r="O10" s="729">
        <v>5</v>
      </c>
      <c r="P10" s="729">
        <v>2</v>
      </c>
      <c r="Q10" s="729">
        <v>1</v>
      </c>
      <c r="R10" s="729">
        <v>0</v>
      </c>
      <c r="S10" s="729">
        <v>0</v>
      </c>
      <c r="T10" s="729">
        <v>0</v>
      </c>
      <c r="U10" s="729">
        <v>1</v>
      </c>
      <c r="V10" s="729">
        <v>0</v>
      </c>
      <c r="W10" s="729">
        <v>0</v>
      </c>
      <c r="X10" s="729">
        <v>0</v>
      </c>
      <c r="Y10" s="729">
        <v>0</v>
      </c>
      <c r="Z10" s="730">
        <v>67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</v>
      </c>
      <c r="M11" s="731">
        <v>0</v>
      </c>
      <c r="N11" s="731">
        <v>0</v>
      </c>
      <c r="O11" s="731">
        <v>0</v>
      </c>
      <c r="P11" s="731">
        <v>0</v>
      </c>
      <c r="Q11" s="731">
        <v>0</v>
      </c>
      <c r="R11" s="731">
        <v>0</v>
      </c>
      <c r="S11" s="731">
        <v>0</v>
      </c>
      <c r="T11" s="731">
        <v>0</v>
      </c>
      <c r="U11" s="731">
        <v>0</v>
      </c>
      <c r="V11" s="731">
        <v>0</v>
      </c>
      <c r="W11" s="731">
        <v>0</v>
      </c>
      <c r="X11" s="731">
        <v>0</v>
      </c>
      <c r="Y11" s="731">
        <v>0</v>
      </c>
      <c r="Z11" s="723">
        <v>0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0</v>
      </c>
      <c r="L12" s="726">
        <v>0</v>
      </c>
      <c r="M12" s="726">
        <v>0</v>
      </c>
      <c r="N12" s="726">
        <v>0</v>
      </c>
      <c r="O12" s="726">
        <v>0</v>
      </c>
      <c r="P12" s="726">
        <v>0</v>
      </c>
      <c r="Q12" s="726">
        <v>0</v>
      </c>
      <c r="R12" s="726">
        <v>0</v>
      </c>
      <c r="S12" s="726">
        <v>0</v>
      </c>
      <c r="T12" s="726">
        <v>0</v>
      </c>
      <c r="U12" s="726">
        <v>0</v>
      </c>
      <c r="V12" s="726">
        <v>0</v>
      </c>
      <c r="W12" s="726">
        <v>0</v>
      </c>
      <c r="X12" s="726">
        <v>0</v>
      </c>
      <c r="Y12" s="726">
        <v>0</v>
      </c>
      <c r="Z12" s="727">
        <v>0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0</v>
      </c>
      <c r="Q13" s="729">
        <v>0</v>
      </c>
      <c r="R13" s="729">
        <v>0</v>
      </c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0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0</v>
      </c>
      <c r="O14" s="731">
        <v>0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0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0</v>
      </c>
      <c r="O15" s="726">
        <v>0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0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0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0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</v>
      </c>
      <c r="G17" s="731">
        <f t="shared" si="0"/>
        <v>0</v>
      </c>
      <c r="H17" s="731">
        <f t="shared" si="0"/>
        <v>0.8</v>
      </c>
      <c r="I17" s="731">
        <f t="shared" si="0"/>
        <v>0.85000000000000009</v>
      </c>
      <c r="J17" s="731">
        <f t="shared" si="0"/>
        <v>2.4699999999999998</v>
      </c>
      <c r="K17" s="731">
        <f t="shared" si="0"/>
        <v>2.65</v>
      </c>
      <c r="L17" s="731">
        <f t="shared" si="0"/>
        <v>1.29</v>
      </c>
      <c r="M17" s="731">
        <f t="shared" si="0"/>
        <v>1.42</v>
      </c>
      <c r="N17" s="731">
        <f t="shared" si="0"/>
        <v>1.62</v>
      </c>
      <c r="O17" s="731">
        <f t="shared" si="0"/>
        <v>3.25</v>
      </c>
      <c r="P17" s="731">
        <f t="shared" si="0"/>
        <v>0.98</v>
      </c>
      <c r="Q17" s="731">
        <f t="shared" si="0"/>
        <v>0.71</v>
      </c>
      <c r="R17" s="731">
        <f t="shared" si="0"/>
        <v>0.62</v>
      </c>
      <c r="S17" s="731">
        <f t="shared" si="0"/>
        <v>0.49</v>
      </c>
      <c r="T17" s="731">
        <f t="shared" si="0"/>
        <v>0</v>
      </c>
      <c r="U17" s="731">
        <f t="shared" si="0"/>
        <v>0.72000000000000008</v>
      </c>
      <c r="V17" s="731">
        <f t="shared" si="0"/>
        <v>0</v>
      </c>
      <c r="W17" s="731">
        <f t="shared" si="0"/>
        <v>0.06</v>
      </c>
      <c r="X17" s="731">
        <f t="shared" si="0"/>
        <v>0</v>
      </c>
      <c r="Y17" s="731">
        <f t="shared" si="0"/>
        <v>0</v>
      </c>
      <c r="Z17" s="723">
        <f t="shared" si="0"/>
        <v>17.93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0</v>
      </c>
      <c r="G18" s="726">
        <f t="shared" si="0"/>
        <v>0</v>
      </c>
      <c r="H18" s="726">
        <f t="shared" si="0"/>
        <v>104</v>
      </c>
      <c r="I18" s="726">
        <f t="shared" si="0"/>
        <v>151</v>
      </c>
      <c r="J18" s="726">
        <f t="shared" si="0"/>
        <v>577</v>
      </c>
      <c r="K18" s="726">
        <f t="shared" si="0"/>
        <v>613</v>
      </c>
      <c r="L18" s="726">
        <f t="shared" si="0"/>
        <v>381</v>
      </c>
      <c r="M18" s="726">
        <f t="shared" si="0"/>
        <v>403</v>
      </c>
      <c r="N18" s="726">
        <f t="shared" si="0"/>
        <v>699</v>
      </c>
      <c r="O18" s="726">
        <f t="shared" si="0"/>
        <v>1408</v>
      </c>
      <c r="P18" s="726">
        <f t="shared" si="0"/>
        <v>449</v>
      </c>
      <c r="Q18" s="726">
        <f t="shared" si="0"/>
        <v>338</v>
      </c>
      <c r="R18" s="726">
        <f t="shared" si="0"/>
        <v>376</v>
      </c>
      <c r="S18" s="726">
        <f t="shared" si="0"/>
        <v>306</v>
      </c>
      <c r="T18" s="726">
        <f t="shared" si="0"/>
        <v>0</v>
      </c>
      <c r="U18" s="726">
        <f t="shared" si="0"/>
        <v>309</v>
      </c>
      <c r="V18" s="726">
        <f t="shared" si="0"/>
        <v>0</v>
      </c>
      <c r="W18" s="726">
        <f t="shared" si="0"/>
        <v>41</v>
      </c>
      <c r="X18" s="726">
        <f t="shared" si="0"/>
        <v>0</v>
      </c>
      <c r="Y18" s="726">
        <f t="shared" si="0"/>
        <v>0</v>
      </c>
      <c r="Z18" s="727">
        <f t="shared" si="0"/>
        <v>6155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0</v>
      </c>
      <c r="G19" s="733">
        <f t="shared" si="0"/>
        <v>0</v>
      </c>
      <c r="H19" s="733">
        <f t="shared" si="0"/>
        <v>7</v>
      </c>
      <c r="I19" s="733">
        <f t="shared" si="0"/>
        <v>7</v>
      </c>
      <c r="J19" s="733">
        <f t="shared" si="0"/>
        <v>20</v>
      </c>
      <c r="K19" s="733">
        <f t="shared" si="0"/>
        <v>18</v>
      </c>
      <c r="L19" s="733">
        <f t="shared" si="0"/>
        <v>8</v>
      </c>
      <c r="M19" s="733">
        <f t="shared" si="0"/>
        <v>8</v>
      </c>
      <c r="N19" s="733">
        <f t="shared" si="0"/>
        <v>12</v>
      </c>
      <c r="O19" s="733">
        <f t="shared" si="0"/>
        <v>16</v>
      </c>
      <c r="P19" s="733">
        <f t="shared" si="0"/>
        <v>4</v>
      </c>
      <c r="Q19" s="733">
        <f t="shared" si="0"/>
        <v>2</v>
      </c>
      <c r="R19" s="733">
        <f t="shared" si="0"/>
        <v>3</v>
      </c>
      <c r="S19" s="733">
        <f t="shared" si="0"/>
        <v>2</v>
      </c>
      <c r="T19" s="733">
        <f t="shared" si="0"/>
        <v>0</v>
      </c>
      <c r="U19" s="733">
        <f t="shared" si="0"/>
        <v>1</v>
      </c>
      <c r="V19" s="733">
        <f t="shared" si="0"/>
        <v>0</v>
      </c>
      <c r="W19" s="733">
        <f t="shared" si="0"/>
        <v>0</v>
      </c>
      <c r="X19" s="733">
        <f t="shared" si="0"/>
        <v>0</v>
      </c>
      <c r="Y19" s="733">
        <f t="shared" si="0"/>
        <v>0</v>
      </c>
      <c r="Z19" s="734">
        <f t="shared" si="0"/>
        <v>108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0</v>
      </c>
      <c r="J20" s="731">
        <v>0.14000000000000001</v>
      </c>
      <c r="K20" s="731">
        <v>0</v>
      </c>
      <c r="L20" s="731">
        <v>0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0.14000000000000001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0</v>
      </c>
      <c r="J21" s="726">
        <v>10</v>
      </c>
      <c r="K21" s="726">
        <v>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10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0</v>
      </c>
      <c r="J22" s="729">
        <v>0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0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0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0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0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</v>
      </c>
      <c r="I26" s="731">
        <f t="shared" si="1"/>
        <v>0</v>
      </c>
      <c r="J26" s="731">
        <f t="shared" si="1"/>
        <v>0.14000000000000001</v>
      </c>
      <c r="K26" s="731">
        <f t="shared" si="1"/>
        <v>0</v>
      </c>
      <c r="L26" s="731">
        <f t="shared" si="1"/>
        <v>0</v>
      </c>
      <c r="M26" s="731">
        <f t="shared" si="1"/>
        <v>0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0.14000000000000001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0</v>
      </c>
      <c r="I27" s="726">
        <f t="shared" si="1"/>
        <v>0</v>
      </c>
      <c r="J27" s="726">
        <f t="shared" si="1"/>
        <v>10</v>
      </c>
      <c r="K27" s="726">
        <f t="shared" si="1"/>
        <v>0</v>
      </c>
      <c r="L27" s="726">
        <f t="shared" si="1"/>
        <v>0</v>
      </c>
      <c r="M27" s="726">
        <f t="shared" si="1"/>
        <v>0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10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0</v>
      </c>
      <c r="I28" s="733">
        <f t="shared" si="1"/>
        <v>0</v>
      </c>
      <c r="J28" s="733">
        <f t="shared" si="1"/>
        <v>0</v>
      </c>
      <c r="K28" s="733">
        <f t="shared" si="1"/>
        <v>0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0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</v>
      </c>
      <c r="G29" s="731">
        <f t="shared" si="2"/>
        <v>0</v>
      </c>
      <c r="H29" s="731">
        <f t="shared" si="2"/>
        <v>0.8</v>
      </c>
      <c r="I29" s="731">
        <f t="shared" si="2"/>
        <v>0.85000000000000009</v>
      </c>
      <c r="J29" s="731">
        <f t="shared" si="2"/>
        <v>2.61</v>
      </c>
      <c r="K29" s="731">
        <f t="shared" si="2"/>
        <v>2.65</v>
      </c>
      <c r="L29" s="731">
        <f t="shared" si="2"/>
        <v>1.29</v>
      </c>
      <c r="M29" s="731">
        <f t="shared" si="2"/>
        <v>1.42</v>
      </c>
      <c r="N29" s="731">
        <f t="shared" si="2"/>
        <v>1.62</v>
      </c>
      <c r="O29" s="731">
        <f t="shared" si="2"/>
        <v>3.25</v>
      </c>
      <c r="P29" s="731">
        <f t="shared" si="2"/>
        <v>0.98</v>
      </c>
      <c r="Q29" s="731">
        <f t="shared" si="2"/>
        <v>0.71</v>
      </c>
      <c r="R29" s="731">
        <f t="shared" si="2"/>
        <v>0.62</v>
      </c>
      <c r="S29" s="731">
        <f t="shared" si="2"/>
        <v>0.49</v>
      </c>
      <c r="T29" s="731">
        <f t="shared" si="2"/>
        <v>0</v>
      </c>
      <c r="U29" s="731">
        <f t="shared" si="2"/>
        <v>0.72000000000000008</v>
      </c>
      <c r="V29" s="731">
        <f t="shared" si="2"/>
        <v>0</v>
      </c>
      <c r="W29" s="731">
        <f t="shared" si="2"/>
        <v>0.06</v>
      </c>
      <c r="X29" s="731">
        <f t="shared" si="2"/>
        <v>0</v>
      </c>
      <c r="Y29" s="731">
        <f t="shared" si="2"/>
        <v>0</v>
      </c>
      <c r="Z29" s="723">
        <f t="shared" si="2"/>
        <v>18.07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0</v>
      </c>
      <c r="G30" s="726">
        <f t="shared" si="2"/>
        <v>0</v>
      </c>
      <c r="H30" s="726">
        <f t="shared" si="2"/>
        <v>104</v>
      </c>
      <c r="I30" s="726">
        <f t="shared" si="2"/>
        <v>151</v>
      </c>
      <c r="J30" s="726">
        <f t="shared" si="2"/>
        <v>587</v>
      </c>
      <c r="K30" s="726">
        <f t="shared" si="2"/>
        <v>613</v>
      </c>
      <c r="L30" s="726">
        <f t="shared" si="2"/>
        <v>381</v>
      </c>
      <c r="M30" s="726">
        <f t="shared" si="2"/>
        <v>403</v>
      </c>
      <c r="N30" s="726">
        <f t="shared" si="2"/>
        <v>699</v>
      </c>
      <c r="O30" s="726">
        <f t="shared" si="2"/>
        <v>1408</v>
      </c>
      <c r="P30" s="726">
        <f t="shared" si="2"/>
        <v>449</v>
      </c>
      <c r="Q30" s="726">
        <f t="shared" si="2"/>
        <v>338</v>
      </c>
      <c r="R30" s="726">
        <f t="shared" si="2"/>
        <v>376</v>
      </c>
      <c r="S30" s="726">
        <f t="shared" si="2"/>
        <v>306</v>
      </c>
      <c r="T30" s="726">
        <f t="shared" si="2"/>
        <v>0</v>
      </c>
      <c r="U30" s="726">
        <f t="shared" si="2"/>
        <v>309</v>
      </c>
      <c r="V30" s="726">
        <f t="shared" si="2"/>
        <v>0</v>
      </c>
      <c r="W30" s="726">
        <f t="shared" si="2"/>
        <v>41</v>
      </c>
      <c r="X30" s="726">
        <f t="shared" si="2"/>
        <v>0</v>
      </c>
      <c r="Y30" s="726">
        <f t="shared" si="2"/>
        <v>0</v>
      </c>
      <c r="Z30" s="727">
        <f t="shared" si="2"/>
        <v>6165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0</v>
      </c>
      <c r="G31" s="733">
        <f t="shared" si="2"/>
        <v>0</v>
      </c>
      <c r="H31" s="733">
        <f t="shared" si="2"/>
        <v>7</v>
      </c>
      <c r="I31" s="733">
        <f t="shared" si="2"/>
        <v>7</v>
      </c>
      <c r="J31" s="733">
        <f t="shared" si="2"/>
        <v>20</v>
      </c>
      <c r="K31" s="733">
        <f t="shared" si="2"/>
        <v>18</v>
      </c>
      <c r="L31" s="733">
        <f t="shared" si="2"/>
        <v>8</v>
      </c>
      <c r="M31" s="733">
        <f t="shared" si="2"/>
        <v>8</v>
      </c>
      <c r="N31" s="733">
        <f t="shared" si="2"/>
        <v>12</v>
      </c>
      <c r="O31" s="733">
        <f t="shared" si="2"/>
        <v>16</v>
      </c>
      <c r="P31" s="733">
        <f t="shared" si="2"/>
        <v>4</v>
      </c>
      <c r="Q31" s="733">
        <f t="shared" si="2"/>
        <v>2</v>
      </c>
      <c r="R31" s="733">
        <f t="shared" si="2"/>
        <v>3</v>
      </c>
      <c r="S31" s="733">
        <f t="shared" si="2"/>
        <v>2</v>
      </c>
      <c r="T31" s="733">
        <f t="shared" si="2"/>
        <v>0</v>
      </c>
      <c r="U31" s="733">
        <f t="shared" si="2"/>
        <v>1</v>
      </c>
      <c r="V31" s="733">
        <f t="shared" si="2"/>
        <v>0</v>
      </c>
      <c r="W31" s="733">
        <f t="shared" si="2"/>
        <v>0</v>
      </c>
      <c r="X31" s="733">
        <f t="shared" si="2"/>
        <v>0</v>
      </c>
      <c r="Y31" s="733">
        <f t="shared" si="2"/>
        <v>0</v>
      </c>
      <c r="Z31" s="734">
        <f t="shared" si="2"/>
        <v>108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0.24</v>
      </c>
      <c r="N32" s="731">
        <v>4.6500000000000004</v>
      </c>
      <c r="O32" s="731">
        <v>5.73</v>
      </c>
      <c r="P32" s="731">
        <v>19.78</v>
      </c>
      <c r="Q32" s="731">
        <v>10.98</v>
      </c>
      <c r="R32" s="731">
        <v>3.24</v>
      </c>
      <c r="S32" s="731">
        <v>3.43</v>
      </c>
      <c r="T32" s="731">
        <v>1.03</v>
      </c>
      <c r="U32" s="731">
        <v>1.93</v>
      </c>
      <c r="V32" s="731">
        <v>7.0000000000000007E-2</v>
      </c>
      <c r="W32" s="731">
        <v>0.45</v>
      </c>
      <c r="X32" s="731">
        <v>0</v>
      </c>
      <c r="Y32" s="731">
        <v>0.06</v>
      </c>
      <c r="Z32" s="723">
        <v>51.59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49</v>
      </c>
      <c r="N33" s="726">
        <v>1061</v>
      </c>
      <c r="O33" s="726">
        <v>1380</v>
      </c>
      <c r="P33" s="726">
        <v>5038</v>
      </c>
      <c r="Q33" s="726">
        <v>2915</v>
      </c>
      <c r="R33" s="726">
        <v>885</v>
      </c>
      <c r="S33" s="726">
        <v>963</v>
      </c>
      <c r="T33" s="726">
        <v>287</v>
      </c>
      <c r="U33" s="726">
        <v>543</v>
      </c>
      <c r="V33" s="726">
        <v>20</v>
      </c>
      <c r="W33" s="726">
        <v>124</v>
      </c>
      <c r="X33" s="726">
        <v>0</v>
      </c>
      <c r="Y33" s="726">
        <v>17</v>
      </c>
      <c r="Z33" s="727">
        <v>13282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1</v>
      </c>
      <c r="N34" s="729">
        <v>10</v>
      </c>
      <c r="O34" s="729">
        <v>4</v>
      </c>
      <c r="P34" s="729">
        <v>42</v>
      </c>
      <c r="Q34" s="729">
        <v>1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30">
        <v>58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0.24</v>
      </c>
      <c r="N38" s="731">
        <f t="shared" si="3"/>
        <v>4.6500000000000004</v>
      </c>
      <c r="O38" s="731">
        <f t="shared" si="3"/>
        <v>5.73</v>
      </c>
      <c r="P38" s="731">
        <f t="shared" si="3"/>
        <v>19.78</v>
      </c>
      <c r="Q38" s="731">
        <f t="shared" si="3"/>
        <v>10.98</v>
      </c>
      <c r="R38" s="731">
        <f t="shared" si="3"/>
        <v>3.24</v>
      </c>
      <c r="S38" s="731">
        <f t="shared" si="3"/>
        <v>3.43</v>
      </c>
      <c r="T38" s="731">
        <f t="shared" si="3"/>
        <v>1.03</v>
      </c>
      <c r="U38" s="731">
        <f t="shared" si="3"/>
        <v>1.93</v>
      </c>
      <c r="V38" s="731">
        <f t="shared" si="3"/>
        <v>7.0000000000000007E-2</v>
      </c>
      <c r="W38" s="731">
        <f t="shared" si="3"/>
        <v>0.45</v>
      </c>
      <c r="X38" s="731">
        <f t="shared" si="3"/>
        <v>0</v>
      </c>
      <c r="Y38" s="731">
        <f t="shared" si="3"/>
        <v>0.06</v>
      </c>
      <c r="Z38" s="723">
        <f t="shared" si="3"/>
        <v>51.59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49</v>
      </c>
      <c r="N39" s="726">
        <f t="shared" si="3"/>
        <v>1061</v>
      </c>
      <c r="O39" s="726">
        <f t="shared" si="3"/>
        <v>1380</v>
      </c>
      <c r="P39" s="726">
        <f t="shared" si="3"/>
        <v>5038</v>
      </c>
      <c r="Q39" s="726">
        <f t="shared" si="3"/>
        <v>2915</v>
      </c>
      <c r="R39" s="726">
        <f t="shared" si="3"/>
        <v>885</v>
      </c>
      <c r="S39" s="726">
        <f t="shared" si="3"/>
        <v>963</v>
      </c>
      <c r="T39" s="726">
        <f t="shared" si="3"/>
        <v>287</v>
      </c>
      <c r="U39" s="726">
        <f t="shared" si="3"/>
        <v>543</v>
      </c>
      <c r="V39" s="726">
        <f t="shared" si="3"/>
        <v>20</v>
      </c>
      <c r="W39" s="726">
        <f t="shared" si="3"/>
        <v>124</v>
      </c>
      <c r="X39" s="726">
        <f t="shared" si="3"/>
        <v>0</v>
      </c>
      <c r="Y39" s="726">
        <f t="shared" si="3"/>
        <v>17</v>
      </c>
      <c r="Z39" s="727">
        <f t="shared" si="3"/>
        <v>13282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1</v>
      </c>
      <c r="N40" s="733">
        <f t="shared" si="3"/>
        <v>10</v>
      </c>
      <c r="O40" s="733">
        <f t="shared" si="3"/>
        <v>4</v>
      </c>
      <c r="P40" s="733">
        <f t="shared" si="3"/>
        <v>42</v>
      </c>
      <c r="Q40" s="733">
        <f t="shared" si="3"/>
        <v>1</v>
      </c>
      <c r="R40" s="733">
        <f t="shared" si="3"/>
        <v>0</v>
      </c>
      <c r="S40" s="733">
        <f t="shared" si="3"/>
        <v>0</v>
      </c>
      <c r="T40" s="733">
        <f t="shared" si="3"/>
        <v>0</v>
      </c>
      <c r="U40" s="733">
        <f t="shared" si="3"/>
        <v>0</v>
      </c>
      <c r="V40" s="733">
        <f t="shared" si="3"/>
        <v>0</v>
      </c>
      <c r="W40" s="733">
        <f t="shared" si="3"/>
        <v>0</v>
      </c>
      <c r="X40" s="733">
        <f t="shared" si="3"/>
        <v>0</v>
      </c>
      <c r="Y40" s="733">
        <f t="shared" si="3"/>
        <v>0</v>
      </c>
      <c r="Z40" s="734">
        <f t="shared" si="3"/>
        <v>58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0.46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0.46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47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47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0</v>
      </c>
      <c r="G44" s="731">
        <v>0</v>
      </c>
      <c r="H44" s="731">
        <v>0</v>
      </c>
      <c r="I44" s="731">
        <v>10.19</v>
      </c>
      <c r="J44" s="731">
        <v>2.73</v>
      </c>
      <c r="K44" s="731">
        <v>30.67</v>
      </c>
      <c r="L44" s="731">
        <v>43.38</v>
      </c>
      <c r="M44" s="731">
        <v>58.05</v>
      </c>
      <c r="N44" s="731">
        <v>30.97</v>
      </c>
      <c r="O44" s="731">
        <v>21.1</v>
      </c>
      <c r="P44" s="731">
        <v>16.079999999999998</v>
      </c>
      <c r="Q44" s="731">
        <v>1.66</v>
      </c>
      <c r="R44" s="731">
        <v>0.22</v>
      </c>
      <c r="S44" s="731">
        <v>0.34</v>
      </c>
      <c r="T44" s="731">
        <v>0</v>
      </c>
      <c r="U44" s="731">
        <v>0</v>
      </c>
      <c r="V44" s="731">
        <v>0</v>
      </c>
      <c r="W44" s="731">
        <v>0</v>
      </c>
      <c r="X44" s="731">
        <v>0</v>
      </c>
      <c r="Y44" s="731">
        <v>0</v>
      </c>
      <c r="Z44" s="723">
        <v>215.39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0</v>
      </c>
      <c r="H45" s="726">
        <v>0</v>
      </c>
      <c r="I45" s="726">
        <v>557</v>
      </c>
      <c r="J45" s="726">
        <v>210</v>
      </c>
      <c r="K45" s="726">
        <v>2747</v>
      </c>
      <c r="L45" s="726">
        <v>4229</v>
      </c>
      <c r="M45" s="726">
        <v>6053</v>
      </c>
      <c r="N45" s="726">
        <v>3345</v>
      </c>
      <c r="O45" s="726">
        <v>2274</v>
      </c>
      <c r="P45" s="726">
        <v>1737</v>
      </c>
      <c r="Q45" s="726">
        <v>180</v>
      </c>
      <c r="R45" s="726">
        <v>24</v>
      </c>
      <c r="S45" s="726">
        <v>36</v>
      </c>
      <c r="T45" s="726">
        <v>0</v>
      </c>
      <c r="U45" s="726">
        <v>0</v>
      </c>
      <c r="V45" s="726">
        <v>0</v>
      </c>
      <c r="W45" s="726">
        <v>0</v>
      </c>
      <c r="X45" s="726">
        <v>0</v>
      </c>
      <c r="Y45" s="726">
        <v>0</v>
      </c>
      <c r="Z45" s="727">
        <v>21392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0</v>
      </c>
      <c r="H46" s="729">
        <v>0</v>
      </c>
      <c r="I46" s="729">
        <v>32</v>
      </c>
      <c r="J46" s="729">
        <v>7</v>
      </c>
      <c r="K46" s="729">
        <v>64</v>
      </c>
      <c r="L46" s="729">
        <v>53</v>
      </c>
      <c r="M46" s="729">
        <v>54</v>
      </c>
      <c r="N46" s="729">
        <v>30</v>
      </c>
      <c r="O46" s="729">
        <v>20</v>
      </c>
      <c r="P46" s="729">
        <v>25</v>
      </c>
      <c r="Q46" s="729">
        <v>1</v>
      </c>
      <c r="R46" s="729">
        <v>0</v>
      </c>
      <c r="S46" s="729">
        <v>0</v>
      </c>
      <c r="T46" s="729">
        <v>0</v>
      </c>
      <c r="U46" s="729">
        <v>0</v>
      </c>
      <c r="V46" s="729">
        <v>0</v>
      </c>
      <c r="W46" s="729">
        <v>0</v>
      </c>
      <c r="X46" s="729">
        <v>0</v>
      </c>
      <c r="Y46" s="729">
        <v>0</v>
      </c>
      <c r="Z46" s="730">
        <v>286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0</v>
      </c>
      <c r="H47" s="731">
        <f t="shared" si="4"/>
        <v>0</v>
      </c>
      <c r="I47" s="731">
        <f t="shared" si="4"/>
        <v>10.19</v>
      </c>
      <c r="J47" s="731">
        <f t="shared" si="4"/>
        <v>2.73</v>
      </c>
      <c r="K47" s="731">
        <f t="shared" si="4"/>
        <v>30.67</v>
      </c>
      <c r="L47" s="731">
        <f t="shared" si="4"/>
        <v>43.38</v>
      </c>
      <c r="M47" s="731">
        <f t="shared" si="4"/>
        <v>58.51</v>
      </c>
      <c r="N47" s="731">
        <f t="shared" si="4"/>
        <v>30.97</v>
      </c>
      <c r="O47" s="731">
        <f t="shared" si="4"/>
        <v>21.1</v>
      </c>
      <c r="P47" s="731">
        <f t="shared" si="4"/>
        <v>16.079999999999998</v>
      </c>
      <c r="Q47" s="731">
        <f t="shared" si="4"/>
        <v>1.66</v>
      </c>
      <c r="R47" s="731">
        <f t="shared" si="4"/>
        <v>0.22</v>
      </c>
      <c r="S47" s="731">
        <f t="shared" si="4"/>
        <v>0.34</v>
      </c>
      <c r="T47" s="731">
        <f t="shared" si="4"/>
        <v>0</v>
      </c>
      <c r="U47" s="731">
        <f t="shared" si="4"/>
        <v>0</v>
      </c>
      <c r="V47" s="731">
        <f t="shared" si="4"/>
        <v>0</v>
      </c>
      <c r="W47" s="731">
        <f t="shared" si="4"/>
        <v>0</v>
      </c>
      <c r="X47" s="731">
        <f t="shared" si="4"/>
        <v>0</v>
      </c>
      <c r="Y47" s="731">
        <f t="shared" si="4"/>
        <v>0</v>
      </c>
      <c r="Z47" s="723">
        <f t="shared" si="4"/>
        <v>215.85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0</v>
      </c>
      <c r="H48" s="726">
        <f t="shared" si="4"/>
        <v>0</v>
      </c>
      <c r="I48" s="726">
        <f t="shared" si="4"/>
        <v>557</v>
      </c>
      <c r="J48" s="726">
        <f t="shared" si="4"/>
        <v>210</v>
      </c>
      <c r="K48" s="726">
        <f t="shared" si="4"/>
        <v>2747</v>
      </c>
      <c r="L48" s="726">
        <f t="shared" si="4"/>
        <v>4229</v>
      </c>
      <c r="M48" s="726">
        <f t="shared" si="4"/>
        <v>6100</v>
      </c>
      <c r="N48" s="726">
        <f t="shared" si="4"/>
        <v>3345</v>
      </c>
      <c r="O48" s="726">
        <f t="shared" si="4"/>
        <v>2274</v>
      </c>
      <c r="P48" s="726">
        <f t="shared" si="4"/>
        <v>1737</v>
      </c>
      <c r="Q48" s="726">
        <f t="shared" si="4"/>
        <v>180</v>
      </c>
      <c r="R48" s="726">
        <f t="shared" si="4"/>
        <v>24</v>
      </c>
      <c r="S48" s="726">
        <f t="shared" si="4"/>
        <v>36</v>
      </c>
      <c r="T48" s="726">
        <f t="shared" si="4"/>
        <v>0</v>
      </c>
      <c r="U48" s="726">
        <f t="shared" si="4"/>
        <v>0</v>
      </c>
      <c r="V48" s="726">
        <f t="shared" si="4"/>
        <v>0</v>
      </c>
      <c r="W48" s="726">
        <f t="shared" si="4"/>
        <v>0</v>
      </c>
      <c r="X48" s="726">
        <f t="shared" si="4"/>
        <v>0</v>
      </c>
      <c r="Y48" s="726">
        <f t="shared" si="4"/>
        <v>0</v>
      </c>
      <c r="Z48" s="727">
        <f t="shared" si="4"/>
        <v>21439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0</v>
      </c>
      <c r="H49" s="733">
        <f t="shared" si="4"/>
        <v>0</v>
      </c>
      <c r="I49" s="733">
        <f t="shared" si="4"/>
        <v>32</v>
      </c>
      <c r="J49" s="733">
        <f t="shared" si="4"/>
        <v>7</v>
      </c>
      <c r="K49" s="733">
        <f t="shared" si="4"/>
        <v>64</v>
      </c>
      <c r="L49" s="733">
        <f t="shared" si="4"/>
        <v>53</v>
      </c>
      <c r="M49" s="733">
        <f t="shared" si="4"/>
        <v>54</v>
      </c>
      <c r="N49" s="733">
        <f t="shared" si="4"/>
        <v>30</v>
      </c>
      <c r="O49" s="733">
        <f t="shared" si="4"/>
        <v>20</v>
      </c>
      <c r="P49" s="733">
        <f t="shared" si="4"/>
        <v>25</v>
      </c>
      <c r="Q49" s="733">
        <f t="shared" si="4"/>
        <v>1</v>
      </c>
      <c r="R49" s="733">
        <f t="shared" si="4"/>
        <v>0</v>
      </c>
      <c r="S49" s="733">
        <f t="shared" si="4"/>
        <v>0</v>
      </c>
      <c r="T49" s="733">
        <f t="shared" si="4"/>
        <v>0</v>
      </c>
      <c r="U49" s="733">
        <f t="shared" si="4"/>
        <v>0</v>
      </c>
      <c r="V49" s="733">
        <f t="shared" si="4"/>
        <v>0</v>
      </c>
      <c r="W49" s="733">
        <f t="shared" si="4"/>
        <v>0</v>
      </c>
      <c r="X49" s="733">
        <f t="shared" si="4"/>
        <v>0</v>
      </c>
      <c r="Y49" s="733">
        <f t="shared" si="4"/>
        <v>0</v>
      </c>
      <c r="Z49" s="734">
        <f t="shared" si="4"/>
        <v>286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0</v>
      </c>
      <c r="H50" s="731">
        <f t="shared" si="5"/>
        <v>0</v>
      </c>
      <c r="I50" s="731">
        <f t="shared" si="5"/>
        <v>10.19</v>
      </c>
      <c r="J50" s="731">
        <f t="shared" si="5"/>
        <v>2.73</v>
      </c>
      <c r="K50" s="731">
        <f t="shared" si="5"/>
        <v>30.67</v>
      </c>
      <c r="L50" s="731">
        <f t="shared" si="5"/>
        <v>43.38</v>
      </c>
      <c r="M50" s="731">
        <f t="shared" si="5"/>
        <v>58.75</v>
      </c>
      <c r="N50" s="731">
        <f t="shared" si="5"/>
        <v>35.619999999999997</v>
      </c>
      <c r="O50" s="731">
        <f t="shared" si="5"/>
        <v>26.830000000000002</v>
      </c>
      <c r="P50" s="731">
        <f t="shared" si="5"/>
        <v>35.86</v>
      </c>
      <c r="Q50" s="731">
        <f t="shared" si="5"/>
        <v>12.64</v>
      </c>
      <c r="R50" s="731">
        <f t="shared" si="5"/>
        <v>3.4600000000000004</v>
      </c>
      <c r="S50" s="731">
        <f t="shared" si="5"/>
        <v>3.77</v>
      </c>
      <c r="T50" s="731">
        <f t="shared" si="5"/>
        <v>1.03</v>
      </c>
      <c r="U50" s="731">
        <f t="shared" si="5"/>
        <v>1.93</v>
      </c>
      <c r="V50" s="731">
        <f t="shared" si="5"/>
        <v>7.0000000000000007E-2</v>
      </c>
      <c r="W50" s="731">
        <f t="shared" si="5"/>
        <v>0.45</v>
      </c>
      <c r="X50" s="731">
        <f t="shared" si="5"/>
        <v>0</v>
      </c>
      <c r="Y50" s="731">
        <f t="shared" si="5"/>
        <v>0.06</v>
      </c>
      <c r="Z50" s="723">
        <f t="shared" si="5"/>
        <v>267.44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0</v>
      </c>
      <c r="H51" s="726">
        <f t="shared" si="5"/>
        <v>0</v>
      </c>
      <c r="I51" s="726">
        <f t="shared" si="5"/>
        <v>557</v>
      </c>
      <c r="J51" s="726">
        <f t="shared" si="5"/>
        <v>210</v>
      </c>
      <c r="K51" s="726">
        <f t="shared" si="5"/>
        <v>2747</v>
      </c>
      <c r="L51" s="726">
        <f t="shared" si="5"/>
        <v>4229</v>
      </c>
      <c r="M51" s="726">
        <f t="shared" si="5"/>
        <v>6149</v>
      </c>
      <c r="N51" s="726">
        <f t="shared" si="5"/>
        <v>4406</v>
      </c>
      <c r="O51" s="726">
        <f t="shared" si="5"/>
        <v>3654</v>
      </c>
      <c r="P51" s="726">
        <f t="shared" si="5"/>
        <v>6775</v>
      </c>
      <c r="Q51" s="726">
        <f t="shared" si="5"/>
        <v>3095</v>
      </c>
      <c r="R51" s="726">
        <f t="shared" si="5"/>
        <v>909</v>
      </c>
      <c r="S51" s="726">
        <f t="shared" si="5"/>
        <v>999</v>
      </c>
      <c r="T51" s="726">
        <f t="shared" si="5"/>
        <v>287</v>
      </c>
      <c r="U51" s="726">
        <f t="shared" si="5"/>
        <v>543</v>
      </c>
      <c r="V51" s="726">
        <f t="shared" si="5"/>
        <v>20</v>
      </c>
      <c r="W51" s="726">
        <f t="shared" si="5"/>
        <v>124</v>
      </c>
      <c r="X51" s="726">
        <f t="shared" si="5"/>
        <v>0</v>
      </c>
      <c r="Y51" s="726">
        <f t="shared" si="5"/>
        <v>17</v>
      </c>
      <c r="Z51" s="727">
        <f t="shared" si="5"/>
        <v>34721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0</v>
      </c>
      <c r="H52" s="733">
        <f t="shared" si="5"/>
        <v>0</v>
      </c>
      <c r="I52" s="733">
        <f t="shared" si="5"/>
        <v>32</v>
      </c>
      <c r="J52" s="733">
        <f t="shared" si="5"/>
        <v>7</v>
      </c>
      <c r="K52" s="733">
        <f t="shared" si="5"/>
        <v>64</v>
      </c>
      <c r="L52" s="733">
        <f t="shared" si="5"/>
        <v>53</v>
      </c>
      <c r="M52" s="733">
        <f t="shared" si="5"/>
        <v>55</v>
      </c>
      <c r="N52" s="733">
        <f t="shared" si="5"/>
        <v>40</v>
      </c>
      <c r="O52" s="733">
        <f t="shared" si="5"/>
        <v>24</v>
      </c>
      <c r="P52" s="733">
        <f t="shared" si="5"/>
        <v>67</v>
      </c>
      <c r="Q52" s="733">
        <f t="shared" si="5"/>
        <v>2</v>
      </c>
      <c r="R52" s="733">
        <f t="shared" si="5"/>
        <v>0</v>
      </c>
      <c r="S52" s="733">
        <f t="shared" si="5"/>
        <v>0</v>
      </c>
      <c r="T52" s="733">
        <f t="shared" si="5"/>
        <v>0</v>
      </c>
      <c r="U52" s="733">
        <f t="shared" si="5"/>
        <v>0</v>
      </c>
      <c r="V52" s="733">
        <f t="shared" si="5"/>
        <v>0</v>
      </c>
      <c r="W52" s="733">
        <f t="shared" si="5"/>
        <v>0</v>
      </c>
      <c r="X52" s="733">
        <f t="shared" si="5"/>
        <v>0</v>
      </c>
      <c r="Y52" s="733">
        <f t="shared" si="5"/>
        <v>0</v>
      </c>
      <c r="Z52" s="734">
        <f t="shared" si="5"/>
        <v>344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0</v>
      </c>
      <c r="G53" s="731">
        <f t="shared" si="6"/>
        <v>0</v>
      </c>
      <c r="H53" s="731">
        <f t="shared" si="6"/>
        <v>0.8</v>
      </c>
      <c r="I53" s="731">
        <f t="shared" si="6"/>
        <v>11.04</v>
      </c>
      <c r="J53" s="731">
        <f t="shared" si="6"/>
        <v>5.34</v>
      </c>
      <c r="K53" s="731">
        <f t="shared" si="6"/>
        <v>33.32</v>
      </c>
      <c r="L53" s="731">
        <f t="shared" si="6"/>
        <v>44.67</v>
      </c>
      <c r="M53" s="731">
        <f t="shared" si="6"/>
        <v>60.169999999999995</v>
      </c>
      <c r="N53" s="731">
        <f t="shared" si="6"/>
        <v>37.24</v>
      </c>
      <c r="O53" s="731">
        <f t="shared" si="6"/>
        <v>30.080000000000002</v>
      </c>
      <c r="P53" s="731">
        <f t="shared" si="6"/>
        <v>36.840000000000003</v>
      </c>
      <c r="Q53" s="731">
        <f t="shared" si="6"/>
        <v>13.350000000000001</v>
      </c>
      <c r="R53" s="731">
        <f t="shared" si="6"/>
        <v>4.08</v>
      </c>
      <c r="S53" s="731">
        <f t="shared" si="6"/>
        <v>4.26</v>
      </c>
      <c r="T53" s="731">
        <f t="shared" si="6"/>
        <v>1.03</v>
      </c>
      <c r="U53" s="731">
        <f t="shared" si="6"/>
        <v>2.65</v>
      </c>
      <c r="V53" s="731">
        <f t="shared" si="6"/>
        <v>7.0000000000000007E-2</v>
      </c>
      <c r="W53" s="731">
        <f t="shared" si="6"/>
        <v>0.51</v>
      </c>
      <c r="X53" s="731">
        <f t="shared" si="6"/>
        <v>0</v>
      </c>
      <c r="Y53" s="731">
        <f t="shared" si="6"/>
        <v>0.06</v>
      </c>
      <c r="Z53" s="723">
        <f t="shared" si="6"/>
        <v>285.51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0</v>
      </c>
      <c r="G54" s="726">
        <f t="shared" si="6"/>
        <v>0</v>
      </c>
      <c r="H54" s="726">
        <f t="shared" si="6"/>
        <v>104</v>
      </c>
      <c r="I54" s="726">
        <f t="shared" si="6"/>
        <v>708</v>
      </c>
      <c r="J54" s="726">
        <f t="shared" si="6"/>
        <v>797</v>
      </c>
      <c r="K54" s="726">
        <f t="shared" si="6"/>
        <v>3360</v>
      </c>
      <c r="L54" s="726">
        <f t="shared" si="6"/>
        <v>4610</v>
      </c>
      <c r="M54" s="726">
        <f t="shared" si="6"/>
        <v>6552</v>
      </c>
      <c r="N54" s="726">
        <f t="shared" si="6"/>
        <v>5105</v>
      </c>
      <c r="O54" s="726">
        <f t="shared" si="6"/>
        <v>5062</v>
      </c>
      <c r="P54" s="726">
        <f t="shared" si="6"/>
        <v>7224</v>
      </c>
      <c r="Q54" s="726">
        <f t="shared" si="6"/>
        <v>3433</v>
      </c>
      <c r="R54" s="726">
        <f t="shared" si="6"/>
        <v>1285</v>
      </c>
      <c r="S54" s="726">
        <f t="shared" si="6"/>
        <v>1305</v>
      </c>
      <c r="T54" s="726">
        <f t="shared" si="6"/>
        <v>287</v>
      </c>
      <c r="U54" s="726">
        <f t="shared" si="6"/>
        <v>852</v>
      </c>
      <c r="V54" s="726">
        <f t="shared" si="6"/>
        <v>20</v>
      </c>
      <c r="W54" s="726">
        <f t="shared" si="6"/>
        <v>165</v>
      </c>
      <c r="X54" s="726">
        <f t="shared" si="6"/>
        <v>0</v>
      </c>
      <c r="Y54" s="726">
        <f t="shared" si="6"/>
        <v>17</v>
      </c>
      <c r="Z54" s="727">
        <f t="shared" si="6"/>
        <v>40886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0</v>
      </c>
      <c r="G55" s="736">
        <f t="shared" si="6"/>
        <v>0</v>
      </c>
      <c r="H55" s="736">
        <f t="shared" si="6"/>
        <v>7</v>
      </c>
      <c r="I55" s="736">
        <f t="shared" si="6"/>
        <v>39</v>
      </c>
      <c r="J55" s="736">
        <f t="shared" si="6"/>
        <v>27</v>
      </c>
      <c r="K55" s="736">
        <f t="shared" si="6"/>
        <v>82</v>
      </c>
      <c r="L55" s="736">
        <f t="shared" si="6"/>
        <v>61</v>
      </c>
      <c r="M55" s="736">
        <f t="shared" si="6"/>
        <v>63</v>
      </c>
      <c r="N55" s="736">
        <f t="shared" si="6"/>
        <v>52</v>
      </c>
      <c r="O55" s="736">
        <f t="shared" si="6"/>
        <v>40</v>
      </c>
      <c r="P55" s="736">
        <f t="shared" si="6"/>
        <v>71</v>
      </c>
      <c r="Q55" s="736">
        <f t="shared" si="6"/>
        <v>4</v>
      </c>
      <c r="R55" s="736">
        <f t="shared" si="6"/>
        <v>3</v>
      </c>
      <c r="S55" s="736">
        <f t="shared" si="6"/>
        <v>2</v>
      </c>
      <c r="T55" s="736">
        <f t="shared" si="6"/>
        <v>0</v>
      </c>
      <c r="U55" s="736">
        <f t="shared" si="6"/>
        <v>1</v>
      </c>
      <c r="V55" s="736">
        <f t="shared" si="6"/>
        <v>0</v>
      </c>
      <c r="W55" s="736">
        <f t="shared" si="6"/>
        <v>0</v>
      </c>
      <c r="X55" s="736">
        <f t="shared" si="6"/>
        <v>0</v>
      </c>
      <c r="Y55" s="736">
        <f t="shared" si="6"/>
        <v>0</v>
      </c>
      <c r="Z55" s="737">
        <f t="shared" si="6"/>
        <v>452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20.64</v>
      </c>
      <c r="H59" s="901"/>
      <c r="I59" s="901">
        <v>2064</v>
      </c>
      <c r="J59" s="901"/>
      <c r="K59" s="901">
        <v>0</v>
      </c>
      <c r="L59" s="901"/>
      <c r="M59" s="901">
        <v>0</v>
      </c>
      <c r="N59" s="901"/>
      <c r="O59" s="901">
        <v>0</v>
      </c>
      <c r="P59" s="901"/>
      <c r="Q59" s="901">
        <v>4.6500000000000004</v>
      </c>
      <c r="R59" s="901"/>
      <c r="S59" s="906">
        <f>M59+O59+Q59</f>
        <v>4.6500000000000004</v>
      </c>
      <c r="T59" s="907"/>
      <c r="U59" s="901">
        <f>Z53+G59+K59+S59</f>
        <v>310.79999999999995</v>
      </c>
      <c r="V59" s="901"/>
      <c r="W59" s="901">
        <f>Z54</f>
        <v>40886</v>
      </c>
      <c r="X59" s="901"/>
      <c r="Y59" s="901">
        <f>Z55</f>
        <v>452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activeCell="G14" sqref="G14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397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0.47</v>
      </c>
      <c r="G5" s="722">
        <v>5.72</v>
      </c>
      <c r="H5" s="722">
        <v>23.4</v>
      </c>
      <c r="I5" s="722">
        <v>63.21</v>
      </c>
      <c r="J5" s="722">
        <v>54.51</v>
      </c>
      <c r="K5" s="722">
        <v>189.05</v>
      </c>
      <c r="L5" s="722">
        <v>260.58</v>
      </c>
      <c r="M5" s="722">
        <v>603.47</v>
      </c>
      <c r="N5" s="722">
        <v>1333.7</v>
      </c>
      <c r="O5" s="722">
        <v>1405.77</v>
      </c>
      <c r="P5" s="722">
        <v>1163.6300000000001</v>
      </c>
      <c r="Q5" s="722">
        <v>647.99</v>
      </c>
      <c r="R5" s="722">
        <v>404.09</v>
      </c>
      <c r="S5" s="722">
        <v>312.81</v>
      </c>
      <c r="T5" s="722">
        <v>405.61</v>
      </c>
      <c r="U5" s="722">
        <v>269.2</v>
      </c>
      <c r="V5" s="722">
        <v>266.79000000000002</v>
      </c>
      <c r="W5" s="722">
        <v>139.88</v>
      </c>
      <c r="X5" s="722">
        <v>166.34</v>
      </c>
      <c r="Y5" s="722">
        <v>67.69</v>
      </c>
      <c r="Z5" s="723">
        <v>7783.91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52</v>
      </c>
      <c r="G6" s="726">
        <v>794</v>
      </c>
      <c r="H6" s="726">
        <v>4886</v>
      </c>
      <c r="I6" s="726">
        <v>17434</v>
      </c>
      <c r="J6" s="726">
        <v>18291</v>
      </c>
      <c r="K6" s="726">
        <v>79659</v>
      </c>
      <c r="L6" s="726">
        <v>118613</v>
      </c>
      <c r="M6" s="726">
        <v>296434</v>
      </c>
      <c r="N6" s="726">
        <v>727816</v>
      </c>
      <c r="O6" s="726">
        <v>814225</v>
      </c>
      <c r="P6" s="726">
        <v>722496</v>
      </c>
      <c r="Q6" s="726">
        <v>409072</v>
      </c>
      <c r="R6" s="726">
        <v>264545</v>
      </c>
      <c r="S6" s="726">
        <v>210013</v>
      </c>
      <c r="T6" s="726">
        <v>283157</v>
      </c>
      <c r="U6" s="726">
        <v>196267</v>
      </c>
      <c r="V6" s="726">
        <v>194645</v>
      </c>
      <c r="W6" s="726">
        <v>103816</v>
      </c>
      <c r="X6" s="726">
        <v>126675</v>
      </c>
      <c r="Y6" s="726">
        <v>49545</v>
      </c>
      <c r="Z6" s="727">
        <v>4638435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9</v>
      </c>
      <c r="G7" s="729">
        <v>87</v>
      </c>
      <c r="H7" s="729">
        <v>366</v>
      </c>
      <c r="I7" s="729">
        <v>923</v>
      </c>
      <c r="J7" s="729">
        <v>675</v>
      </c>
      <c r="K7" s="729">
        <v>2249</v>
      </c>
      <c r="L7" s="729">
        <v>2603</v>
      </c>
      <c r="M7" s="729">
        <v>5194</v>
      </c>
      <c r="N7" s="729">
        <v>10308</v>
      </c>
      <c r="O7" s="729">
        <v>9349</v>
      </c>
      <c r="P7" s="729">
        <v>6849</v>
      </c>
      <c r="Q7" s="729">
        <v>3194</v>
      </c>
      <c r="R7" s="729">
        <v>1729</v>
      </c>
      <c r="S7" s="729">
        <v>1159</v>
      </c>
      <c r="T7" s="729">
        <v>1282</v>
      </c>
      <c r="U7" s="729">
        <v>771</v>
      </c>
      <c r="V7" s="729">
        <v>653</v>
      </c>
      <c r="W7" s="729">
        <v>305</v>
      </c>
      <c r="X7" s="729">
        <v>315</v>
      </c>
      <c r="Y7" s="729">
        <v>122</v>
      </c>
      <c r="Z7" s="730">
        <v>48142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11.77</v>
      </c>
      <c r="H8" s="731">
        <v>33.71</v>
      </c>
      <c r="I8" s="731">
        <v>134</v>
      </c>
      <c r="J8" s="731">
        <v>153.13</v>
      </c>
      <c r="K8" s="731">
        <v>161.56</v>
      </c>
      <c r="L8" s="731">
        <v>87.03</v>
      </c>
      <c r="M8" s="731">
        <v>147.36000000000001</v>
      </c>
      <c r="N8" s="731">
        <v>232.75</v>
      </c>
      <c r="O8" s="731">
        <v>180.64</v>
      </c>
      <c r="P8" s="731">
        <v>137.11000000000001</v>
      </c>
      <c r="Q8" s="731">
        <v>118.95</v>
      </c>
      <c r="R8" s="731">
        <v>46.24</v>
      </c>
      <c r="S8" s="731">
        <v>40.090000000000003</v>
      </c>
      <c r="T8" s="731">
        <v>65.44</v>
      </c>
      <c r="U8" s="731">
        <v>41.59</v>
      </c>
      <c r="V8" s="731">
        <v>38.85</v>
      </c>
      <c r="W8" s="731">
        <v>22.12</v>
      </c>
      <c r="X8" s="731">
        <v>31.88</v>
      </c>
      <c r="Y8" s="731">
        <v>22.83</v>
      </c>
      <c r="Z8" s="723">
        <v>1707.05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1190</v>
      </c>
      <c r="H9" s="726">
        <v>4320</v>
      </c>
      <c r="I9" s="726">
        <v>23095</v>
      </c>
      <c r="J9" s="726">
        <v>28321</v>
      </c>
      <c r="K9" s="726">
        <v>37128</v>
      </c>
      <c r="L9" s="726">
        <v>24269</v>
      </c>
      <c r="M9" s="726">
        <v>43888</v>
      </c>
      <c r="N9" s="726">
        <v>73044</v>
      </c>
      <c r="O9" s="726">
        <v>57274</v>
      </c>
      <c r="P9" s="726">
        <v>51980</v>
      </c>
      <c r="Q9" s="726">
        <v>47573</v>
      </c>
      <c r="R9" s="726">
        <v>18174</v>
      </c>
      <c r="S9" s="726">
        <v>16838</v>
      </c>
      <c r="T9" s="726">
        <v>26392</v>
      </c>
      <c r="U9" s="726">
        <v>19321</v>
      </c>
      <c r="V9" s="726">
        <v>17641</v>
      </c>
      <c r="W9" s="726">
        <v>9447</v>
      </c>
      <c r="X9" s="726">
        <v>14886</v>
      </c>
      <c r="Y9" s="726">
        <v>10053</v>
      </c>
      <c r="Z9" s="727">
        <v>524834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124</v>
      </c>
      <c r="H10" s="729">
        <v>322</v>
      </c>
      <c r="I10" s="729">
        <v>1194</v>
      </c>
      <c r="J10" s="729">
        <v>1070</v>
      </c>
      <c r="K10" s="729">
        <v>1064</v>
      </c>
      <c r="L10" s="729">
        <v>541</v>
      </c>
      <c r="M10" s="729">
        <v>784</v>
      </c>
      <c r="N10" s="729">
        <v>1064</v>
      </c>
      <c r="O10" s="729">
        <v>663</v>
      </c>
      <c r="P10" s="729">
        <v>487</v>
      </c>
      <c r="Q10" s="729">
        <v>372</v>
      </c>
      <c r="R10" s="729">
        <v>122</v>
      </c>
      <c r="S10" s="729">
        <v>90</v>
      </c>
      <c r="T10" s="729">
        <v>130</v>
      </c>
      <c r="U10" s="729">
        <v>74</v>
      </c>
      <c r="V10" s="729">
        <v>54</v>
      </c>
      <c r="W10" s="729">
        <v>24</v>
      </c>
      <c r="X10" s="729">
        <v>29</v>
      </c>
      <c r="Y10" s="729">
        <v>21</v>
      </c>
      <c r="Z10" s="730">
        <v>8229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0.16</v>
      </c>
      <c r="H11" s="731">
        <v>0</v>
      </c>
      <c r="I11" s="731">
        <v>0</v>
      </c>
      <c r="J11" s="731">
        <v>2.98</v>
      </c>
      <c r="K11" s="731">
        <v>1.82</v>
      </c>
      <c r="L11" s="731">
        <v>3.09</v>
      </c>
      <c r="M11" s="731">
        <v>12.92</v>
      </c>
      <c r="N11" s="731">
        <v>130.4</v>
      </c>
      <c r="O11" s="731">
        <v>148.82</v>
      </c>
      <c r="P11" s="731">
        <v>140.94999999999999</v>
      </c>
      <c r="Q11" s="731">
        <v>175.79</v>
      </c>
      <c r="R11" s="731">
        <v>18.309999999999999</v>
      </c>
      <c r="S11" s="731">
        <v>12.93</v>
      </c>
      <c r="T11" s="731">
        <v>6.89</v>
      </c>
      <c r="U11" s="731">
        <v>8.92</v>
      </c>
      <c r="V11" s="731">
        <v>17.13</v>
      </c>
      <c r="W11" s="731">
        <v>1.95</v>
      </c>
      <c r="X11" s="731">
        <v>3.09</v>
      </c>
      <c r="Y11" s="731">
        <v>1.73</v>
      </c>
      <c r="Z11" s="723">
        <v>687.88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7</v>
      </c>
      <c r="H12" s="726">
        <v>0</v>
      </c>
      <c r="I12" s="726">
        <v>0</v>
      </c>
      <c r="J12" s="726">
        <v>217</v>
      </c>
      <c r="K12" s="726">
        <v>208</v>
      </c>
      <c r="L12" s="726">
        <v>724</v>
      </c>
      <c r="M12" s="726">
        <v>2656</v>
      </c>
      <c r="N12" s="726">
        <v>29017</v>
      </c>
      <c r="O12" s="726">
        <v>36640</v>
      </c>
      <c r="P12" s="726">
        <v>37717</v>
      </c>
      <c r="Q12" s="726">
        <v>47096</v>
      </c>
      <c r="R12" s="726">
        <v>4642</v>
      </c>
      <c r="S12" s="726">
        <v>3042</v>
      </c>
      <c r="T12" s="726">
        <v>1678</v>
      </c>
      <c r="U12" s="726">
        <v>2257</v>
      </c>
      <c r="V12" s="726">
        <v>4872</v>
      </c>
      <c r="W12" s="726">
        <v>579</v>
      </c>
      <c r="X12" s="726">
        <v>835</v>
      </c>
      <c r="Y12" s="726">
        <v>520</v>
      </c>
      <c r="Z12" s="727">
        <v>172707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1</v>
      </c>
      <c r="H13" s="729">
        <v>0</v>
      </c>
      <c r="I13" s="729">
        <v>0</v>
      </c>
      <c r="J13" s="729">
        <v>13</v>
      </c>
      <c r="K13" s="729">
        <v>9</v>
      </c>
      <c r="L13" s="729">
        <v>19</v>
      </c>
      <c r="M13" s="729">
        <v>60</v>
      </c>
      <c r="N13" s="729">
        <v>473</v>
      </c>
      <c r="O13" s="729">
        <v>428</v>
      </c>
      <c r="P13" s="729">
        <v>349</v>
      </c>
      <c r="Q13" s="729">
        <v>351</v>
      </c>
      <c r="R13" s="729">
        <v>25</v>
      </c>
      <c r="S13" s="729">
        <v>14</v>
      </c>
      <c r="T13" s="729">
        <v>9</v>
      </c>
      <c r="U13" s="729">
        <v>10</v>
      </c>
      <c r="V13" s="729">
        <v>23</v>
      </c>
      <c r="W13" s="729">
        <v>4</v>
      </c>
      <c r="X13" s="729">
        <v>3</v>
      </c>
      <c r="Y13" s="729">
        <v>2</v>
      </c>
      <c r="Z13" s="730">
        <v>1793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2.5099999999999998</v>
      </c>
      <c r="K14" s="731">
        <v>0</v>
      </c>
      <c r="L14" s="731">
        <v>0</v>
      </c>
      <c r="M14" s="731">
        <v>1.5</v>
      </c>
      <c r="N14" s="731">
        <v>0</v>
      </c>
      <c r="O14" s="731">
        <v>4.1500000000000004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8.16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371</v>
      </c>
      <c r="K15" s="726">
        <v>0</v>
      </c>
      <c r="L15" s="726">
        <v>0</v>
      </c>
      <c r="M15" s="726">
        <v>316</v>
      </c>
      <c r="N15" s="726">
        <v>0</v>
      </c>
      <c r="O15" s="726">
        <v>732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1419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18</v>
      </c>
      <c r="K16" s="729">
        <v>0</v>
      </c>
      <c r="L16" s="729">
        <v>0</v>
      </c>
      <c r="M16" s="729">
        <v>7</v>
      </c>
      <c r="N16" s="729">
        <v>0</v>
      </c>
      <c r="O16" s="729">
        <v>11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36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0.47</v>
      </c>
      <c r="G17" s="731">
        <f t="shared" si="0"/>
        <v>17.649999999999999</v>
      </c>
      <c r="H17" s="731">
        <f t="shared" si="0"/>
        <v>57.11</v>
      </c>
      <c r="I17" s="731">
        <f t="shared" si="0"/>
        <v>197.21</v>
      </c>
      <c r="J17" s="731">
        <f t="shared" si="0"/>
        <v>213.12999999999997</v>
      </c>
      <c r="K17" s="731">
        <f t="shared" si="0"/>
        <v>352.43</v>
      </c>
      <c r="L17" s="731">
        <f t="shared" si="0"/>
        <v>350.7</v>
      </c>
      <c r="M17" s="731">
        <f t="shared" si="0"/>
        <v>765.25</v>
      </c>
      <c r="N17" s="731">
        <f t="shared" si="0"/>
        <v>1696.8500000000001</v>
      </c>
      <c r="O17" s="731">
        <f t="shared" si="0"/>
        <v>1739.3799999999999</v>
      </c>
      <c r="P17" s="731">
        <f t="shared" si="0"/>
        <v>1441.6900000000003</v>
      </c>
      <c r="Q17" s="731">
        <f t="shared" si="0"/>
        <v>942.73</v>
      </c>
      <c r="R17" s="731">
        <f t="shared" si="0"/>
        <v>468.64</v>
      </c>
      <c r="S17" s="731">
        <f t="shared" si="0"/>
        <v>365.83</v>
      </c>
      <c r="T17" s="731">
        <f t="shared" si="0"/>
        <v>477.94</v>
      </c>
      <c r="U17" s="731">
        <f t="shared" si="0"/>
        <v>319.70999999999998</v>
      </c>
      <c r="V17" s="731">
        <f t="shared" si="0"/>
        <v>322.77000000000004</v>
      </c>
      <c r="W17" s="731">
        <f t="shared" si="0"/>
        <v>163.95</v>
      </c>
      <c r="X17" s="731">
        <f t="shared" si="0"/>
        <v>201.31</v>
      </c>
      <c r="Y17" s="731">
        <f t="shared" si="0"/>
        <v>92.25</v>
      </c>
      <c r="Z17" s="723">
        <f t="shared" si="0"/>
        <v>10186.999999999998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52</v>
      </c>
      <c r="G18" s="726">
        <f t="shared" si="0"/>
        <v>1991</v>
      </c>
      <c r="H18" s="726">
        <f t="shared" si="0"/>
        <v>9206</v>
      </c>
      <c r="I18" s="726">
        <f t="shared" si="0"/>
        <v>40529</v>
      </c>
      <c r="J18" s="726">
        <f t="shared" si="0"/>
        <v>47200</v>
      </c>
      <c r="K18" s="726">
        <f t="shared" si="0"/>
        <v>116995</v>
      </c>
      <c r="L18" s="726">
        <f t="shared" si="0"/>
        <v>143606</v>
      </c>
      <c r="M18" s="726">
        <f t="shared" si="0"/>
        <v>343294</v>
      </c>
      <c r="N18" s="726">
        <f t="shared" si="0"/>
        <v>829877</v>
      </c>
      <c r="O18" s="726">
        <f t="shared" si="0"/>
        <v>908871</v>
      </c>
      <c r="P18" s="726">
        <f t="shared" si="0"/>
        <v>812193</v>
      </c>
      <c r="Q18" s="726">
        <f t="shared" si="0"/>
        <v>503741</v>
      </c>
      <c r="R18" s="726">
        <f t="shared" si="0"/>
        <v>287361</v>
      </c>
      <c r="S18" s="726">
        <f t="shared" si="0"/>
        <v>229893</v>
      </c>
      <c r="T18" s="726">
        <f t="shared" si="0"/>
        <v>311227</v>
      </c>
      <c r="U18" s="726">
        <f t="shared" si="0"/>
        <v>217845</v>
      </c>
      <c r="V18" s="726">
        <f t="shared" si="0"/>
        <v>217158</v>
      </c>
      <c r="W18" s="726">
        <f t="shared" si="0"/>
        <v>113842</v>
      </c>
      <c r="X18" s="726">
        <f t="shared" si="0"/>
        <v>142396</v>
      </c>
      <c r="Y18" s="726">
        <f t="shared" si="0"/>
        <v>60118</v>
      </c>
      <c r="Z18" s="727">
        <f t="shared" si="0"/>
        <v>5337395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9</v>
      </c>
      <c r="G19" s="733">
        <f t="shared" si="0"/>
        <v>212</v>
      </c>
      <c r="H19" s="733">
        <f t="shared" si="0"/>
        <v>688</v>
      </c>
      <c r="I19" s="733">
        <f t="shared" si="0"/>
        <v>2117</v>
      </c>
      <c r="J19" s="733">
        <f t="shared" si="0"/>
        <v>1776</v>
      </c>
      <c r="K19" s="733">
        <f t="shared" si="0"/>
        <v>3322</v>
      </c>
      <c r="L19" s="733">
        <f t="shared" si="0"/>
        <v>3163</v>
      </c>
      <c r="M19" s="733">
        <f t="shared" si="0"/>
        <v>6045</v>
      </c>
      <c r="N19" s="733">
        <f t="shared" si="0"/>
        <v>11845</v>
      </c>
      <c r="O19" s="733">
        <f t="shared" si="0"/>
        <v>10451</v>
      </c>
      <c r="P19" s="733">
        <f t="shared" si="0"/>
        <v>7685</v>
      </c>
      <c r="Q19" s="733">
        <f t="shared" si="0"/>
        <v>3917</v>
      </c>
      <c r="R19" s="733">
        <f t="shared" si="0"/>
        <v>1876</v>
      </c>
      <c r="S19" s="733">
        <f t="shared" si="0"/>
        <v>1263</v>
      </c>
      <c r="T19" s="733">
        <f t="shared" si="0"/>
        <v>1421</v>
      </c>
      <c r="U19" s="733">
        <f t="shared" si="0"/>
        <v>855</v>
      </c>
      <c r="V19" s="733">
        <f t="shared" si="0"/>
        <v>730</v>
      </c>
      <c r="W19" s="733">
        <f t="shared" si="0"/>
        <v>333</v>
      </c>
      <c r="X19" s="733">
        <f t="shared" si="0"/>
        <v>347</v>
      </c>
      <c r="Y19" s="733">
        <f t="shared" si="0"/>
        <v>145</v>
      </c>
      <c r="Z19" s="734">
        <f t="shared" si="0"/>
        <v>58200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6.73</v>
      </c>
      <c r="J20" s="731">
        <v>20.34</v>
      </c>
      <c r="K20" s="731">
        <v>2.52</v>
      </c>
      <c r="L20" s="731">
        <v>5.04</v>
      </c>
      <c r="M20" s="731">
        <v>2.77</v>
      </c>
      <c r="N20" s="731">
        <v>4</v>
      </c>
      <c r="O20" s="731">
        <v>2.0299999999999998</v>
      </c>
      <c r="P20" s="731">
        <v>0.66</v>
      </c>
      <c r="Q20" s="731">
        <v>0</v>
      </c>
      <c r="R20" s="731">
        <v>0</v>
      </c>
      <c r="S20" s="731">
        <v>0.44</v>
      </c>
      <c r="T20" s="731">
        <v>0</v>
      </c>
      <c r="U20" s="731">
        <v>0</v>
      </c>
      <c r="V20" s="731">
        <v>0.14000000000000001</v>
      </c>
      <c r="W20" s="731">
        <v>0</v>
      </c>
      <c r="X20" s="731">
        <v>0</v>
      </c>
      <c r="Y20" s="731">
        <v>0</v>
      </c>
      <c r="Z20" s="723">
        <v>44.67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386</v>
      </c>
      <c r="J21" s="726">
        <v>1262</v>
      </c>
      <c r="K21" s="726">
        <v>139</v>
      </c>
      <c r="L21" s="726">
        <v>473</v>
      </c>
      <c r="M21" s="726">
        <v>308</v>
      </c>
      <c r="N21" s="726">
        <v>410</v>
      </c>
      <c r="O21" s="726">
        <v>221</v>
      </c>
      <c r="P21" s="726">
        <v>47</v>
      </c>
      <c r="Q21" s="726">
        <v>0</v>
      </c>
      <c r="R21" s="726">
        <v>0</v>
      </c>
      <c r="S21" s="726">
        <v>63</v>
      </c>
      <c r="T21" s="726">
        <v>0</v>
      </c>
      <c r="U21" s="726">
        <v>0</v>
      </c>
      <c r="V21" s="726">
        <v>15</v>
      </c>
      <c r="W21" s="726">
        <v>0</v>
      </c>
      <c r="X21" s="726">
        <v>0</v>
      </c>
      <c r="Y21" s="726">
        <v>0</v>
      </c>
      <c r="Z21" s="727">
        <v>3324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19</v>
      </c>
      <c r="J22" s="729">
        <v>53</v>
      </c>
      <c r="K22" s="729">
        <v>4</v>
      </c>
      <c r="L22" s="729">
        <v>10</v>
      </c>
      <c r="M22" s="729">
        <v>5</v>
      </c>
      <c r="N22" s="729">
        <v>6</v>
      </c>
      <c r="O22" s="729">
        <v>3</v>
      </c>
      <c r="P22" s="729">
        <v>1</v>
      </c>
      <c r="Q22" s="729">
        <v>0</v>
      </c>
      <c r="R22" s="729">
        <v>0</v>
      </c>
      <c r="S22" s="729">
        <v>1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102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2.23</v>
      </c>
      <c r="H23" s="731">
        <v>0.02</v>
      </c>
      <c r="I23" s="731">
        <v>0.28999999999999998</v>
      </c>
      <c r="J23" s="731">
        <v>0.49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0.44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3.47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72</v>
      </c>
      <c r="H24" s="726">
        <v>1</v>
      </c>
      <c r="I24" s="726">
        <v>21</v>
      </c>
      <c r="J24" s="726">
        <v>33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48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175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9</v>
      </c>
      <c r="H25" s="729">
        <v>0</v>
      </c>
      <c r="I25" s="729">
        <v>1</v>
      </c>
      <c r="J25" s="729">
        <v>1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1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12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2.23</v>
      </c>
      <c r="H26" s="731">
        <f t="shared" si="1"/>
        <v>0.02</v>
      </c>
      <c r="I26" s="731">
        <f t="shared" si="1"/>
        <v>7.0200000000000005</v>
      </c>
      <c r="J26" s="731">
        <f t="shared" si="1"/>
        <v>20.83</v>
      </c>
      <c r="K26" s="731">
        <f t="shared" si="1"/>
        <v>2.52</v>
      </c>
      <c r="L26" s="731">
        <f t="shared" si="1"/>
        <v>5.04</v>
      </c>
      <c r="M26" s="731">
        <f t="shared" si="1"/>
        <v>2.77</v>
      </c>
      <c r="N26" s="731">
        <f t="shared" si="1"/>
        <v>4</v>
      </c>
      <c r="O26" s="731">
        <f t="shared" si="1"/>
        <v>2.0299999999999998</v>
      </c>
      <c r="P26" s="731">
        <f t="shared" si="1"/>
        <v>0.66</v>
      </c>
      <c r="Q26" s="731">
        <f t="shared" si="1"/>
        <v>0</v>
      </c>
      <c r="R26" s="731">
        <f t="shared" si="1"/>
        <v>0</v>
      </c>
      <c r="S26" s="731">
        <f t="shared" si="1"/>
        <v>0.44</v>
      </c>
      <c r="T26" s="731">
        <f t="shared" si="1"/>
        <v>0.44</v>
      </c>
      <c r="U26" s="731">
        <f t="shared" si="1"/>
        <v>0</v>
      </c>
      <c r="V26" s="731">
        <f t="shared" si="1"/>
        <v>0.14000000000000001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48.14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72</v>
      </c>
      <c r="H27" s="726">
        <f t="shared" si="1"/>
        <v>1</v>
      </c>
      <c r="I27" s="726">
        <f t="shared" si="1"/>
        <v>407</v>
      </c>
      <c r="J27" s="726">
        <f t="shared" si="1"/>
        <v>1295</v>
      </c>
      <c r="K27" s="726">
        <f t="shared" si="1"/>
        <v>139</v>
      </c>
      <c r="L27" s="726">
        <f t="shared" si="1"/>
        <v>473</v>
      </c>
      <c r="M27" s="726">
        <f t="shared" si="1"/>
        <v>308</v>
      </c>
      <c r="N27" s="726">
        <f t="shared" si="1"/>
        <v>410</v>
      </c>
      <c r="O27" s="726">
        <f t="shared" si="1"/>
        <v>221</v>
      </c>
      <c r="P27" s="726">
        <f t="shared" si="1"/>
        <v>47</v>
      </c>
      <c r="Q27" s="726">
        <f t="shared" si="1"/>
        <v>0</v>
      </c>
      <c r="R27" s="726">
        <f t="shared" si="1"/>
        <v>0</v>
      </c>
      <c r="S27" s="726">
        <f t="shared" si="1"/>
        <v>63</v>
      </c>
      <c r="T27" s="726">
        <f t="shared" si="1"/>
        <v>48</v>
      </c>
      <c r="U27" s="726">
        <f t="shared" si="1"/>
        <v>0</v>
      </c>
      <c r="V27" s="726">
        <f t="shared" si="1"/>
        <v>15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3499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9</v>
      </c>
      <c r="H28" s="733">
        <f t="shared" si="1"/>
        <v>0</v>
      </c>
      <c r="I28" s="733">
        <f t="shared" si="1"/>
        <v>20</v>
      </c>
      <c r="J28" s="733">
        <f t="shared" si="1"/>
        <v>54</v>
      </c>
      <c r="K28" s="733">
        <f t="shared" si="1"/>
        <v>4</v>
      </c>
      <c r="L28" s="733">
        <f t="shared" si="1"/>
        <v>10</v>
      </c>
      <c r="M28" s="733">
        <f t="shared" si="1"/>
        <v>5</v>
      </c>
      <c r="N28" s="733">
        <f t="shared" si="1"/>
        <v>6</v>
      </c>
      <c r="O28" s="733">
        <f t="shared" si="1"/>
        <v>3</v>
      </c>
      <c r="P28" s="733">
        <f t="shared" si="1"/>
        <v>1</v>
      </c>
      <c r="Q28" s="733">
        <f t="shared" si="1"/>
        <v>0</v>
      </c>
      <c r="R28" s="733">
        <f t="shared" si="1"/>
        <v>0</v>
      </c>
      <c r="S28" s="733">
        <f t="shared" si="1"/>
        <v>1</v>
      </c>
      <c r="T28" s="733">
        <f t="shared" si="1"/>
        <v>1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114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0.47</v>
      </c>
      <c r="G29" s="731">
        <f t="shared" si="2"/>
        <v>19.88</v>
      </c>
      <c r="H29" s="731">
        <f t="shared" si="2"/>
        <v>57.13</v>
      </c>
      <c r="I29" s="731">
        <f t="shared" si="2"/>
        <v>204.23</v>
      </c>
      <c r="J29" s="731">
        <f t="shared" si="2"/>
        <v>233.95999999999998</v>
      </c>
      <c r="K29" s="731">
        <f t="shared" si="2"/>
        <v>354.95</v>
      </c>
      <c r="L29" s="731">
        <f t="shared" si="2"/>
        <v>355.74</v>
      </c>
      <c r="M29" s="731">
        <f t="shared" si="2"/>
        <v>768.02</v>
      </c>
      <c r="N29" s="731">
        <f t="shared" si="2"/>
        <v>1700.8500000000001</v>
      </c>
      <c r="O29" s="731">
        <f t="shared" si="2"/>
        <v>1741.4099999999999</v>
      </c>
      <c r="P29" s="731">
        <f t="shared" si="2"/>
        <v>1442.3500000000004</v>
      </c>
      <c r="Q29" s="731">
        <f t="shared" si="2"/>
        <v>942.73</v>
      </c>
      <c r="R29" s="731">
        <f t="shared" si="2"/>
        <v>468.64</v>
      </c>
      <c r="S29" s="731">
        <f t="shared" si="2"/>
        <v>366.27</v>
      </c>
      <c r="T29" s="731">
        <f t="shared" si="2"/>
        <v>478.38</v>
      </c>
      <c r="U29" s="731">
        <f t="shared" si="2"/>
        <v>319.70999999999998</v>
      </c>
      <c r="V29" s="731">
        <f t="shared" si="2"/>
        <v>322.91000000000003</v>
      </c>
      <c r="W29" s="731">
        <f t="shared" si="2"/>
        <v>163.95</v>
      </c>
      <c r="X29" s="731">
        <f t="shared" si="2"/>
        <v>201.31</v>
      </c>
      <c r="Y29" s="731">
        <f t="shared" si="2"/>
        <v>92.25</v>
      </c>
      <c r="Z29" s="723">
        <f t="shared" si="2"/>
        <v>10235.139999999998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52</v>
      </c>
      <c r="G30" s="726">
        <f t="shared" si="2"/>
        <v>2063</v>
      </c>
      <c r="H30" s="726">
        <f t="shared" si="2"/>
        <v>9207</v>
      </c>
      <c r="I30" s="726">
        <f t="shared" si="2"/>
        <v>40936</v>
      </c>
      <c r="J30" s="726">
        <f t="shared" si="2"/>
        <v>48495</v>
      </c>
      <c r="K30" s="726">
        <f t="shared" si="2"/>
        <v>117134</v>
      </c>
      <c r="L30" s="726">
        <f t="shared" si="2"/>
        <v>144079</v>
      </c>
      <c r="M30" s="726">
        <f t="shared" si="2"/>
        <v>343602</v>
      </c>
      <c r="N30" s="726">
        <f t="shared" si="2"/>
        <v>830287</v>
      </c>
      <c r="O30" s="726">
        <f t="shared" si="2"/>
        <v>909092</v>
      </c>
      <c r="P30" s="726">
        <f t="shared" si="2"/>
        <v>812240</v>
      </c>
      <c r="Q30" s="726">
        <f t="shared" si="2"/>
        <v>503741</v>
      </c>
      <c r="R30" s="726">
        <f t="shared" si="2"/>
        <v>287361</v>
      </c>
      <c r="S30" s="726">
        <f t="shared" si="2"/>
        <v>229956</v>
      </c>
      <c r="T30" s="726">
        <f t="shared" si="2"/>
        <v>311275</v>
      </c>
      <c r="U30" s="726">
        <f t="shared" si="2"/>
        <v>217845</v>
      </c>
      <c r="V30" s="726">
        <f t="shared" si="2"/>
        <v>217173</v>
      </c>
      <c r="W30" s="726">
        <f t="shared" si="2"/>
        <v>113842</v>
      </c>
      <c r="X30" s="726">
        <f t="shared" si="2"/>
        <v>142396</v>
      </c>
      <c r="Y30" s="726">
        <f t="shared" si="2"/>
        <v>60118</v>
      </c>
      <c r="Z30" s="727">
        <f t="shared" si="2"/>
        <v>5340894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9</v>
      </c>
      <c r="G31" s="733">
        <f t="shared" si="2"/>
        <v>221</v>
      </c>
      <c r="H31" s="733">
        <f t="shared" si="2"/>
        <v>688</v>
      </c>
      <c r="I31" s="733">
        <f t="shared" si="2"/>
        <v>2137</v>
      </c>
      <c r="J31" s="733">
        <f t="shared" si="2"/>
        <v>1830</v>
      </c>
      <c r="K31" s="733">
        <f t="shared" si="2"/>
        <v>3326</v>
      </c>
      <c r="L31" s="733">
        <f t="shared" si="2"/>
        <v>3173</v>
      </c>
      <c r="M31" s="733">
        <f t="shared" si="2"/>
        <v>6050</v>
      </c>
      <c r="N31" s="733">
        <f t="shared" si="2"/>
        <v>11851</v>
      </c>
      <c r="O31" s="733">
        <f t="shared" si="2"/>
        <v>10454</v>
      </c>
      <c r="P31" s="733">
        <f t="shared" si="2"/>
        <v>7686</v>
      </c>
      <c r="Q31" s="733">
        <f t="shared" si="2"/>
        <v>3917</v>
      </c>
      <c r="R31" s="733">
        <f t="shared" si="2"/>
        <v>1876</v>
      </c>
      <c r="S31" s="733">
        <f t="shared" si="2"/>
        <v>1264</v>
      </c>
      <c r="T31" s="733">
        <f t="shared" si="2"/>
        <v>1422</v>
      </c>
      <c r="U31" s="733">
        <f t="shared" si="2"/>
        <v>855</v>
      </c>
      <c r="V31" s="733">
        <f t="shared" si="2"/>
        <v>730</v>
      </c>
      <c r="W31" s="733">
        <f t="shared" si="2"/>
        <v>333</v>
      </c>
      <c r="X31" s="733">
        <f t="shared" si="2"/>
        <v>347</v>
      </c>
      <c r="Y31" s="733">
        <f t="shared" si="2"/>
        <v>145</v>
      </c>
      <c r="Z31" s="734">
        <f t="shared" si="2"/>
        <v>58314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2.33</v>
      </c>
      <c r="J32" s="731">
        <v>1.38</v>
      </c>
      <c r="K32" s="731">
        <v>3.14</v>
      </c>
      <c r="L32" s="731">
        <v>0.42</v>
      </c>
      <c r="M32" s="731">
        <v>13.3</v>
      </c>
      <c r="N32" s="731">
        <v>38.61</v>
      </c>
      <c r="O32" s="731">
        <v>52.11</v>
      </c>
      <c r="P32" s="731">
        <v>48.95</v>
      </c>
      <c r="Q32" s="731">
        <v>129.4</v>
      </c>
      <c r="R32" s="731">
        <v>200.87</v>
      </c>
      <c r="S32" s="731">
        <v>128.97</v>
      </c>
      <c r="T32" s="731">
        <v>143.36000000000001</v>
      </c>
      <c r="U32" s="731">
        <v>101.08</v>
      </c>
      <c r="V32" s="731">
        <v>95.42</v>
      </c>
      <c r="W32" s="731">
        <v>32.14</v>
      </c>
      <c r="X32" s="731">
        <v>41.53</v>
      </c>
      <c r="Y32" s="731">
        <v>61.27</v>
      </c>
      <c r="Z32" s="723">
        <v>1094.28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186</v>
      </c>
      <c r="J33" s="726">
        <v>101</v>
      </c>
      <c r="K33" s="726">
        <v>274</v>
      </c>
      <c r="L33" s="726">
        <v>51</v>
      </c>
      <c r="M33" s="726">
        <v>2777</v>
      </c>
      <c r="N33" s="726">
        <v>8220</v>
      </c>
      <c r="O33" s="726">
        <v>12166</v>
      </c>
      <c r="P33" s="726">
        <v>12391</v>
      </c>
      <c r="Q33" s="726">
        <v>33127</v>
      </c>
      <c r="R33" s="726">
        <v>53512</v>
      </c>
      <c r="S33" s="726">
        <v>34369</v>
      </c>
      <c r="T33" s="726">
        <v>39296</v>
      </c>
      <c r="U33" s="726">
        <v>27880</v>
      </c>
      <c r="V33" s="726">
        <v>27041</v>
      </c>
      <c r="W33" s="726">
        <v>8253</v>
      </c>
      <c r="X33" s="726">
        <v>11175</v>
      </c>
      <c r="Y33" s="726">
        <v>16219</v>
      </c>
      <c r="Z33" s="727">
        <v>287038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11</v>
      </c>
      <c r="J34" s="729">
        <v>6</v>
      </c>
      <c r="K34" s="729">
        <v>13</v>
      </c>
      <c r="L34" s="729">
        <v>2</v>
      </c>
      <c r="M34" s="729">
        <v>61</v>
      </c>
      <c r="N34" s="729">
        <v>131</v>
      </c>
      <c r="O34" s="729">
        <v>139</v>
      </c>
      <c r="P34" s="729">
        <v>114</v>
      </c>
      <c r="Q34" s="729">
        <v>242</v>
      </c>
      <c r="R34" s="729">
        <v>286</v>
      </c>
      <c r="S34" s="729">
        <v>154</v>
      </c>
      <c r="T34" s="729">
        <v>174</v>
      </c>
      <c r="U34" s="729">
        <v>115</v>
      </c>
      <c r="V34" s="729">
        <v>122</v>
      </c>
      <c r="W34" s="729">
        <v>31</v>
      </c>
      <c r="X34" s="729">
        <v>45</v>
      </c>
      <c r="Y34" s="729">
        <v>72</v>
      </c>
      <c r="Z34" s="730">
        <v>1718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2.87</v>
      </c>
      <c r="Z35" s="723">
        <v>2.87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806</v>
      </c>
      <c r="Z36" s="727">
        <v>806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4</v>
      </c>
      <c r="Z37" s="730">
        <v>4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2.33</v>
      </c>
      <c r="J38" s="731">
        <f t="shared" si="3"/>
        <v>1.38</v>
      </c>
      <c r="K38" s="731">
        <f t="shared" si="3"/>
        <v>3.14</v>
      </c>
      <c r="L38" s="731">
        <f t="shared" si="3"/>
        <v>0.42</v>
      </c>
      <c r="M38" s="731">
        <f t="shared" si="3"/>
        <v>13.3</v>
      </c>
      <c r="N38" s="731">
        <f t="shared" si="3"/>
        <v>38.61</v>
      </c>
      <c r="O38" s="731">
        <f t="shared" si="3"/>
        <v>52.11</v>
      </c>
      <c r="P38" s="731">
        <f t="shared" si="3"/>
        <v>48.95</v>
      </c>
      <c r="Q38" s="731">
        <f t="shared" si="3"/>
        <v>129.4</v>
      </c>
      <c r="R38" s="731">
        <f t="shared" si="3"/>
        <v>200.87</v>
      </c>
      <c r="S38" s="731">
        <f t="shared" si="3"/>
        <v>128.97</v>
      </c>
      <c r="T38" s="731">
        <f t="shared" si="3"/>
        <v>143.36000000000001</v>
      </c>
      <c r="U38" s="731">
        <f t="shared" si="3"/>
        <v>101.08</v>
      </c>
      <c r="V38" s="731">
        <f t="shared" si="3"/>
        <v>95.42</v>
      </c>
      <c r="W38" s="731">
        <f t="shared" si="3"/>
        <v>32.14</v>
      </c>
      <c r="X38" s="731">
        <f t="shared" si="3"/>
        <v>41.53</v>
      </c>
      <c r="Y38" s="731">
        <f t="shared" si="3"/>
        <v>64.14</v>
      </c>
      <c r="Z38" s="723">
        <f t="shared" si="3"/>
        <v>1097.1499999999999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186</v>
      </c>
      <c r="J39" s="726">
        <f t="shared" si="3"/>
        <v>101</v>
      </c>
      <c r="K39" s="726">
        <f t="shared" si="3"/>
        <v>274</v>
      </c>
      <c r="L39" s="726">
        <f t="shared" si="3"/>
        <v>51</v>
      </c>
      <c r="M39" s="726">
        <f t="shared" si="3"/>
        <v>2777</v>
      </c>
      <c r="N39" s="726">
        <f t="shared" si="3"/>
        <v>8220</v>
      </c>
      <c r="O39" s="726">
        <f t="shared" si="3"/>
        <v>12166</v>
      </c>
      <c r="P39" s="726">
        <f t="shared" si="3"/>
        <v>12391</v>
      </c>
      <c r="Q39" s="726">
        <f t="shared" si="3"/>
        <v>33127</v>
      </c>
      <c r="R39" s="726">
        <f t="shared" si="3"/>
        <v>53512</v>
      </c>
      <c r="S39" s="726">
        <f t="shared" si="3"/>
        <v>34369</v>
      </c>
      <c r="T39" s="726">
        <f t="shared" si="3"/>
        <v>39296</v>
      </c>
      <c r="U39" s="726">
        <f t="shared" si="3"/>
        <v>27880</v>
      </c>
      <c r="V39" s="726">
        <f t="shared" si="3"/>
        <v>27041</v>
      </c>
      <c r="W39" s="726">
        <f t="shared" si="3"/>
        <v>8253</v>
      </c>
      <c r="X39" s="726">
        <f t="shared" si="3"/>
        <v>11175</v>
      </c>
      <c r="Y39" s="726">
        <f t="shared" si="3"/>
        <v>17025</v>
      </c>
      <c r="Z39" s="727">
        <f t="shared" si="3"/>
        <v>287844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11</v>
      </c>
      <c r="J40" s="733">
        <f t="shared" si="3"/>
        <v>6</v>
      </c>
      <c r="K40" s="733">
        <f t="shared" si="3"/>
        <v>13</v>
      </c>
      <c r="L40" s="733">
        <f t="shared" si="3"/>
        <v>2</v>
      </c>
      <c r="M40" s="733">
        <f t="shared" si="3"/>
        <v>61</v>
      </c>
      <c r="N40" s="733">
        <f t="shared" si="3"/>
        <v>131</v>
      </c>
      <c r="O40" s="733">
        <f t="shared" si="3"/>
        <v>139</v>
      </c>
      <c r="P40" s="733">
        <f t="shared" si="3"/>
        <v>114</v>
      </c>
      <c r="Q40" s="733">
        <f t="shared" si="3"/>
        <v>242</v>
      </c>
      <c r="R40" s="733">
        <f t="shared" si="3"/>
        <v>286</v>
      </c>
      <c r="S40" s="733">
        <f t="shared" si="3"/>
        <v>154</v>
      </c>
      <c r="T40" s="733">
        <f t="shared" si="3"/>
        <v>174</v>
      </c>
      <c r="U40" s="733">
        <f t="shared" si="3"/>
        <v>115</v>
      </c>
      <c r="V40" s="733">
        <f t="shared" si="3"/>
        <v>122</v>
      </c>
      <c r="W40" s="733">
        <f t="shared" si="3"/>
        <v>31</v>
      </c>
      <c r="X40" s="733">
        <f t="shared" si="3"/>
        <v>45</v>
      </c>
      <c r="Y40" s="733">
        <f t="shared" si="3"/>
        <v>76</v>
      </c>
      <c r="Z40" s="734">
        <f t="shared" si="3"/>
        <v>1722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0.76</v>
      </c>
      <c r="K41" s="731">
        <v>0.22</v>
      </c>
      <c r="L41" s="731">
        <v>1.46</v>
      </c>
      <c r="M41" s="731">
        <v>12.93</v>
      </c>
      <c r="N41" s="731">
        <v>13.68</v>
      </c>
      <c r="O41" s="731">
        <v>27.42</v>
      </c>
      <c r="P41" s="731">
        <v>45.91</v>
      </c>
      <c r="Q41" s="731">
        <v>13.15</v>
      </c>
      <c r="R41" s="731">
        <v>0.43</v>
      </c>
      <c r="S41" s="731">
        <v>0</v>
      </c>
      <c r="T41" s="731">
        <v>0.19</v>
      </c>
      <c r="U41" s="731">
        <v>0</v>
      </c>
      <c r="V41" s="731">
        <v>0.26</v>
      </c>
      <c r="W41" s="731">
        <v>0</v>
      </c>
      <c r="X41" s="731">
        <v>0</v>
      </c>
      <c r="Y41" s="731">
        <v>0</v>
      </c>
      <c r="Z41" s="723">
        <v>116.41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46</v>
      </c>
      <c r="K42" s="726">
        <v>12</v>
      </c>
      <c r="L42" s="726">
        <v>159</v>
      </c>
      <c r="M42" s="726">
        <v>1689</v>
      </c>
      <c r="N42" s="726">
        <v>1455</v>
      </c>
      <c r="O42" s="726">
        <v>2683</v>
      </c>
      <c r="P42" s="726">
        <v>5408</v>
      </c>
      <c r="Q42" s="726">
        <v>1553</v>
      </c>
      <c r="R42" s="726">
        <v>31</v>
      </c>
      <c r="S42" s="726">
        <v>0</v>
      </c>
      <c r="T42" s="726">
        <v>13</v>
      </c>
      <c r="U42" s="726">
        <v>0</v>
      </c>
      <c r="V42" s="726">
        <v>37</v>
      </c>
      <c r="W42" s="726">
        <v>0</v>
      </c>
      <c r="X42" s="726">
        <v>0</v>
      </c>
      <c r="Y42" s="726">
        <v>0</v>
      </c>
      <c r="Z42" s="727">
        <v>13086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2</v>
      </c>
      <c r="K43" s="729">
        <v>0</v>
      </c>
      <c r="L43" s="729">
        <v>3</v>
      </c>
      <c r="M43" s="729">
        <v>19</v>
      </c>
      <c r="N43" s="729">
        <v>19</v>
      </c>
      <c r="O43" s="729">
        <v>35</v>
      </c>
      <c r="P43" s="729">
        <v>56</v>
      </c>
      <c r="Q43" s="729">
        <v>19</v>
      </c>
      <c r="R43" s="729">
        <v>1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154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0</v>
      </c>
      <c r="G44" s="731">
        <v>1.44</v>
      </c>
      <c r="H44" s="731">
        <v>16.329999999999998</v>
      </c>
      <c r="I44" s="731">
        <v>217.37</v>
      </c>
      <c r="J44" s="731">
        <v>15.98</v>
      </c>
      <c r="K44" s="731">
        <v>67.09</v>
      </c>
      <c r="L44" s="731">
        <v>83.64</v>
      </c>
      <c r="M44" s="731">
        <v>172.62</v>
      </c>
      <c r="N44" s="731">
        <v>265.02999999999997</v>
      </c>
      <c r="O44" s="731">
        <v>383.45</v>
      </c>
      <c r="P44" s="731">
        <v>811.89</v>
      </c>
      <c r="Q44" s="731">
        <v>451.89</v>
      </c>
      <c r="R44" s="731">
        <v>114.01</v>
      </c>
      <c r="S44" s="731">
        <v>61.15</v>
      </c>
      <c r="T44" s="731">
        <v>45.11</v>
      </c>
      <c r="U44" s="731">
        <v>10.86</v>
      </c>
      <c r="V44" s="731">
        <v>0.43</v>
      </c>
      <c r="W44" s="731">
        <v>2.87</v>
      </c>
      <c r="X44" s="731">
        <v>8.14</v>
      </c>
      <c r="Y44" s="731">
        <v>26.72</v>
      </c>
      <c r="Z44" s="723">
        <v>2756.02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65</v>
      </c>
      <c r="H45" s="726">
        <v>659</v>
      </c>
      <c r="I45" s="726">
        <v>13609</v>
      </c>
      <c r="J45" s="726">
        <v>1322</v>
      </c>
      <c r="K45" s="726">
        <v>4590</v>
      </c>
      <c r="L45" s="726">
        <v>6946</v>
      </c>
      <c r="M45" s="726">
        <v>16777</v>
      </c>
      <c r="N45" s="726">
        <v>28589</v>
      </c>
      <c r="O45" s="726">
        <v>39839</v>
      </c>
      <c r="P45" s="726">
        <v>88260</v>
      </c>
      <c r="Q45" s="726">
        <v>51851</v>
      </c>
      <c r="R45" s="726">
        <v>13438</v>
      </c>
      <c r="S45" s="726">
        <v>7137</v>
      </c>
      <c r="T45" s="726">
        <v>6132</v>
      </c>
      <c r="U45" s="726">
        <v>1382</v>
      </c>
      <c r="V45" s="726">
        <v>31</v>
      </c>
      <c r="W45" s="726">
        <v>301</v>
      </c>
      <c r="X45" s="726">
        <v>1093</v>
      </c>
      <c r="Y45" s="726">
        <v>3510</v>
      </c>
      <c r="Z45" s="727">
        <v>285531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8</v>
      </c>
      <c r="H46" s="729">
        <v>60</v>
      </c>
      <c r="I46" s="729">
        <v>756</v>
      </c>
      <c r="J46" s="729">
        <v>53</v>
      </c>
      <c r="K46" s="729">
        <v>112</v>
      </c>
      <c r="L46" s="729">
        <v>95</v>
      </c>
      <c r="M46" s="729">
        <v>168</v>
      </c>
      <c r="N46" s="729">
        <v>322</v>
      </c>
      <c r="O46" s="729">
        <v>466</v>
      </c>
      <c r="P46" s="729">
        <v>1074</v>
      </c>
      <c r="Q46" s="729">
        <v>619</v>
      </c>
      <c r="R46" s="729">
        <v>159</v>
      </c>
      <c r="S46" s="729">
        <v>89</v>
      </c>
      <c r="T46" s="729">
        <v>64</v>
      </c>
      <c r="U46" s="729">
        <v>16</v>
      </c>
      <c r="V46" s="729">
        <v>0</v>
      </c>
      <c r="W46" s="729">
        <v>5</v>
      </c>
      <c r="X46" s="729">
        <v>12</v>
      </c>
      <c r="Y46" s="729">
        <v>42</v>
      </c>
      <c r="Z46" s="730">
        <v>4120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1.44</v>
      </c>
      <c r="H47" s="731">
        <f t="shared" si="4"/>
        <v>16.329999999999998</v>
      </c>
      <c r="I47" s="731">
        <f t="shared" si="4"/>
        <v>217.37</v>
      </c>
      <c r="J47" s="731">
        <f t="shared" si="4"/>
        <v>16.740000000000002</v>
      </c>
      <c r="K47" s="731">
        <f t="shared" si="4"/>
        <v>67.31</v>
      </c>
      <c r="L47" s="731">
        <f t="shared" si="4"/>
        <v>85.1</v>
      </c>
      <c r="M47" s="731">
        <f t="shared" si="4"/>
        <v>185.55</v>
      </c>
      <c r="N47" s="731">
        <f t="shared" si="4"/>
        <v>278.70999999999998</v>
      </c>
      <c r="O47" s="731">
        <f t="shared" si="4"/>
        <v>410.87</v>
      </c>
      <c r="P47" s="731">
        <f t="shared" si="4"/>
        <v>857.8</v>
      </c>
      <c r="Q47" s="731">
        <f t="shared" si="4"/>
        <v>465.03999999999996</v>
      </c>
      <c r="R47" s="731">
        <f t="shared" si="4"/>
        <v>114.44000000000001</v>
      </c>
      <c r="S47" s="731">
        <f t="shared" si="4"/>
        <v>61.15</v>
      </c>
      <c r="T47" s="731">
        <f t="shared" si="4"/>
        <v>45.3</v>
      </c>
      <c r="U47" s="731">
        <f t="shared" si="4"/>
        <v>10.86</v>
      </c>
      <c r="V47" s="731">
        <f t="shared" si="4"/>
        <v>0.69</v>
      </c>
      <c r="W47" s="731">
        <f t="shared" si="4"/>
        <v>2.87</v>
      </c>
      <c r="X47" s="731">
        <f t="shared" si="4"/>
        <v>8.14</v>
      </c>
      <c r="Y47" s="731">
        <f t="shared" si="4"/>
        <v>26.72</v>
      </c>
      <c r="Z47" s="723">
        <f t="shared" si="4"/>
        <v>2872.43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65</v>
      </c>
      <c r="H48" s="726">
        <f t="shared" si="4"/>
        <v>659</v>
      </c>
      <c r="I48" s="726">
        <f t="shared" si="4"/>
        <v>13609</v>
      </c>
      <c r="J48" s="726">
        <f t="shared" si="4"/>
        <v>1368</v>
      </c>
      <c r="K48" s="726">
        <f t="shared" si="4"/>
        <v>4602</v>
      </c>
      <c r="L48" s="726">
        <f t="shared" si="4"/>
        <v>7105</v>
      </c>
      <c r="M48" s="726">
        <f t="shared" si="4"/>
        <v>18466</v>
      </c>
      <c r="N48" s="726">
        <f t="shared" si="4"/>
        <v>30044</v>
      </c>
      <c r="O48" s="726">
        <f t="shared" si="4"/>
        <v>42522</v>
      </c>
      <c r="P48" s="726">
        <f t="shared" si="4"/>
        <v>93668</v>
      </c>
      <c r="Q48" s="726">
        <f t="shared" si="4"/>
        <v>53404</v>
      </c>
      <c r="R48" s="726">
        <f t="shared" si="4"/>
        <v>13469</v>
      </c>
      <c r="S48" s="726">
        <f t="shared" si="4"/>
        <v>7137</v>
      </c>
      <c r="T48" s="726">
        <f t="shared" si="4"/>
        <v>6145</v>
      </c>
      <c r="U48" s="726">
        <f t="shared" si="4"/>
        <v>1382</v>
      </c>
      <c r="V48" s="726">
        <f t="shared" si="4"/>
        <v>68</v>
      </c>
      <c r="W48" s="726">
        <f t="shared" si="4"/>
        <v>301</v>
      </c>
      <c r="X48" s="726">
        <f t="shared" si="4"/>
        <v>1093</v>
      </c>
      <c r="Y48" s="726">
        <f t="shared" si="4"/>
        <v>3510</v>
      </c>
      <c r="Z48" s="727">
        <f t="shared" si="4"/>
        <v>298617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8</v>
      </c>
      <c r="H49" s="733">
        <f t="shared" si="4"/>
        <v>60</v>
      </c>
      <c r="I49" s="733">
        <f t="shared" si="4"/>
        <v>756</v>
      </c>
      <c r="J49" s="733">
        <f t="shared" si="4"/>
        <v>55</v>
      </c>
      <c r="K49" s="733">
        <f t="shared" si="4"/>
        <v>112</v>
      </c>
      <c r="L49" s="733">
        <f t="shared" si="4"/>
        <v>98</v>
      </c>
      <c r="M49" s="733">
        <f t="shared" si="4"/>
        <v>187</v>
      </c>
      <c r="N49" s="733">
        <f t="shared" si="4"/>
        <v>341</v>
      </c>
      <c r="O49" s="733">
        <f t="shared" si="4"/>
        <v>501</v>
      </c>
      <c r="P49" s="733">
        <f t="shared" si="4"/>
        <v>1130</v>
      </c>
      <c r="Q49" s="733">
        <f t="shared" si="4"/>
        <v>638</v>
      </c>
      <c r="R49" s="733">
        <f t="shared" si="4"/>
        <v>160</v>
      </c>
      <c r="S49" s="733">
        <f t="shared" si="4"/>
        <v>89</v>
      </c>
      <c r="T49" s="733">
        <f t="shared" si="4"/>
        <v>64</v>
      </c>
      <c r="U49" s="733">
        <f t="shared" si="4"/>
        <v>16</v>
      </c>
      <c r="V49" s="733">
        <f t="shared" si="4"/>
        <v>0</v>
      </c>
      <c r="W49" s="733">
        <f t="shared" si="4"/>
        <v>5</v>
      </c>
      <c r="X49" s="733">
        <f t="shared" si="4"/>
        <v>12</v>
      </c>
      <c r="Y49" s="733">
        <f t="shared" si="4"/>
        <v>42</v>
      </c>
      <c r="Z49" s="734">
        <f t="shared" si="4"/>
        <v>4274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1.44</v>
      </c>
      <c r="H50" s="731">
        <f t="shared" si="5"/>
        <v>16.329999999999998</v>
      </c>
      <c r="I50" s="731">
        <f t="shared" si="5"/>
        <v>219.70000000000002</v>
      </c>
      <c r="J50" s="731">
        <f t="shared" si="5"/>
        <v>18.12</v>
      </c>
      <c r="K50" s="731">
        <f t="shared" si="5"/>
        <v>70.45</v>
      </c>
      <c r="L50" s="731">
        <f t="shared" si="5"/>
        <v>85.52</v>
      </c>
      <c r="M50" s="731">
        <f t="shared" si="5"/>
        <v>198.85</v>
      </c>
      <c r="N50" s="731">
        <f t="shared" si="5"/>
        <v>317.32</v>
      </c>
      <c r="O50" s="731">
        <f t="shared" si="5"/>
        <v>462.98</v>
      </c>
      <c r="P50" s="731">
        <f t="shared" si="5"/>
        <v>906.75</v>
      </c>
      <c r="Q50" s="731">
        <f t="shared" si="5"/>
        <v>594.44000000000005</v>
      </c>
      <c r="R50" s="731">
        <f t="shared" si="5"/>
        <v>315.31</v>
      </c>
      <c r="S50" s="731">
        <f t="shared" si="5"/>
        <v>190.12</v>
      </c>
      <c r="T50" s="731">
        <f t="shared" si="5"/>
        <v>188.66000000000003</v>
      </c>
      <c r="U50" s="731">
        <f t="shared" si="5"/>
        <v>111.94</v>
      </c>
      <c r="V50" s="731">
        <f t="shared" si="5"/>
        <v>96.110000000000014</v>
      </c>
      <c r="W50" s="731">
        <f t="shared" si="5"/>
        <v>35.01</v>
      </c>
      <c r="X50" s="731">
        <f t="shared" si="5"/>
        <v>49.67</v>
      </c>
      <c r="Y50" s="731">
        <f t="shared" si="5"/>
        <v>90.86</v>
      </c>
      <c r="Z50" s="723">
        <f t="shared" si="5"/>
        <v>3969.58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65</v>
      </c>
      <c r="H51" s="726">
        <f t="shared" si="5"/>
        <v>659</v>
      </c>
      <c r="I51" s="726">
        <f t="shared" si="5"/>
        <v>13795</v>
      </c>
      <c r="J51" s="726">
        <f t="shared" si="5"/>
        <v>1469</v>
      </c>
      <c r="K51" s="726">
        <f t="shared" si="5"/>
        <v>4876</v>
      </c>
      <c r="L51" s="726">
        <f t="shared" si="5"/>
        <v>7156</v>
      </c>
      <c r="M51" s="726">
        <f t="shared" si="5"/>
        <v>21243</v>
      </c>
      <c r="N51" s="726">
        <f t="shared" si="5"/>
        <v>38264</v>
      </c>
      <c r="O51" s="726">
        <f t="shared" si="5"/>
        <v>54688</v>
      </c>
      <c r="P51" s="726">
        <f t="shared" si="5"/>
        <v>106059</v>
      </c>
      <c r="Q51" s="726">
        <f t="shared" si="5"/>
        <v>86531</v>
      </c>
      <c r="R51" s="726">
        <f t="shared" si="5"/>
        <v>66981</v>
      </c>
      <c r="S51" s="726">
        <f t="shared" si="5"/>
        <v>41506</v>
      </c>
      <c r="T51" s="726">
        <f t="shared" si="5"/>
        <v>45441</v>
      </c>
      <c r="U51" s="726">
        <f t="shared" si="5"/>
        <v>29262</v>
      </c>
      <c r="V51" s="726">
        <f t="shared" si="5"/>
        <v>27109</v>
      </c>
      <c r="W51" s="726">
        <f t="shared" si="5"/>
        <v>8554</v>
      </c>
      <c r="X51" s="726">
        <f t="shared" si="5"/>
        <v>12268</v>
      </c>
      <c r="Y51" s="726">
        <f t="shared" si="5"/>
        <v>20535</v>
      </c>
      <c r="Z51" s="727">
        <f t="shared" si="5"/>
        <v>586461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8</v>
      </c>
      <c r="H52" s="733">
        <f t="shared" si="5"/>
        <v>60</v>
      </c>
      <c r="I52" s="733">
        <f t="shared" si="5"/>
        <v>767</v>
      </c>
      <c r="J52" s="733">
        <f t="shared" si="5"/>
        <v>61</v>
      </c>
      <c r="K52" s="733">
        <f t="shared" si="5"/>
        <v>125</v>
      </c>
      <c r="L52" s="733">
        <f t="shared" si="5"/>
        <v>100</v>
      </c>
      <c r="M52" s="733">
        <f t="shared" si="5"/>
        <v>248</v>
      </c>
      <c r="N52" s="733">
        <f t="shared" si="5"/>
        <v>472</v>
      </c>
      <c r="O52" s="733">
        <f t="shared" si="5"/>
        <v>640</v>
      </c>
      <c r="P52" s="733">
        <f t="shared" si="5"/>
        <v>1244</v>
      </c>
      <c r="Q52" s="733">
        <f t="shared" si="5"/>
        <v>880</v>
      </c>
      <c r="R52" s="733">
        <f t="shared" si="5"/>
        <v>446</v>
      </c>
      <c r="S52" s="733">
        <f t="shared" si="5"/>
        <v>243</v>
      </c>
      <c r="T52" s="733">
        <f t="shared" si="5"/>
        <v>238</v>
      </c>
      <c r="U52" s="733">
        <f t="shared" si="5"/>
        <v>131</v>
      </c>
      <c r="V52" s="733">
        <f t="shared" si="5"/>
        <v>122</v>
      </c>
      <c r="W52" s="733">
        <f t="shared" si="5"/>
        <v>36</v>
      </c>
      <c r="X52" s="733">
        <f t="shared" si="5"/>
        <v>57</v>
      </c>
      <c r="Y52" s="733">
        <f t="shared" si="5"/>
        <v>118</v>
      </c>
      <c r="Z52" s="734">
        <f t="shared" si="5"/>
        <v>5996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0.47</v>
      </c>
      <c r="G53" s="731">
        <f t="shared" si="6"/>
        <v>21.32</v>
      </c>
      <c r="H53" s="731">
        <f t="shared" si="6"/>
        <v>73.460000000000008</v>
      </c>
      <c r="I53" s="731">
        <f t="shared" si="6"/>
        <v>423.93</v>
      </c>
      <c r="J53" s="731">
        <f t="shared" si="6"/>
        <v>252.07999999999996</v>
      </c>
      <c r="K53" s="731">
        <f t="shared" si="6"/>
        <v>425.4</v>
      </c>
      <c r="L53" s="731">
        <f t="shared" si="6"/>
        <v>441.26</v>
      </c>
      <c r="M53" s="731">
        <f t="shared" si="6"/>
        <v>966.86999999999989</v>
      </c>
      <c r="N53" s="731">
        <f t="shared" si="6"/>
        <v>2018.17</v>
      </c>
      <c r="O53" s="731">
        <f t="shared" si="6"/>
        <v>2204.39</v>
      </c>
      <c r="P53" s="731">
        <f t="shared" si="6"/>
        <v>2349.1000000000004</v>
      </c>
      <c r="Q53" s="731">
        <f t="shared" si="6"/>
        <v>1537.17</v>
      </c>
      <c r="R53" s="731">
        <f t="shared" si="6"/>
        <v>783.94999999999993</v>
      </c>
      <c r="S53" s="731">
        <f t="shared" si="6"/>
        <v>556.39</v>
      </c>
      <c r="T53" s="731">
        <f t="shared" si="6"/>
        <v>667.04000000000008</v>
      </c>
      <c r="U53" s="731">
        <f t="shared" si="6"/>
        <v>431.65</v>
      </c>
      <c r="V53" s="731">
        <f t="shared" si="6"/>
        <v>419.02000000000004</v>
      </c>
      <c r="W53" s="731">
        <f t="shared" si="6"/>
        <v>198.95999999999998</v>
      </c>
      <c r="X53" s="731">
        <f t="shared" si="6"/>
        <v>250.98000000000002</v>
      </c>
      <c r="Y53" s="731">
        <f t="shared" si="6"/>
        <v>183.11</v>
      </c>
      <c r="Z53" s="723">
        <f t="shared" si="6"/>
        <v>14204.72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52</v>
      </c>
      <c r="G54" s="726">
        <f t="shared" si="6"/>
        <v>2128</v>
      </c>
      <c r="H54" s="726">
        <f t="shared" si="6"/>
        <v>9866</v>
      </c>
      <c r="I54" s="726">
        <f t="shared" si="6"/>
        <v>54731</v>
      </c>
      <c r="J54" s="726">
        <f t="shared" si="6"/>
        <v>49964</v>
      </c>
      <c r="K54" s="726">
        <f t="shared" si="6"/>
        <v>122010</v>
      </c>
      <c r="L54" s="726">
        <f t="shared" si="6"/>
        <v>151235</v>
      </c>
      <c r="M54" s="726">
        <f t="shared" si="6"/>
        <v>364845</v>
      </c>
      <c r="N54" s="726">
        <f t="shared" si="6"/>
        <v>868551</v>
      </c>
      <c r="O54" s="726">
        <f t="shared" si="6"/>
        <v>963780</v>
      </c>
      <c r="P54" s="726">
        <f t="shared" si="6"/>
        <v>918299</v>
      </c>
      <c r="Q54" s="726">
        <f t="shared" si="6"/>
        <v>590272</v>
      </c>
      <c r="R54" s="726">
        <f t="shared" si="6"/>
        <v>354342</v>
      </c>
      <c r="S54" s="726">
        <f t="shared" si="6"/>
        <v>271462</v>
      </c>
      <c r="T54" s="726">
        <f t="shared" si="6"/>
        <v>356716</v>
      </c>
      <c r="U54" s="726">
        <f t="shared" si="6"/>
        <v>247107</v>
      </c>
      <c r="V54" s="726">
        <f t="shared" si="6"/>
        <v>244282</v>
      </c>
      <c r="W54" s="726">
        <f t="shared" si="6"/>
        <v>122396</v>
      </c>
      <c r="X54" s="726">
        <f t="shared" si="6"/>
        <v>154664</v>
      </c>
      <c r="Y54" s="726">
        <f t="shared" si="6"/>
        <v>80653</v>
      </c>
      <c r="Z54" s="727">
        <f t="shared" si="6"/>
        <v>5927355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9</v>
      </c>
      <c r="G55" s="736">
        <f t="shared" si="6"/>
        <v>229</v>
      </c>
      <c r="H55" s="736">
        <f t="shared" si="6"/>
        <v>748</v>
      </c>
      <c r="I55" s="736">
        <f t="shared" si="6"/>
        <v>2904</v>
      </c>
      <c r="J55" s="736">
        <f t="shared" si="6"/>
        <v>1891</v>
      </c>
      <c r="K55" s="736">
        <f t="shared" si="6"/>
        <v>3451</v>
      </c>
      <c r="L55" s="736">
        <f t="shared" si="6"/>
        <v>3273</v>
      </c>
      <c r="M55" s="736">
        <f t="shared" si="6"/>
        <v>6298</v>
      </c>
      <c r="N55" s="736">
        <f t="shared" si="6"/>
        <v>12323</v>
      </c>
      <c r="O55" s="736">
        <f t="shared" si="6"/>
        <v>11094</v>
      </c>
      <c r="P55" s="736">
        <f t="shared" si="6"/>
        <v>8930</v>
      </c>
      <c r="Q55" s="736">
        <f t="shared" si="6"/>
        <v>4797</v>
      </c>
      <c r="R55" s="736">
        <f t="shared" si="6"/>
        <v>2322</v>
      </c>
      <c r="S55" s="736">
        <f t="shared" si="6"/>
        <v>1507</v>
      </c>
      <c r="T55" s="736">
        <f t="shared" si="6"/>
        <v>1660</v>
      </c>
      <c r="U55" s="736">
        <f t="shared" si="6"/>
        <v>986</v>
      </c>
      <c r="V55" s="736">
        <f t="shared" si="6"/>
        <v>852</v>
      </c>
      <c r="W55" s="736">
        <f t="shared" si="6"/>
        <v>369</v>
      </c>
      <c r="X55" s="736">
        <f t="shared" si="6"/>
        <v>404</v>
      </c>
      <c r="Y55" s="736">
        <f t="shared" si="6"/>
        <v>263</v>
      </c>
      <c r="Z55" s="737">
        <f t="shared" si="6"/>
        <v>64310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107.72</v>
      </c>
      <c r="H59" s="901"/>
      <c r="I59" s="901">
        <v>10772</v>
      </c>
      <c r="J59" s="901"/>
      <c r="K59" s="901">
        <v>3.25</v>
      </c>
      <c r="L59" s="901"/>
      <c r="M59" s="901">
        <v>7.49</v>
      </c>
      <c r="N59" s="901"/>
      <c r="O59" s="901">
        <v>0.24</v>
      </c>
      <c r="P59" s="901"/>
      <c r="Q59" s="901">
        <v>145.41</v>
      </c>
      <c r="R59" s="901"/>
      <c r="S59" s="906">
        <f>M59+O59+Q59</f>
        <v>153.13999999999999</v>
      </c>
      <c r="T59" s="907"/>
      <c r="U59" s="901">
        <f>Z53+G59+K59+S59</f>
        <v>14468.829999999998</v>
      </c>
      <c r="V59" s="901"/>
      <c r="W59" s="901">
        <f>Z54</f>
        <v>5927355</v>
      </c>
      <c r="X59" s="901"/>
      <c r="Y59" s="901">
        <f>Z55</f>
        <v>64310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topLeftCell="C1" workbookViewId="0">
      <selection activeCell="C5" sqref="C5:C7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398</v>
      </c>
      <c r="B1" s="928"/>
      <c r="C1" s="928"/>
      <c r="D1" s="928"/>
      <c r="E1" s="928"/>
      <c r="F1" s="928"/>
      <c r="G1" s="928"/>
    </row>
    <row r="2" spans="1:47" ht="26.25" customHeight="1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4.5" customHeight="1" thickBot="1"/>
    <row r="4" spans="1:47" s="720" customFormat="1" ht="15" customHeight="1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 ht="15" customHeight="1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0</v>
      </c>
      <c r="H5" s="722">
        <v>0</v>
      </c>
      <c r="I5" s="722">
        <v>0</v>
      </c>
      <c r="J5" s="722">
        <v>0</v>
      </c>
      <c r="K5" s="722">
        <v>0</v>
      </c>
      <c r="L5" s="722">
        <v>0</v>
      </c>
      <c r="M5" s="722">
        <v>0</v>
      </c>
      <c r="N5" s="722">
        <v>0</v>
      </c>
      <c r="O5" s="722">
        <v>0</v>
      </c>
      <c r="P5" s="722">
        <v>0</v>
      </c>
      <c r="Q5" s="722">
        <v>0</v>
      </c>
      <c r="R5" s="722">
        <v>0</v>
      </c>
      <c r="S5" s="722">
        <v>0</v>
      </c>
      <c r="T5" s="722">
        <v>0</v>
      </c>
      <c r="U5" s="722">
        <v>0</v>
      </c>
      <c r="V5" s="722">
        <v>0</v>
      </c>
      <c r="W5" s="722">
        <v>0</v>
      </c>
      <c r="X5" s="722">
        <v>0</v>
      </c>
      <c r="Y5" s="722">
        <v>0</v>
      </c>
      <c r="Z5" s="723">
        <v>0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 ht="15" customHeight="1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0</v>
      </c>
      <c r="H6" s="726">
        <v>0</v>
      </c>
      <c r="I6" s="726">
        <v>0</v>
      </c>
      <c r="J6" s="726">
        <v>0</v>
      </c>
      <c r="K6" s="726">
        <v>0</v>
      </c>
      <c r="L6" s="726">
        <v>0</v>
      </c>
      <c r="M6" s="726">
        <v>0</v>
      </c>
      <c r="N6" s="726">
        <v>0</v>
      </c>
      <c r="O6" s="726">
        <v>0</v>
      </c>
      <c r="P6" s="726">
        <v>0</v>
      </c>
      <c r="Q6" s="726">
        <v>0</v>
      </c>
      <c r="R6" s="726">
        <v>0</v>
      </c>
      <c r="S6" s="726">
        <v>0</v>
      </c>
      <c r="T6" s="726">
        <v>0</v>
      </c>
      <c r="U6" s="726">
        <v>0</v>
      </c>
      <c r="V6" s="726">
        <v>0</v>
      </c>
      <c r="W6" s="726">
        <v>0</v>
      </c>
      <c r="X6" s="726">
        <v>0</v>
      </c>
      <c r="Y6" s="726">
        <v>0</v>
      </c>
      <c r="Z6" s="727">
        <v>0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 ht="15" customHeight="1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0</v>
      </c>
      <c r="H7" s="729">
        <v>0</v>
      </c>
      <c r="I7" s="729">
        <v>0</v>
      </c>
      <c r="J7" s="729">
        <v>0</v>
      </c>
      <c r="K7" s="729">
        <v>0</v>
      </c>
      <c r="L7" s="729">
        <v>0</v>
      </c>
      <c r="M7" s="729">
        <v>0</v>
      </c>
      <c r="N7" s="729">
        <v>0</v>
      </c>
      <c r="O7" s="729">
        <v>0</v>
      </c>
      <c r="P7" s="729">
        <v>0</v>
      </c>
      <c r="Q7" s="729">
        <v>0</v>
      </c>
      <c r="R7" s="729">
        <v>0</v>
      </c>
      <c r="S7" s="729">
        <v>0</v>
      </c>
      <c r="T7" s="729">
        <v>0</v>
      </c>
      <c r="U7" s="729">
        <v>0</v>
      </c>
      <c r="V7" s="729">
        <v>0</v>
      </c>
      <c r="W7" s="729">
        <v>0</v>
      </c>
      <c r="X7" s="729">
        <v>0</v>
      </c>
      <c r="Y7" s="729">
        <v>0</v>
      </c>
      <c r="Z7" s="730">
        <v>0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 ht="15" customHeight="1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0</v>
      </c>
      <c r="H8" s="731">
        <v>0</v>
      </c>
      <c r="I8" s="731">
        <v>0</v>
      </c>
      <c r="J8" s="731">
        <v>0</v>
      </c>
      <c r="K8" s="731">
        <v>0</v>
      </c>
      <c r="L8" s="731">
        <v>0</v>
      </c>
      <c r="M8" s="731">
        <v>0</v>
      </c>
      <c r="N8" s="731">
        <v>0</v>
      </c>
      <c r="O8" s="731">
        <v>0</v>
      </c>
      <c r="P8" s="731">
        <v>0</v>
      </c>
      <c r="Q8" s="731">
        <v>0</v>
      </c>
      <c r="R8" s="731">
        <v>0</v>
      </c>
      <c r="S8" s="731">
        <v>0</v>
      </c>
      <c r="T8" s="731">
        <v>0</v>
      </c>
      <c r="U8" s="731">
        <v>0</v>
      </c>
      <c r="V8" s="731">
        <v>0</v>
      </c>
      <c r="W8" s="731">
        <v>0</v>
      </c>
      <c r="X8" s="731">
        <v>0</v>
      </c>
      <c r="Y8" s="731">
        <v>0</v>
      </c>
      <c r="Z8" s="723">
        <v>0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 ht="15" customHeight="1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0</v>
      </c>
      <c r="H9" s="726">
        <v>0</v>
      </c>
      <c r="I9" s="726">
        <v>0</v>
      </c>
      <c r="J9" s="726">
        <v>0</v>
      </c>
      <c r="K9" s="726">
        <v>0</v>
      </c>
      <c r="L9" s="726">
        <v>0</v>
      </c>
      <c r="M9" s="726">
        <v>0</v>
      </c>
      <c r="N9" s="726">
        <v>0</v>
      </c>
      <c r="O9" s="726">
        <v>0</v>
      </c>
      <c r="P9" s="726">
        <v>0</v>
      </c>
      <c r="Q9" s="726">
        <v>0</v>
      </c>
      <c r="R9" s="726">
        <v>0</v>
      </c>
      <c r="S9" s="726">
        <v>0</v>
      </c>
      <c r="T9" s="726">
        <v>0</v>
      </c>
      <c r="U9" s="726">
        <v>0</v>
      </c>
      <c r="V9" s="726">
        <v>0</v>
      </c>
      <c r="W9" s="726">
        <v>0</v>
      </c>
      <c r="X9" s="726">
        <v>0</v>
      </c>
      <c r="Y9" s="726">
        <v>0</v>
      </c>
      <c r="Z9" s="727">
        <v>0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 ht="15" customHeight="1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0</v>
      </c>
      <c r="Q10" s="729">
        <v>0</v>
      </c>
      <c r="R10" s="729">
        <v>0</v>
      </c>
      <c r="S10" s="729">
        <v>0</v>
      </c>
      <c r="T10" s="729">
        <v>0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30">
        <v>0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 ht="15" customHeight="1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0.32</v>
      </c>
      <c r="L11" s="731">
        <v>0</v>
      </c>
      <c r="M11" s="731">
        <v>0</v>
      </c>
      <c r="N11" s="731">
        <v>0</v>
      </c>
      <c r="O11" s="731">
        <v>0</v>
      </c>
      <c r="P11" s="731">
        <v>0</v>
      </c>
      <c r="Q11" s="731">
        <v>0</v>
      </c>
      <c r="R11" s="731">
        <v>2.56</v>
      </c>
      <c r="S11" s="731">
        <v>0</v>
      </c>
      <c r="T11" s="731">
        <v>0</v>
      </c>
      <c r="U11" s="731">
        <v>0</v>
      </c>
      <c r="V11" s="731">
        <v>0</v>
      </c>
      <c r="W11" s="731">
        <v>0</v>
      </c>
      <c r="X11" s="731">
        <v>0</v>
      </c>
      <c r="Y11" s="731">
        <v>0</v>
      </c>
      <c r="Z11" s="723">
        <v>2.88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 ht="15" customHeight="1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32</v>
      </c>
      <c r="L12" s="726">
        <v>0</v>
      </c>
      <c r="M12" s="726">
        <v>0</v>
      </c>
      <c r="N12" s="726">
        <v>0</v>
      </c>
      <c r="O12" s="726">
        <v>0</v>
      </c>
      <c r="P12" s="726">
        <v>0</v>
      </c>
      <c r="Q12" s="726">
        <v>0</v>
      </c>
      <c r="R12" s="726">
        <v>504</v>
      </c>
      <c r="S12" s="726">
        <v>0</v>
      </c>
      <c r="T12" s="726">
        <v>0</v>
      </c>
      <c r="U12" s="726">
        <v>0</v>
      </c>
      <c r="V12" s="726">
        <v>0</v>
      </c>
      <c r="W12" s="726">
        <v>0</v>
      </c>
      <c r="X12" s="726">
        <v>0</v>
      </c>
      <c r="Y12" s="726">
        <v>0</v>
      </c>
      <c r="Z12" s="727">
        <v>536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 ht="15" customHeight="1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2</v>
      </c>
      <c r="L13" s="729">
        <v>0</v>
      </c>
      <c r="M13" s="729">
        <v>0</v>
      </c>
      <c r="N13" s="729">
        <v>0</v>
      </c>
      <c r="O13" s="729">
        <v>0</v>
      </c>
      <c r="P13" s="729">
        <v>0</v>
      </c>
      <c r="Q13" s="729">
        <v>0</v>
      </c>
      <c r="R13" s="729">
        <v>0</v>
      </c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2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 ht="15" customHeight="1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0</v>
      </c>
      <c r="O14" s="731">
        <v>0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0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 ht="15" customHeight="1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0</v>
      </c>
      <c r="O15" s="726">
        <v>0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0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 ht="15" customHeight="1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0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0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 ht="15" customHeight="1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</v>
      </c>
      <c r="G17" s="731">
        <f t="shared" si="0"/>
        <v>0</v>
      </c>
      <c r="H17" s="731">
        <f t="shared" si="0"/>
        <v>0</v>
      </c>
      <c r="I17" s="731">
        <f t="shared" si="0"/>
        <v>0</v>
      </c>
      <c r="J17" s="731">
        <f t="shared" si="0"/>
        <v>0</v>
      </c>
      <c r="K17" s="731">
        <f t="shared" si="0"/>
        <v>0.32</v>
      </c>
      <c r="L17" s="731">
        <f t="shared" si="0"/>
        <v>0</v>
      </c>
      <c r="M17" s="731">
        <f t="shared" si="0"/>
        <v>0</v>
      </c>
      <c r="N17" s="731">
        <f t="shared" si="0"/>
        <v>0</v>
      </c>
      <c r="O17" s="731">
        <f t="shared" si="0"/>
        <v>0</v>
      </c>
      <c r="P17" s="731">
        <f t="shared" si="0"/>
        <v>0</v>
      </c>
      <c r="Q17" s="731">
        <f t="shared" si="0"/>
        <v>0</v>
      </c>
      <c r="R17" s="731">
        <f t="shared" si="0"/>
        <v>2.56</v>
      </c>
      <c r="S17" s="731">
        <f t="shared" si="0"/>
        <v>0</v>
      </c>
      <c r="T17" s="731">
        <f t="shared" si="0"/>
        <v>0</v>
      </c>
      <c r="U17" s="731">
        <f t="shared" si="0"/>
        <v>0</v>
      </c>
      <c r="V17" s="731">
        <f t="shared" si="0"/>
        <v>0</v>
      </c>
      <c r="W17" s="731">
        <f t="shared" si="0"/>
        <v>0</v>
      </c>
      <c r="X17" s="731">
        <f t="shared" si="0"/>
        <v>0</v>
      </c>
      <c r="Y17" s="731">
        <f t="shared" si="0"/>
        <v>0</v>
      </c>
      <c r="Z17" s="723">
        <f t="shared" si="0"/>
        <v>2.88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 ht="15" customHeight="1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0</v>
      </c>
      <c r="G18" s="726">
        <f t="shared" si="0"/>
        <v>0</v>
      </c>
      <c r="H18" s="726">
        <f t="shared" si="0"/>
        <v>0</v>
      </c>
      <c r="I18" s="726">
        <f t="shared" si="0"/>
        <v>0</v>
      </c>
      <c r="J18" s="726">
        <f t="shared" si="0"/>
        <v>0</v>
      </c>
      <c r="K18" s="726">
        <f t="shared" si="0"/>
        <v>32</v>
      </c>
      <c r="L18" s="726">
        <f t="shared" si="0"/>
        <v>0</v>
      </c>
      <c r="M18" s="726">
        <f t="shared" si="0"/>
        <v>0</v>
      </c>
      <c r="N18" s="726">
        <f t="shared" si="0"/>
        <v>0</v>
      </c>
      <c r="O18" s="726">
        <f t="shared" si="0"/>
        <v>0</v>
      </c>
      <c r="P18" s="726">
        <f t="shared" si="0"/>
        <v>0</v>
      </c>
      <c r="Q18" s="726">
        <f t="shared" si="0"/>
        <v>0</v>
      </c>
      <c r="R18" s="726">
        <f t="shared" si="0"/>
        <v>504</v>
      </c>
      <c r="S18" s="726">
        <f t="shared" si="0"/>
        <v>0</v>
      </c>
      <c r="T18" s="726">
        <f t="shared" si="0"/>
        <v>0</v>
      </c>
      <c r="U18" s="726">
        <f t="shared" si="0"/>
        <v>0</v>
      </c>
      <c r="V18" s="726">
        <f t="shared" si="0"/>
        <v>0</v>
      </c>
      <c r="W18" s="726">
        <f t="shared" si="0"/>
        <v>0</v>
      </c>
      <c r="X18" s="726">
        <f t="shared" si="0"/>
        <v>0</v>
      </c>
      <c r="Y18" s="726">
        <f t="shared" si="0"/>
        <v>0</v>
      </c>
      <c r="Z18" s="727">
        <f t="shared" si="0"/>
        <v>536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 ht="15" customHeight="1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0</v>
      </c>
      <c r="G19" s="733">
        <f t="shared" si="0"/>
        <v>0</v>
      </c>
      <c r="H19" s="733">
        <f t="shared" si="0"/>
        <v>0</v>
      </c>
      <c r="I19" s="733">
        <f t="shared" si="0"/>
        <v>0</v>
      </c>
      <c r="J19" s="733">
        <f t="shared" si="0"/>
        <v>0</v>
      </c>
      <c r="K19" s="733">
        <f t="shared" si="0"/>
        <v>2</v>
      </c>
      <c r="L19" s="733">
        <f t="shared" si="0"/>
        <v>0</v>
      </c>
      <c r="M19" s="733">
        <f t="shared" si="0"/>
        <v>0</v>
      </c>
      <c r="N19" s="733">
        <f t="shared" si="0"/>
        <v>0</v>
      </c>
      <c r="O19" s="733">
        <f t="shared" si="0"/>
        <v>0</v>
      </c>
      <c r="P19" s="733">
        <f t="shared" si="0"/>
        <v>0</v>
      </c>
      <c r="Q19" s="733">
        <f t="shared" si="0"/>
        <v>0</v>
      </c>
      <c r="R19" s="733">
        <f t="shared" si="0"/>
        <v>0</v>
      </c>
      <c r="S19" s="733">
        <f t="shared" si="0"/>
        <v>0</v>
      </c>
      <c r="T19" s="733">
        <f t="shared" si="0"/>
        <v>0</v>
      </c>
      <c r="U19" s="733">
        <f t="shared" si="0"/>
        <v>0</v>
      </c>
      <c r="V19" s="733">
        <f t="shared" si="0"/>
        <v>0</v>
      </c>
      <c r="W19" s="733">
        <f t="shared" si="0"/>
        <v>0</v>
      </c>
      <c r="X19" s="733">
        <f t="shared" si="0"/>
        <v>0</v>
      </c>
      <c r="Y19" s="733">
        <f t="shared" si="0"/>
        <v>0</v>
      </c>
      <c r="Z19" s="734">
        <f t="shared" si="0"/>
        <v>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 ht="15" customHeight="1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0</v>
      </c>
      <c r="J20" s="731">
        <v>0</v>
      </c>
      <c r="K20" s="731">
        <v>0</v>
      </c>
      <c r="L20" s="731">
        <v>0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0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 ht="15" customHeight="1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0</v>
      </c>
      <c r="J21" s="726">
        <v>0</v>
      </c>
      <c r="K21" s="726">
        <v>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0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 ht="15" customHeight="1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0</v>
      </c>
      <c r="J22" s="729">
        <v>0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0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 ht="15" customHeight="1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0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 ht="15" customHeight="1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0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0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 ht="15" customHeight="1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 ht="15" customHeight="1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</v>
      </c>
      <c r="I26" s="731">
        <f t="shared" si="1"/>
        <v>0</v>
      </c>
      <c r="J26" s="731">
        <f t="shared" si="1"/>
        <v>0</v>
      </c>
      <c r="K26" s="731">
        <f t="shared" si="1"/>
        <v>0</v>
      </c>
      <c r="L26" s="731">
        <f t="shared" si="1"/>
        <v>0</v>
      </c>
      <c r="M26" s="731">
        <f t="shared" si="1"/>
        <v>0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0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 ht="15" customHeight="1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0</v>
      </c>
      <c r="I27" s="726">
        <f t="shared" si="1"/>
        <v>0</v>
      </c>
      <c r="J27" s="726">
        <f t="shared" si="1"/>
        <v>0</v>
      </c>
      <c r="K27" s="726">
        <f t="shared" si="1"/>
        <v>0</v>
      </c>
      <c r="L27" s="726">
        <f t="shared" si="1"/>
        <v>0</v>
      </c>
      <c r="M27" s="726">
        <f t="shared" si="1"/>
        <v>0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0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 ht="15" customHeight="1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0</v>
      </c>
      <c r="I28" s="733">
        <f t="shared" si="1"/>
        <v>0</v>
      </c>
      <c r="J28" s="733">
        <f t="shared" si="1"/>
        <v>0</v>
      </c>
      <c r="K28" s="733">
        <f t="shared" si="1"/>
        <v>0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0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 ht="15" customHeight="1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</v>
      </c>
      <c r="G29" s="731">
        <f t="shared" si="2"/>
        <v>0</v>
      </c>
      <c r="H29" s="731">
        <f t="shared" si="2"/>
        <v>0</v>
      </c>
      <c r="I29" s="731">
        <f t="shared" si="2"/>
        <v>0</v>
      </c>
      <c r="J29" s="731">
        <f t="shared" si="2"/>
        <v>0</v>
      </c>
      <c r="K29" s="731">
        <f t="shared" si="2"/>
        <v>0.32</v>
      </c>
      <c r="L29" s="731">
        <f t="shared" si="2"/>
        <v>0</v>
      </c>
      <c r="M29" s="731">
        <f t="shared" si="2"/>
        <v>0</v>
      </c>
      <c r="N29" s="731">
        <f t="shared" si="2"/>
        <v>0</v>
      </c>
      <c r="O29" s="731">
        <f t="shared" si="2"/>
        <v>0</v>
      </c>
      <c r="P29" s="731">
        <f t="shared" si="2"/>
        <v>0</v>
      </c>
      <c r="Q29" s="731">
        <f t="shared" si="2"/>
        <v>0</v>
      </c>
      <c r="R29" s="731">
        <f t="shared" si="2"/>
        <v>2.56</v>
      </c>
      <c r="S29" s="731">
        <f t="shared" si="2"/>
        <v>0</v>
      </c>
      <c r="T29" s="731">
        <f t="shared" si="2"/>
        <v>0</v>
      </c>
      <c r="U29" s="731">
        <f t="shared" si="2"/>
        <v>0</v>
      </c>
      <c r="V29" s="731">
        <f t="shared" si="2"/>
        <v>0</v>
      </c>
      <c r="W29" s="731">
        <f t="shared" si="2"/>
        <v>0</v>
      </c>
      <c r="X29" s="731">
        <f t="shared" si="2"/>
        <v>0</v>
      </c>
      <c r="Y29" s="731">
        <f t="shared" si="2"/>
        <v>0</v>
      </c>
      <c r="Z29" s="723">
        <f t="shared" si="2"/>
        <v>2.88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 ht="15" customHeight="1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0</v>
      </c>
      <c r="G30" s="726">
        <f t="shared" si="2"/>
        <v>0</v>
      </c>
      <c r="H30" s="726">
        <f t="shared" si="2"/>
        <v>0</v>
      </c>
      <c r="I30" s="726">
        <f t="shared" si="2"/>
        <v>0</v>
      </c>
      <c r="J30" s="726">
        <f t="shared" si="2"/>
        <v>0</v>
      </c>
      <c r="K30" s="726">
        <f t="shared" si="2"/>
        <v>32</v>
      </c>
      <c r="L30" s="726">
        <f t="shared" si="2"/>
        <v>0</v>
      </c>
      <c r="M30" s="726">
        <f t="shared" si="2"/>
        <v>0</v>
      </c>
      <c r="N30" s="726">
        <f t="shared" si="2"/>
        <v>0</v>
      </c>
      <c r="O30" s="726">
        <f t="shared" si="2"/>
        <v>0</v>
      </c>
      <c r="P30" s="726">
        <f t="shared" si="2"/>
        <v>0</v>
      </c>
      <c r="Q30" s="726">
        <f t="shared" si="2"/>
        <v>0</v>
      </c>
      <c r="R30" s="726">
        <f t="shared" si="2"/>
        <v>504</v>
      </c>
      <c r="S30" s="726">
        <f t="shared" si="2"/>
        <v>0</v>
      </c>
      <c r="T30" s="726">
        <f t="shared" si="2"/>
        <v>0</v>
      </c>
      <c r="U30" s="726">
        <f t="shared" si="2"/>
        <v>0</v>
      </c>
      <c r="V30" s="726">
        <f t="shared" si="2"/>
        <v>0</v>
      </c>
      <c r="W30" s="726">
        <f t="shared" si="2"/>
        <v>0</v>
      </c>
      <c r="X30" s="726">
        <f t="shared" si="2"/>
        <v>0</v>
      </c>
      <c r="Y30" s="726">
        <f t="shared" si="2"/>
        <v>0</v>
      </c>
      <c r="Z30" s="727">
        <f t="shared" si="2"/>
        <v>536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 ht="15" customHeight="1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0</v>
      </c>
      <c r="G31" s="733">
        <f t="shared" si="2"/>
        <v>0</v>
      </c>
      <c r="H31" s="733">
        <f t="shared" si="2"/>
        <v>0</v>
      </c>
      <c r="I31" s="733">
        <f t="shared" si="2"/>
        <v>0</v>
      </c>
      <c r="J31" s="733">
        <f t="shared" si="2"/>
        <v>0</v>
      </c>
      <c r="K31" s="733">
        <f t="shared" si="2"/>
        <v>2</v>
      </c>
      <c r="L31" s="733">
        <f t="shared" si="2"/>
        <v>0</v>
      </c>
      <c r="M31" s="733">
        <f t="shared" si="2"/>
        <v>0</v>
      </c>
      <c r="N31" s="733">
        <f t="shared" si="2"/>
        <v>0</v>
      </c>
      <c r="O31" s="733">
        <f t="shared" si="2"/>
        <v>0</v>
      </c>
      <c r="P31" s="733">
        <f t="shared" si="2"/>
        <v>0</v>
      </c>
      <c r="Q31" s="733">
        <f t="shared" si="2"/>
        <v>0</v>
      </c>
      <c r="R31" s="733">
        <f t="shared" si="2"/>
        <v>0</v>
      </c>
      <c r="S31" s="733">
        <f t="shared" si="2"/>
        <v>0</v>
      </c>
      <c r="T31" s="733">
        <f t="shared" si="2"/>
        <v>0</v>
      </c>
      <c r="U31" s="733">
        <f t="shared" si="2"/>
        <v>0</v>
      </c>
      <c r="V31" s="733">
        <f t="shared" si="2"/>
        <v>0</v>
      </c>
      <c r="W31" s="733">
        <f t="shared" si="2"/>
        <v>0</v>
      </c>
      <c r="X31" s="733">
        <f t="shared" si="2"/>
        <v>0</v>
      </c>
      <c r="Y31" s="733">
        <f t="shared" si="2"/>
        <v>0</v>
      </c>
      <c r="Z31" s="734">
        <f t="shared" si="2"/>
        <v>2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 ht="15" customHeight="1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</v>
      </c>
      <c r="N32" s="731">
        <v>0</v>
      </c>
      <c r="O32" s="731">
        <v>0</v>
      </c>
      <c r="P32" s="731">
        <v>0</v>
      </c>
      <c r="Q32" s="731">
        <v>0</v>
      </c>
      <c r="R32" s="731">
        <v>0</v>
      </c>
      <c r="S32" s="731">
        <v>0</v>
      </c>
      <c r="T32" s="731">
        <v>0</v>
      </c>
      <c r="U32" s="731">
        <v>0</v>
      </c>
      <c r="V32" s="731">
        <v>0</v>
      </c>
      <c r="W32" s="731">
        <v>0</v>
      </c>
      <c r="X32" s="731">
        <v>0</v>
      </c>
      <c r="Y32" s="731">
        <v>0</v>
      </c>
      <c r="Z32" s="723">
        <v>0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 ht="15" customHeight="1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0</v>
      </c>
      <c r="N33" s="726">
        <v>0</v>
      </c>
      <c r="O33" s="726">
        <v>0</v>
      </c>
      <c r="P33" s="726">
        <v>0</v>
      </c>
      <c r="Q33" s="726">
        <v>0</v>
      </c>
      <c r="R33" s="726">
        <v>0</v>
      </c>
      <c r="S33" s="726">
        <v>0</v>
      </c>
      <c r="T33" s="726">
        <v>0</v>
      </c>
      <c r="U33" s="726">
        <v>0</v>
      </c>
      <c r="V33" s="726">
        <v>0</v>
      </c>
      <c r="W33" s="726">
        <v>0</v>
      </c>
      <c r="X33" s="726">
        <v>0</v>
      </c>
      <c r="Y33" s="726">
        <v>0</v>
      </c>
      <c r="Z33" s="727">
        <v>0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 ht="15" customHeight="1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0</v>
      </c>
      <c r="Q34" s="729">
        <v>0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30">
        <v>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 ht="15" customHeight="1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 ht="15" customHeight="1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 ht="15" customHeight="1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 ht="15" customHeight="1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</v>
      </c>
      <c r="N38" s="731">
        <f t="shared" si="3"/>
        <v>0</v>
      </c>
      <c r="O38" s="731">
        <f t="shared" si="3"/>
        <v>0</v>
      </c>
      <c r="P38" s="731">
        <f t="shared" si="3"/>
        <v>0</v>
      </c>
      <c r="Q38" s="731">
        <f t="shared" si="3"/>
        <v>0</v>
      </c>
      <c r="R38" s="731">
        <f t="shared" si="3"/>
        <v>0</v>
      </c>
      <c r="S38" s="731">
        <f t="shared" si="3"/>
        <v>0</v>
      </c>
      <c r="T38" s="731">
        <f t="shared" si="3"/>
        <v>0</v>
      </c>
      <c r="U38" s="731">
        <f t="shared" si="3"/>
        <v>0</v>
      </c>
      <c r="V38" s="731">
        <f t="shared" si="3"/>
        <v>0</v>
      </c>
      <c r="W38" s="731">
        <f t="shared" si="3"/>
        <v>0</v>
      </c>
      <c r="X38" s="731">
        <f t="shared" si="3"/>
        <v>0</v>
      </c>
      <c r="Y38" s="731">
        <f t="shared" si="3"/>
        <v>0</v>
      </c>
      <c r="Z38" s="723">
        <f t="shared" si="3"/>
        <v>0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 ht="15" customHeight="1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0</v>
      </c>
      <c r="N39" s="726">
        <f t="shared" si="3"/>
        <v>0</v>
      </c>
      <c r="O39" s="726">
        <f t="shared" si="3"/>
        <v>0</v>
      </c>
      <c r="P39" s="726">
        <f t="shared" si="3"/>
        <v>0</v>
      </c>
      <c r="Q39" s="726">
        <f t="shared" si="3"/>
        <v>0</v>
      </c>
      <c r="R39" s="726">
        <f t="shared" si="3"/>
        <v>0</v>
      </c>
      <c r="S39" s="726">
        <f t="shared" si="3"/>
        <v>0</v>
      </c>
      <c r="T39" s="726">
        <f t="shared" si="3"/>
        <v>0</v>
      </c>
      <c r="U39" s="726">
        <f t="shared" si="3"/>
        <v>0</v>
      </c>
      <c r="V39" s="726">
        <f t="shared" si="3"/>
        <v>0</v>
      </c>
      <c r="W39" s="726">
        <f t="shared" si="3"/>
        <v>0</v>
      </c>
      <c r="X39" s="726">
        <f t="shared" si="3"/>
        <v>0</v>
      </c>
      <c r="Y39" s="726">
        <f t="shared" si="3"/>
        <v>0</v>
      </c>
      <c r="Z39" s="727">
        <f t="shared" si="3"/>
        <v>0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 ht="15" customHeight="1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0</v>
      </c>
      <c r="N40" s="733">
        <f t="shared" si="3"/>
        <v>0</v>
      </c>
      <c r="O40" s="733">
        <f t="shared" si="3"/>
        <v>0</v>
      </c>
      <c r="P40" s="733">
        <f t="shared" si="3"/>
        <v>0</v>
      </c>
      <c r="Q40" s="733">
        <f t="shared" si="3"/>
        <v>0</v>
      </c>
      <c r="R40" s="733">
        <f t="shared" si="3"/>
        <v>0</v>
      </c>
      <c r="S40" s="733">
        <f t="shared" si="3"/>
        <v>0</v>
      </c>
      <c r="T40" s="733">
        <f t="shared" si="3"/>
        <v>0</v>
      </c>
      <c r="U40" s="733">
        <f t="shared" si="3"/>
        <v>0</v>
      </c>
      <c r="V40" s="733">
        <f t="shared" si="3"/>
        <v>0</v>
      </c>
      <c r="W40" s="733">
        <f t="shared" si="3"/>
        <v>0</v>
      </c>
      <c r="X40" s="733">
        <f t="shared" si="3"/>
        <v>0</v>
      </c>
      <c r="Y40" s="733">
        <f t="shared" si="3"/>
        <v>0</v>
      </c>
      <c r="Z40" s="734">
        <f t="shared" si="3"/>
        <v>0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 ht="15" customHeight="1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 ht="15" customHeight="1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 ht="15" customHeight="1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 ht="15" customHeight="1">
      <c r="A44" s="922"/>
      <c r="B44" s="921"/>
      <c r="C44" s="920" t="s">
        <v>374</v>
      </c>
      <c r="D44" s="721" t="s">
        <v>27</v>
      </c>
      <c r="E44" s="731">
        <v>0</v>
      </c>
      <c r="F44" s="731">
        <v>0</v>
      </c>
      <c r="G44" s="731">
        <v>0</v>
      </c>
      <c r="H44" s="731">
        <v>0</v>
      </c>
      <c r="I44" s="731">
        <v>0</v>
      </c>
      <c r="J44" s="731">
        <v>0</v>
      </c>
      <c r="K44" s="731">
        <v>0</v>
      </c>
      <c r="L44" s="731">
        <v>0</v>
      </c>
      <c r="M44" s="731">
        <v>0.32</v>
      </c>
      <c r="N44" s="731">
        <v>0</v>
      </c>
      <c r="O44" s="731">
        <v>0</v>
      </c>
      <c r="P44" s="731">
        <v>0</v>
      </c>
      <c r="Q44" s="731">
        <v>0</v>
      </c>
      <c r="R44" s="731">
        <v>0</v>
      </c>
      <c r="S44" s="731">
        <v>0</v>
      </c>
      <c r="T44" s="731">
        <v>0</v>
      </c>
      <c r="U44" s="731">
        <v>0</v>
      </c>
      <c r="V44" s="731">
        <v>0</v>
      </c>
      <c r="W44" s="731">
        <v>0</v>
      </c>
      <c r="X44" s="731">
        <v>0</v>
      </c>
      <c r="Y44" s="731">
        <v>0</v>
      </c>
      <c r="Z44" s="723">
        <v>0.32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 ht="15" customHeight="1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0</v>
      </c>
      <c r="H45" s="726">
        <v>0</v>
      </c>
      <c r="I45" s="726">
        <v>0</v>
      </c>
      <c r="J45" s="726">
        <v>0</v>
      </c>
      <c r="K45" s="726">
        <v>0</v>
      </c>
      <c r="L45" s="726">
        <v>0</v>
      </c>
      <c r="M45" s="726">
        <v>23</v>
      </c>
      <c r="N45" s="726">
        <v>0</v>
      </c>
      <c r="O45" s="726">
        <v>0</v>
      </c>
      <c r="P45" s="726">
        <v>0</v>
      </c>
      <c r="Q45" s="726">
        <v>0</v>
      </c>
      <c r="R45" s="726">
        <v>0</v>
      </c>
      <c r="S45" s="726">
        <v>0</v>
      </c>
      <c r="T45" s="726">
        <v>0</v>
      </c>
      <c r="U45" s="726">
        <v>0</v>
      </c>
      <c r="V45" s="726">
        <v>0</v>
      </c>
      <c r="W45" s="726">
        <v>0</v>
      </c>
      <c r="X45" s="726">
        <v>0</v>
      </c>
      <c r="Y45" s="726">
        <v>0</v>
      </c>
      <c r="Z45" s="727">
        <v>23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 ht="15" customHeight="1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0</v>
      </c>
      <c r="H46" s="729">
        <v>0</v>
      </c>
      <c r="I46" s="729">
        <v>0</v>
      </c>
      <c r="J46" s="729">
        <v>0</v>
      </c>
      <c r="K46" s="729">
        <v>0</v>
      </c>
      <c r="L46" s="729">
        <v>0</v>
      </c>
      <c r="M46" s="729">
        <v>0</v>
      </c>
      <c r="N46" s="729">
        <v>0</v>
      </c>
      <c r="O46" s="729">
        <v>0</v>
      </c>
      <c r="P46" s="729">
        <v>0</v>
      </c>
      <c r="Q46" s="729">
        <v>0</v>
      </c>
      <c r="R46" s="729">
        <v>0</v>
      </c>
      <c r="S46" s="729">
        <v>0</v>
      </c>
      <c r="T46" s="729">
        <v>0</v>
      </c>
      <c r="U46" s="729">
        <v>0</v>
      </c>
      <c r="V46" s="729">
        <v>0</v>
      </c>
      <c r="W46" s="729">
        <v>0</v>
      </c>
      <c r="X46" s="729">
        <v>0</v>
      </c>
      <c r="Y46" s="729">
        <v>0</v>
      </c>
      <c r="Z46" s="730">
        <v>0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 ht="15" customHeight="1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0</v>
      </c>
      <c r="H47" s="731">
        <f t="shared" si="4"/>
        <v>0</v>
      </c>
      <c r="I47" s="731">
        <f t="shared" si="4"/>
        <v>0</v>
      </c>
      <c r="J47" s="731">
        <f t="shared" si="4"/>
        <v>0</v>
      </c>
      <c r="K47" s="731">
        <f t="shared" si="4"/>
        <v>0</v>
      </c>
      <c r="L47" s="731">
        <f t="shared" si="4"/>
        <v>0</v>
      </c>
      <c r="M47" s="731">
        <f t="shared" si="4"/>
        <v>0.32</v>
      </c>
      <c r="N47" s="731">
        <f t="shared" si="4"/>
        <v>0</v>
      </c>
      <c r="O47" s="731">
        <f t="shared" si="4"/>
        <v>0</v>
      </c>
      <c r="P47" s="731">
        <f t="shared" si="4"/>
        <v>0</v>
      </c>
      <c r="Q47" s="731">
        <f t="shared" si="4"/>
        <v>0</v>
      </c>
      <c r="R47" s="731">
        <f t="shared" si="4"/>
        <v>0</v>
      </c>
      <c r="S47" s="731">
        <f t="shared" si="4"/>
        <v>0</v>
      </c>
      <c r="T47" s="731">
        <f t="shared" si="4"/>
        <v>0</v>
      </c>
      <c r="U47" s="731">
        <f t="shared" si="4"/>
        <v>0</v>
      </c>
      <c r="V47" s="731">
        <f t="shared" si="4"/>
        <v>0</v>
      </c>
      <c r="W47" s="731">
        <f t="shared" si="4"/>
        <v>0</v>
      </c>
      <c r="X47" s="731">
        <f t="shared" si="4"/>
        <v>0</v>
      </c>
      <c r="Y47" s="731">
        <f t="shared" si="4"/>
        <v>0</v>
      </c>
      <c r="Z47" s="723">
        <f t="shared" si="4"/>
        <v>0.32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 ht="15" customHeight="1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0</v>
      </c>
      <c r="H48" s="726">
        <f t="shared" si="4"/>
        <v>0</v>
      </c>
      <c r="I48" s="726">
        <f t="shared" si="4"/>
        <v>0</v>
      </c>
      <c r="J48" s="726">
        <f t="shared" si="4"/>
        <v>0</v>
      </c>
      <c r="K48" s="726">
        <f t="shared" si="4"/>
        <v>0</v>
      </c>
      <c r="L48" s="726">
        <f t="shared" si="4"/>
        <v>0</v>
      </c>
      <c r="M48" s="726">
        <f t="shared" si="4"/>
        <v>23</v>
      </c>
      <c r="N48" s="726">
        <f t="shared" si="4"/>
        <v>0</v>
      </c>
      <c r="O48" s="726">
        <f t="shared" si="4"/>
        <v>0</v>
      </c>
      <c r="P48" s="726">
        <f t="shared" si="4"/>
        <v>0</v>
      </c>
      <c r="Q48" s="726">
        <f t="shared" si="4"/>
        <v>0</v>
      </c>
      <c r="R48" s="726">
        <f t="shared" si="4"/>
        <v>0</v>
      </c>
      <c r="S48" s="726">
        <f t="shared" si="4"/>
        <v>0</v>
      </c>
      <c r="T48" s="726">
        <f t="shared" si="4"/>
        <v>0</v>
      </c>
      <c r="U48" s="726">
        <f t="shared" si="4"/>
        <v>0</v>
      </c>
      <c r="V48" s="726">
        <f t="shared" si="4"/>
        <v>0</v>
      </c>
      <c r="W48" s="726">
        <f t="shared" si="4"/>
        <v>0</v>
      </c>
      <c r="X48" s="726">
        <f t="shared" si="4"/>
        <v>0</v>
      </c>
      <c r="Y48" s="726">
        <f t="shared" si="4"/>
        <v>0</v>
      </c>
      <c r="Z48" s="727">
        <f t="shared" si="4"/>
        <v>23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 ht="15" customHeight="1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0</v>
      </c>
      <c r="H49" s="733">
        <f t="shared" si="4"/>
        <v>0</v>
      </c>
      <c r="I49" s="733">
        <f t="shared" si="4"/>
        <v>0</v>
      </c>
      <c r="J49" s="733">
        <f t="shared" si="4"/>
        <v>0</v>
      </c>
      <c r="K49" s="733">
        <f t="shared" si="4"/>
        <v>0</v>
      </c>
      <c r="L49" s="733">
        <f t="shared" si="4"/>
        <v>0</v>
      </c>
      <c r="M49" s="733">
        <f t="shared" si="4"/>
        <v>0</v>
      </c>
      <c r="N49" s="733">
        <f t="shared" si="4"/>
        <v>0</v>
      </c>
      <c r="O49" s="733">
        <f t="shared" si="4"/>
        <v>0</v>
      </c>
      <c r="P49" s="733">
        <f t="shared" si="4"/>
        <v>0</v>
      </c>
      <c r="Q49" s="733">
        <f t="shared" si="4"/>
        <v>0</v>
      </c>
      <c r="R49" s="733">
        <f t="shared" si="4"/>
        <v>0</v>
      </c>
      <c r="S49" s="733">
        <f t="shared" si="4"/>
        <v>0</v>
      </c>
      <c r="T49" s="733">
        <f t="shared" si="4"/>
        <v>0</v>
      </c>
      <c r="U49" s="733">
        <f t="shared" si="4"/>
        <v>0</v>
      </c>
      <c r="V49" s="733">
        <f t="shared" si="4"/>
        <v>0</v>
      </c>
      <c r="W49" s="733">
        <f t="shared" si="4"/>
        <v>0</v>
      </c>
      <c r="X49" s="733">
        <f t="shared" si="4"/>
        <v>0</v>
      </c>
      <c r="Y49" s="733">
        <f t="shared" si="4"/>
        <v>0</v>
      </c>
      <c r="Z49" s="734">
        <f t="shared" si="4"/>
        <v>0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 ht="15" customHeight="1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0</v>
      </c>
      <c r="H50" s="731">
        <f t="shared" si="5"/>
        <v>0</v>
      </c>
      <c r="I50" s="731">
        <f t="shared" si="5"/>
        <v>0</v>
      </c>
      <c r="J50" s="731">
        <f t="shared" si="5"/>
        <v>0</v>
      </c>
      <c r="K50" s="731">
        <f t="shared" si="5"/>
        <v>0</v>
      </c>
      <c r="L50" s="731">
        <f t="shared" si="5"/>
        <v>0</v>
      </c>
      <c r="M50" s="731">
        <f t="shared" si="5"/>
        <v>0.32</v>
      </c>
      <c r="N50" s="731">
        <f t="shared" si="5"/>
        <v>0</v>
      </c>
      <c r="O50" s="731">
        <f t="shared" si="5"/>
        <v>0</v>
      </c>
      <c r="P50" s="731">
        <f t="shared" si="5"/>
        <v>0</v>
      </c>
      <c r="Q50" s="731">
        <f t="shared" si="5"/>
        <v>0</v>
      </c>
      <c r="R50" s="731">
        <f t="shared" si="5"/>
        <v>0</v>
      </c>
      <c r="S50" s="731">
        <f t="shared" si="5"/>
        <v>0</v>
      </c>
      <c r="T50" s="731">
        <f t="shared" si="5"/>
        <v>0</v>
      </c>
      <c r="U50" s="731">
        <f t="shared" si="5"/>
        <v>0</v>
      </c>
      <c r="V50" s="731">
        <f t="shared" si="5"/>
        <v>0</v>
      </c>
      <c r="W50" s="731">
        <f t="shared" si="5"/>
        <v>0</v>
      </c>
      <c r="X50" s="731">
        <f t="shared" si="5"/>
        <v>0</v>
      </c>
      <c r="Y50" s="731">
        <f t="shared" si="5"/>
        <v>0</v>
      </c>
      <c r="Z50" s="723">
        <f t="shared" si="5"/>
        <v>0.32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 ht="15" customHeight="1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0</v>
      </c>
      <c r="H51" s="726">
        <f t="shared" si="5"/>
        <v>0</v>
      </c>
      <c r="I51" s="726">
        <f t="shared" si="5"/>
        <v>0</v>
      </c>
      <c r="J51" s="726">
        <f t="shared" si="5"/>
        <v>0</v>
      </c>
      <c r="K51" s="726">
        <f t="shared" si="5"/>
        <v>0</v>
      </c>
      <c r="L51" s="726">
        <f t="shared" si="5"/>
        <v>0</v>
      </c>
      <c r="M51" s="726">
        <f t="shared" si="5"/>
        <v>23</v>
      </c>
      <c r="N51" s="726">
        <f t="shared" si="5"/>
        <v>0</v>
      </c>
      <c r="O51" s="726">
        <f t="shared" si="5"/>
        <v>0</v>
      </c>
      <c r="P51" s="726">
        <f t="shared" si="5"/>
        <v>0</v>
      </c>
      <c r="Q51" s="726">
        <f t="shared" si="5"/>
        <v>0</v>
      </c>
      <c r="R51" s="726">
        <f t="shared" si="5"/>
        <v>0</v>
      </c>
      <c r="S51" s="726">
        <f t="shared" si="5"/>
        <v>0</v>
      </c>
      <c r="T51" s="726">
        <f t="shared" si="5"/>
        <v>0</v>
      </c>
      <c r="U51" s="726">
        <f t="shared" si="5"/>
        <v>0</v>
      </c>
      <c r="V51" s="726">
        <f t="shared" si="5"/>
        <v>0</v>
      </c>
      <c r="W51" s="726">
        <f t="shared" si="5"/>
        <v>0</v>
      </c>
      <c r="X51" s="726">
        <f t="shared" si="5"/>
        <v>0</v>
      </c>
      <c r="Y51" s="726">
        <f t="shared" si="5"/>
        <v>0</v>
      </c>
      <c r="Z51" s="727">
        <f t="shared" si="5"/>
        <v>23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 ht="15" customHeight="1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0</v>
      </c>
      <c r="H52" s="733">
        <f t="shared" si="5"/>
        <v>0</v>
      </c>
      <c r="I52" s="733">
        <f t="shared" si="5"/>
        <v>0</v>
      </c>
      <c r="J52" s="733">
        <f t="shared" si="5"/>
        <v>0</v>
      </c>
      <c r="K52" s="733">
        <f t="shared" si="5"/>
        <v>0</v>
      </c>
      <c r="L52" s="733">
        <f t="shared" si="5"/>
        <v>0</v>
      </c>
      <c r="M52" s="733">
        <f t="shared" si="5"/>
        <v>0</v>
      </c>
      <c r="N52" s="733">
        <f t="shared" si="5"/>
        <v>0</v>
      </c>
      <c r="O52" s="733">
        <f t="shared" si="5"/>
        <v>0</v>
      </c>
      <c r="P52" s="733">
        <f t="shared" si="5"/>
        <v>0</v>
      </c>
      <c r="Q52" s="733">
        <f t="shared" si="5"/>
        <v>0</v>
      </c>
      <c r="R52" s="733">
        <f t="shared" si="5"/>
        <v>0</v>
      </c>
      <c r="S52" s="733">
        <f t="shared" si="5"/>
        <v>0</v>
      </c>
      <c r="T52" s="733">
        <f t="shared" si="5"/>
        <v>0</v>
      </c>
      <c r="U52" s="733">
        <f t="shared" si="5"/>
        <v>0</v>
      </c>
      <c r="V52" s="733">
        <f t="shared" si="5"/>
        <v>0</v>
      </c>
      <c r="W52" s="733">
        <f t="shared" si="5"/>
        <v>0</v>
      </c>
      <c r="X52" s="733">
        <f t="shared" si="5"/>
        <v>0</v>
      </c>
      <c r="Y52" s="733">
        <f t="shared" si="5"/>
        <v>0</v>
      </c>
      <c r="Z52" s="734">
        <f t="shared" si="5"/>
        <v>0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 ht="15" customHeight="1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0</v>
      </c>
      <c r="G53" s="731">
        <f t="shared" si="6"/>
        <v>0</v>
      </c>
      <c r="H53" s="731">
        <f t="shared" si="6"/>
        <v>0</v>
      </c>
      <c r="I53" s="731">
        <f t="shared" si="6"/>
        <v>0</v>
      </c>
      <c r="J53" s="731">
        <f t="shared" si="6"/>
        <v>0</v>
      </c>
      <c r="K53" s="731">
        <f t="shared" si="6"/>
        <v>0.32</v>
      </c>
      <c r="L53" s="731">
        <f t="shared" si="6"/>
        <v>0</v>
      </c>
      <c r="M53" s="731">
        <f t="shared" si="6"/>
        <v>0.32</v>
      </c>
      <c r="N53" s="731">
        <f t="shared" si="6"/>
        <v>0</v>
      </c>
      <c r="O53" s="731">
        <f t="shared" si="6"/>
        <v>0</v>
      </c>
      <c r="P53" s="731">
        <f t="shared" si="6"/>
        <v>0</v>
      </c>
      <c r="Q53" s="731">
        <f t="shared" si="6"/>
        <v>0</v>
      </c>
      <c r="R53" s="731">
        <f t="shared" si="6"/>
        <v>2.56</v>
      </c>
      <c r="S53" s="731">
        <f t="shared" si="6"/>
        <v>0</v>
      </c>
      <c r="T53" s="731">
        <f t="shared" si="6"/>
        <v>0</v>
      </c>
      <c r="U53" s="731">
        <f t="shared" si="6"/>
        <v>0</v>
      </c>
      <c r="V53" s="731">
        <f t="shared" si="6"/>
        <v>0</v>
      </c>
      <c r="W53" s="731">
        <f t="shared" si="6"/>
        <v>0</v>
      </c>
      <c r="X53" s="731">
        <f t="shared" si="6"/>
        <v>0</v>
      </c>
      <c r="Y53" s="731">
        <f t="shared" si="6"/>
        <v>0</v>
      </c>
      <c r="Z53" s="723">
        <f t="shared" si="6"/>
        <v>3.1999999999999997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 ht="15" customHeight="1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0</v>
      </c>
      <c r="G54" s="726">
        <f t="shared" si="6"/>
        <v>0</v>
      </c>
      <c r="H54" s="726">
        <f t="shared" si="6"/>
        <v>0</v>
      </c>
      <c r="I54" s="726">
        <f t="shared" si="6"/>
        <v>0</v>
      </c>
      <c r="J54" s="726">
        <f t="shared" si="6"/>
        <v>0</v>
      </c>
      <c r="K54" s="726">
        <f t="shared" si="6"/>
        <v>32</v>
      </c>
      <c r="L54" s="726">
        <f t="shared" si="6"/>
        <v>0</v>
      </c>
      <c r="M54" s="726">
        <f t="shared" si="6"/>
        <v>23</v>
      </c>
      <c r="N54" s="726">
        <f t="shared" si="6"/>
        <v>0</v>
      </c>
      <c r="O54" s="726">
        <f t="shared" si="6"/>
        <v>0</v>
      </c>
      <c r="P54" s="726">
        <f t="shared" si="6"/>
        <v>0</v>
      </c>
      <c r="Q54" s="726">
        <f t="shared" si="6"/>
        <v>0</v>
      </c>
      <c r="R54" s="726">
        <f t="shared" si="6"/>
        <v>504</v>
      </c>
      <c r="S54" s="726">
        <f t="shared" si="6"/>
        <v>0</v>
      </c>
      <c r="T54" s="726">
        <f t="shared" si="6"/>
        <v>0</v>
      </c>
      <c r="U54" s="726">
        <f t="shared" si="6"/>
        <v>0</v>
      </c>
      <c r="V54" s="726">
        <f t="shared" si="6"/>
        <v>0</v>
      </c>
      <c r="W54" s="726">
        <f t="shared" si="6"/>
        <v>0</v>
      </c>
      <c r="X54" s="726">
        <f t="shared" si="6"/>
        <v>0</v>
      </c>
      <c r="Y54" s="726">
        <f t="shared" si="6"/>
        <v>0</v>
      </c>
      <c r="Z54" s="727">
        <f t="shared" si="6"/>
        <v>559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5" customHeight="1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0</v>
      </c>
      <c r="G55" s="736">
        <f t="shared" si="6"/>
        <v>0</v>
      </c>
      <c r="H55" s="736">
        <f t="shared" si="6"/>
        <v>0</v>
      </c>
      <c r="I55" s="736">
        <f t="shared" si="6"/>
        <v>0</v>
      </c>
      <c r="J55" s="736">
        <f t="shared" si="6"/>
        <v>0</v>
      </c>
      <c r="K55" s="736">
        <f t="shared" si="6"/>
        <v>2</v>
      </c>
      <c r="L55" s="736">
        <f t="shared" si="6"/>
        <v>0</v>
      </c>
      <c r="M55" s="736">
        <f t="shared" si="6"/>
        <v>0</v>
      </c>
      <c r="N55" s="736">
        <f t="shared" si="6"/>
        <v>0</v>
      </c>
      <c r="O55" s="736">
        <f t="shared" si="6"/>
        <v>0</v>
      </c>
      <c r="P55" s="736">
        <f t="shared" si="6"/>
        <v>0</v>
      </c>
      <c r="Q55" s="736">
        <f t="shared" si="6"/>
        <v>0</v>
      </c>
      <c r="R55" s="736">
        <f t="shared" si="6"/>
        <v>0</v>
      </c>
      <c r="S55" s="736">
        <f t="shared" si="6"/>
        <v>0</v>
      </c>
      <c r="T55" s="736">
        <f t="shared" si="6"/>
        <v>0</v>
      </c>
      <c r="U55" s="736">
        <f t="shared" si="6"/>
        <v>0</v>
      </c>
      <c r="V55" s="736">
        <f t="shared" si="6"/>
        <v>0</v>
      </c>
      <c r="W55" s="736">
        <f t="shared" si="6"/>
        <v>0</v>
      </c>
      <c r="X55" s="736">
        <f t="shared" si="6"/>
        <v>0</v>
      </c>
      <c r="Y55" s="736">
        <f t="shared" si="6"/>
        <v>0</v>
      </c>
      <c r="Z55" s="737">
        <f t="shared" si="6"/>
        <v>2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5" customHeight="1" thickBot="1"/>
    <row r="57" spans="1:47" ht="15" customHeight="1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 ht="15" customHeight="1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5" customHeight="1" thickBot="1">
      <c r="G59" s="905">
        <v>0</v>
      </c>
      <c r="H59" s="901"/>
      <c r="I59" s="901">
        <v>0</v>
      </c>
      <c r="J59" s="901"/>
      <c r="K59" s="901">
        <v>0</v>
      </c>
      <c r="L59" s="901"/>
      <c r="M59" s="901">
        <v>0</v>
      </c>
      <c r="N59" s="901"/>
      <c r="O59" s="901">
        <v>0</v>
      </c>
      <c r="P59" s="901"/>
      <c r="Q59" s="901">
        <v>0</v>
      </c>
      <c r="R59" s="901"/>
      <c r="S59" s="906">
        <f>M59+O59+Q59</f>
        <v>0</v>
      </c>
      <c r="T59" s="907"/>
      <c r="U59" s="901">
        <f>Z53+G59+K59+S59</f>
        <v>3.1999999999999997</v>
      </c>
      <c r="V59" s="901"/>
      <c r="W59" s="901">
        <f>Z54</f>
        <v>559</v>
      </c>
      <c r="X59" s="901"/>
      <c r="Y59" s="901">
        <f>Z55</f>
        <v>2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399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0</v>
      </c>
      <c r="H5" s="722">
        <v>0</v>
      </c>
      <c r="I5" s="722">
        <v>0</v>
      </c>
      <c r="J5" s="722">
        <v>0</v>
      </c>
      <c r="K5" s="722">
        <v>0.03</v>
      </c>
      <c r="L5" s="722">
        <v>0</v>
      </c>
      <c r="M5" s="722">
        <v>0</v>
      </c>
      <c r="N5" s="722">
        <v>2.08</v>
      </c>
      <c r="O5" s="722">
        <v>0.06</v>
      </c>
      <c r="P5" s="722">
        <v>0.35</v>
      </c>
      <c r="Q5" s="722">
        <v>0.21</v>
      </c>
      <c r="R5" s="722">
        <v>0.93</v>
      </c>
      <c r="S5" s="722">
        <v>0</v>
      </c>
      <c r="T5" s="722">
        <v>0</v>
      </c>
      <c r="U5" s="722">
        <v>0</v>
      </c>
      <c r="V5" s="722">
        <v>0</v>
      </c>
      <c r="W5" s="722">
        <v>0</v>
      </c>
      <c r="X5" s="722">
        <v>0</v>
      </c>
      <c r="Y5" s="722">
        <v>0</v>
      </c>
      <c r="Z5" s="723">
        <v>3.66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0</v>
      </c>
      <c r="H6" s="726">
        <v>0</v>
      </c>
      <c r="I6" s="726">
        <v>0</v>
      </c>
      <c r="J6" s="726">
        <v>0</v>
      </c>
      <c r="K6" s="726">
        <v>8</v>
      </c>
      <c r="L6" s="726">
        <v>0</v>
      </c>
      <c r="M6" s="726">
        <v>0</v>
      </c>
      <c r="N6" s="726">
        <v>764</v>
      </c>
      <c r="O6" s="726">
        <v>24</v>
      </c>
      <c r="P6" s="726">
        <v>146</v>
      </c>
      <c r="Q6" s="726">
        <v>94</v>
      </c>
      <c r="R6" s="726">
        <v>433</v>
      </c>
      <c r="S6" s="726">
        <v>0</v>
      </c>
      <c r="T6" s="726">
        <v>0</v>
      </c>
      <c r="U6" s="726">
        <v>0</v>
      </c>
      <c r="V6" s="726">
        <v>0</v>
      </c>
      <c r="W6" s="726">
        <v>0</v>
      </c>
      <c r="X6" s="726">
        <v>0</v>
      </c>
      <c r="Y6" s="726">
        <v>0</v>
      </c>
      <c r="Z6" s="727">
        <v>1469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0</v>
      </c>
      <c r="H7" s="729">
        <v>0</v>
      </c>
      <c r="I7" s="729">
        <v>0</v>
      </c>
      <c r="J7" s="729">
        <v>0</v>
      </c>
      <c r="K7" s="729">
        <v>0</v>
      </c>
      <c r="L7" s="729">
        <v>0</v>
      </c>
      <c r="M7" s="729">
        <v>0</v>
      </c>
      <c r="N7" s="729">
        <v>12</v>
      </c>
      <c r="O7" s="729">
        <v>0</v>
      </c>
      <c r="P7" s="729">
        <v>2</v>
      </c>
      <c r="Q7" s="729">
        <v>1</v>
      </c>
      <c r="R7" s="729">
        <v>3</v>
      </c>
      <c r="S7" s="729">
        <v>0</v>
      </c>
      <c r="T7" s="729">
        <v>0</v>
      </c>
      <c r="U7" s="729">
        <v>0</v>
      </c>
      <c r="V7" s="729">
        <v>0</v>
      </c>
      <c r="W7" s="729">
        <v>0</v>
      </c>
      <c r="X7" s="729">
        <v>0</v>
      </c>
      <c r="Y7" s="729">
        <v>0</v>
      </c>
      <c r="Z7" s="730">
        <v>18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0.21</v>
      </c>
      <c r="H8" s="731">
        <v>6.65</v>
      </c>
      <c r="I8" s="731">
        <v>11.12</v>
      </c>
      <c r="J8" s="731">
        <v>11.01</v>
      </c>
      <c r="K8" s="731">
        <v>10.96</v>
      </c>
      <c r="L8" s="731">
        <v>1.33</v>
      </c>
      <c r="M8" s="731">
        <v>0.39</v>
      </c>
      <c r="N8" s="731">
        <v>5.08</v>
      </c>
      <c r="O8" s="731">
        <v>4.6100000000000003</v>
      </c>
      <c r="P8" s="731">
        <v>2.65</v>
      </c>
      <c r="Q8" s="731">
        <v>0.89</v>
      </c>
      <c r="R8" s="731">
        <v>0.26</v>
      </c>
      <c r="S8" s="731">
        <v>0</v>
      </c>
      <c r="T8" s="731">
        <v>0</v>
      </c>
      <c r="U8" s="731">
        <v>0</v>
      </c>
      <c r="V8" s="731">
        <v>0</v>
      </c>
      <c r="W8" s="731">
        <v>0</v>
      </c>
      <c r="X8" s="731">
        <v>0.62</v>
      </c>
      <c r="Y8" s="731">
        <v>0</v>
      </c>
      <c r="Z8" s="723">
        <v>55.78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8</v>
      </c>
      <c r="H9" s="726">
        <v>352</v>
      </c>
      <c r="I9" s="726">
        <v>901</v>
      </c>
      <c r="J9" s="726">
        <v>1160</v>
      </c>
      <c r="K9" s="726">
        <v>1436</v>
      </c>
      <c r="L9" s="726">
        <v>196</v>
      </c>
      <c r="M9" s="726">
        <v>67</v>
      </c>
      <c r="N9" s="726">
        <v>917</v>
      </c>
      <c r="O9" s="726">
        <v>907</v>
      </c>
      <c r="P9" s="726">
        <v>552</v>
      </c>
      <c r="Q9" s="726">
        <v>198</v>
      </c>
      <c r="R9" s="726">
        <v>60</v>
      </c>
      <c r="S9" s="726">
        <v>0</v>
      </c>
      <c r="T9" s="726">
        <v>0</v>
      </c>
      <c r="U9" s="726">
        <v>0</v>
      </c>
      <c r="V9" s="726">
        <v>0</v>
      </c>
      <c r="W9" s="726">
        <v>0</v>
      </c>
      <c r="X9" s="726">
        <v>167</v>
      </c>
      <c r="Y9" s="726">
        <v>0</v>
      </c>
      <c r="Z9" s="727">
        <v>6921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1</v>
      </c>
      <c r="H10" s="729">
        <v>36</v>
      </c>
      <c r="I10" s="729">
        <v>55</v>
      </c>
      <c r="J10" s="729">
        <v>52</v>
      </c>
      <c r="K10" s="729">
        <v>45</v>
      </c>
      <c r="L10" s="729">
        <v>5</v>
      </c>
      <c r="M10" s="729">
        <v>1</v>
      </c>
      <c r="N10" s="729">
        <v>16</v>
      </c>
      <c r="O10" s="729">
        <v>12</v>
      </c>
      <c r="P10" s="729">
        <v>5</v>
      </c>
      <c r="Q10" s="729">
        <v>1</v>
      </c>
      <c r="R10" s="729">
        <v>0</v>
      </c>
      <c r="S10" s="729">
        <v>0</v>
      </c>
      <c r="T10" s="729">
        <v>0</v>
      </c>
      <c r="U10" s="729">
        <v>0</v>
      </c>
      <c r="V10" s="729">
        <v>0</v>
      </c>
      <c r="W10" s="729">
        <v>0</v>
      </c>
      <c r="X10" s="729">
        <v>1</v>
      </c>
      <c r="Y10" s="729">
        <v>0</v>
      </c>
      <c r="Z10" s="730">
        <v>230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</v>
      </c>
      <c r="M11" s="731">
        <v>0</v>
      </c>
      <c r="N11" s="731">
        <v>33</v>
      </c>
      <c r="O11" s="731">
        <v>14.68</v>
      </c>
      <c r="P11" s="731">
        <v>44.29</v>
      </c>
      <c r="Q11" s="731">
        <v>18.010000000000002</v>
      </c>
      <c r="R11" s="731">
        <v>4.1100000000000003</v>
      </c>
      <c r="S11" s="731">
        <v>0.73</v>
      </c>
      <c r="T11" s="731">
        <v>0.48</v>
      </c>
      <c r="U11" s="731">
        <v>0</v>
      </c>
      <c r="V11" s="731">
        <v>0</v>
      </c>
      <c r="W11" s="731">
        <v>0.85</v>
      </c>
      <c r="X11" s="731">
        <v>0.3</v>
      </c>
      <c r="Y11" s="731">
        <v>0</v>
      </c>
      <c r="Z11" s="723">
        <v>116.45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0</v>
      </c>
      <c r="L12" s="726">
        <v>0</v>
      </c>
      <c r="M12" s="726">
        <v>0</v>
      </c>
      <c r="N12" s="726">
        <v>5155</v>
      </c>
      <c r="O12" s="726">
        <v>2479</v>
      </c>
      <c r="P12" s="726">
        <v>8013</v>
      </c>
      <c r="Q12" s="726">
        <v>3426</v>
      </c>
      <c r="R12" s="726">
        <v>813</v>
      </c>
      <c r="S12" s="726">
        <v>147</v>
      </c>
      <c r="T12" s="726">
        <v>98</v>
      </c>
      <c r="U12" s="726">
        <v>0</v>
      </c>
      <c r="V12" s="726">
        <v>0</v>
      </c>
      <c r="W12" s="726">
        <v>174</v>
      </c>
      <c r="X12" s="726">
        <v>61</v>
      </c>
      <c r="Y12" s="726">
        <v>0</v>
      </c>
      <c r="Z12" s="727">
        <v>20366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0</v>
      </c>
      <c r="L13" s="729">
        <v>0</v>
      </c>
      <c r="M13" s="729">
        <v>0</v>
      </c>
      <c r="N13" s="729">
        <v>108</v>
      </c>
      <c r="O13" s="729">
        <v>43</v>
      </c>
      <c r="P13" s="729">
        <v>93</v>
      </c>
      <c r="Q13" s="729">
        <v>28</v>
      </c>
      <c r="R13" s="729">
        <v>5</v>
      </c>
      <c r="S13" s="729">
        <v>1</v>
      </c>
      <c r="T13" s="729">
        <v>1</v>
      </c>
      <c r="U13" s="729">
        <v>0</v>
      </c>
      <c r="V13" s="729">
        <v>0</v>
      </c>
      <c r="W13" s="729">
        <v>1</v>
      </c>
      <c r="X13" s="729">
        <v>0</v>
      </c>
      <c r="Y13" s="729">
        <v>0</v>
      </c>
      <c r="Z13" s="730">
        <v>280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0</v>
      </c>
      <c r="O14" s="731">
        <v>2.91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2.91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0</v>
      </c>
      <c r="O15" s="726">
        <v>480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480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0</v>
      </c>
      <c r="O16" s="729">
        <v>8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8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</v>
      </c>
      <c r="G17" s="731">
        <f t="shared" si="0"/>
        <v>0.21</v>
      </c>
      <c r="H17" s="731">
        <f t="shared" si="0"/>
        <v>6.65</v>
      </c>
      <c r="I17" s="731">
        <f t="shared" si="0"/>
        <v>11.12</v>
      </c>
      <c r="J17" s="731">
        <f t="shared" si="0"/>
        <v>11.01</v>
      </c>
      <c r="K17" s="731">
        <f t="shared" si="0"/>
        <v>10.99</v>
      </c>
      <c r="L17" s="731">
        <f t="shared" si="0"/>
        <v>1.33</v>
      </c>
      <c r="M17" s="731">
        <f t="shared" si="0"/>
        <v>0.39</v>
      </c>
      <c r="N17" s="731">
        <f t="shared" si="0"/>
        <v>40.159999999999997</v>
      </c>
      <c r="O17" s="731">
        <f t="shared" si="0"/>
        <v>22.26</v>
      </c>
      <c r="P17" s="731">
        <f t="shared" si="0"/>
        <v>47.29</v>
      </c>
      <c r="Q17" s="731">
        <f t="shared" si="0"/>
        <v>19.110000000000003</v>
      </c>
      <c r="R17" s="731">
        <f t="shared" si="0"/>
        <v>5.3000000000000007</v>
      </c>
      <c r="S17" s="731">
        <f t="shared" si="0"/>
        <v>0.73</v>
      </c>
      <c r="T17" s="731">
        <f t="shared" si="0"/>
        <v>0.48</v>
      </c>
      <c r="U17" s="731">
        <f t="shared" si="0"/>
        <v>0</v>
      </c>
      <c r="V17" s="731">
        <f t="shared" si="0"/>
        <v>0</v>
      </c>
      <c r="W17" s="731">
        <f t="shared" si="0"/>
        <v>0.85</v>
      </c>
      <c r="X17" s="731">
        <f t="shared" si="0"/>
        <v>0.91999999999999993</v>
      </c>
      <c r="Y17" s="731">
        <f t="shared" si="0"/>
        <v>0</v>
      </c>
      <c r="Z17" s="723">
        <f t="shared" si="0"/>
        <v>178.79999999999998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0</v>
      </c>
      <c r="G18" s="726">
        <f t="shared" si="0"/>
        <v>8</v>
      </c>
      <c r="H18" s="726">
        <f t="shared" si="0"/>
        <v>352</v>
      </c>
      <c r="I18" s="726">
        <f t="shared" si="0"/>
        <v>901</v>
      </c>
      <c r="J18" s="726">
        <f t="shared" si="0"/>
        <v>1160</v>
      </c>
      <c r="K18" s="726">
        <f t="shared" si="0"/>
        <v>1444</v>
      </c>
      <c r="L18" s="726">
        <f t="shared" si="0"/>
        <v>196</v>
      </c>
      <c r="M18" s="726">
        <f t="shared" si="0"/>
        <v>67</v>
      </c>
      <c r="N18" s="726">
        <f t="shared" si="0"/>
        <v>6836</v>
      </c>
      <c r="O18" s="726">
        <f t="shared" si="0"/>
        <v>3890</v>
      </c>
      <c r="P18" s="726">
        <f t="shared" si="0"/>
        <v>8711</v>
      </c>
      <c r="Q18" s="726">
        <f t="shared" si="0"/>
        <v>3718</v>
      </c>
      <c r="R18" s="726">
        <f t="shared" si="0"/>
        <v>1306</v>
      </c>
      <c r="S18" s="726">
        <f t="shared" si="0"/>
        <v>147</v>
      </c>
      <c r="T18" s="726">
        <f t="shared" si="0"/>
        <v>98</v>
      </c>
      <c r="U18" s="726">
        <f t="shared" si="0"/>
        <v>0</v>
      </c>
      <c r="V18" s="726">
        <f t="shared" si="0"/>
        <v>0</v>
      </c>
      <c r="W18" s="726">
        <f t="shared" si="0"/>
        <v>174</v>
      </c>
      <c r="X18" s="726">
        <f t="shared" si="0"/>
        <v>228</v>
      </c>
      <c r="Y18" s="726">
        <f t="shared" si="0"/>
        <v>0</v>
      </c>
      <c r="Z18" s="727">
        <f t="shared" si="0"/>
        <v>29236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0</v>
      </c>
      <c r="G19" s="733">
        <f t="shared" si="0"/>
        <v>1</v>
      </c>
      <c r="H19" s="733">
        <f t="shared" si="0"/>
        <v>36</v>
      </c>
      <c r="I19" s="733">
        <f t="shared" si="0"/>
        <v>55</v>
      </c>
      <c r="J19" s="733">
        <f t="shared" si="0"/>
        <v>52</v>
      </c>
      <c r="K19" s="733">
        <f t="shared" si="0"/>
        <v>45</v>
      </c>
      <c r="L19" s="733">
        <f t="shared" si="0"/>
        <v>5</v>
      </c>
      <c r="M19" s="733">
        <f t="shared" si="0"/>
        <v>1</v>
      </c>
      <c r="N19" s="733">
        <f t="shared" si="0"/>
        <v>136</v>
      </c>
      <c r="O19" s="733">
        <f t="shared" si="0"/>
        <v>63</v>
      </c>
      <c r="P19" s="733">
        <f t="shared" si="0"/>
        <v>100</v>
      </c>
      <c r="Q19" s="733">
        <f t="shared" si="0"/>
        <v>30</v>
      </c>
      <c r="R19" s="733">
        <f t="shared" si="0"/>
        <v>8</v>
      </c>
      <c r="S19" s="733">
        <f t="shared" si="0"/>
        <v>1</v>
      </c>
      <c r="T19" s="733">
        <f t="shared" si="0"/>
        <v>1</v>
      </c>
      <c r="U19" s="733">
        <f t="shared" si="0"/>
        <v>0</v>
      </c>
      <c r="V19" s="733">
        <f t="shared" si="0"/>
        <v>0</v>
      </c>
      <c r="W19" s="733">
        <f t="shared" si="0"/>
        <v>1</v>
      </c>
      <c r="X19" s="733">
        <f t="shared" si="0"/>
        <v>1</v>
      </c>
      <c r="Y19" s="733">
        <f t="shared" si="0"/>
        <v>0</v>
      </c>
      <c r="Z19" s="734">
        <f t="shared" si="0"/>
        <v>536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6.41</v>
      </c>
      <c r="I20" s="731">
        <v>3.77</v>
      </c>
      <c r="J20" s="731">
        <v>9.39</v>
      </c>
      <c r="K20" s="731">
        <v>1.7</v>
      </c>
      <c r="L20" s="731">
        <v>0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21.27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141</v>
      </c>
      <c r="I21" s="726">
        <v>122</v>
      </c>
      <c r="J21" s="726">
        <v>415</v>
      </c>
      <c r="K21" s="726">
        <v>96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774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13</v>
      </c>
      <c r="I22" s="729">
        <v>8</v>
      </c>
      <c r="J22" s="729">
        <v>19</v>
      </c>
      <c r="K22" s="729">
        <v>3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43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6.41</v>
      </c>
      <c r="I23" s="731">
        <v>0</v>
      </c>
      <c r="J23" s="731">
        <v>0</v>
      </c>
      <c r="K23" s="731">
        <v>1.68</v>
      </c>
      <c r="L23" s="731">
        <v>0.52</v>
      </c>
      <c r="M23" s="731">
        <v>4.08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12.69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141</v>
      </c>
      <c r="I24" s="726">
        <v>0</v>
      </c>
      <c r="J24" s="726">
        <v>0</v>
      </c>
      <c r="K24" s="726">
        <v>94</v>
      </c>
      <c r="L24" s="726">
        <v>33</v>
      </c>
      <c r="M24" s="726">
        <v>290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558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13</v>
      </c>
      <c r="I25" s="729">
        <v>0</v>
      </c>
      <c r="J25" s="729">
        <v>0</v>
      </c>
      <c r="K25" s="729">
        <v>2</v>
      </c>
      <c r="L25" s="729">
        <v>1</v>
      </c>
      <c r="M25" s="729">
        <v>3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19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12.82</v>
      </c>
      <c r="I26" s="731">
        <f t="shared" si="1"/>
        <v>3.77</v>
      </c>
      <c r="J26" s="731">
        <f t="shared" si="1"/>
        <v>9.39</v>
      </c>
      <c r="K26" s="731">
        <f t="shared" si="1"/>
        <v>3.38</v>
      </c>
      <c r="L26" s="731">
        <f t="shared" si="1"/>
        <v>0.52</v>
      </c>
      <c r="M26" s="731">
        <f t="shared" si="1"/>
        <v>4.08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33.96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282</v>
      </c>
      <c r="I27" s="726">
        <f t="shared" si="1"/>
        <v>122</v>
      </c>
      <c r="J27" s="726">
        <f t="shared" si="1"/>
        <v>415</v>
      </c>
      <c r="K27" s="726">
        <f t="shared" si="1"/>
        <v>190</v>
      </c>
      <c r="L27" s="726">
        <f t="shared" si="1"/>
        <v>33</v>
      </c>
      <c r="M27" s="726">
        <f t="shared" si="1"/>
        <v>290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1332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26</v>
      </c>
      <c r="I28" s="733">
        <f t="shared" si="1"/>
        <v>8</v>
      </c>
      <c r="J28" s="733">
        <f t="shared" si="1"/>
        <v>19</v>
      </c>
      <c r="K28" s="733">
        <f t="shared" si="1"/>
        <v>5</v>
      </c>
      <c r="L28" s="733">
        <f t="shared" si="1"/>
        <v>1</v>
      </c>
      <c r="M28" s="733">
        <f t="shared" si="1"/>
        <v>3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62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</v>
      </c>
      <c r="G29" s="731">
        <f t="shared" si="2"/>
        <v>0.21</v>
      </c>
      <c r="H29" s="731">
        <f t="shared" si="2"/>
        <v>19.47</v>
      </c>
      <c r="I29" s="731">
        <f t="shared" si="2"/>
        <v>14.889999999999999</v>
      </c>
      <c r="J29" s="731">
        <f t="shared" si="2"/>
        <v>20.399999999999999</v>
      </c>
      <c r="K29" s="731">
        <f t="shared" si="2"/>
        <v>14.37</v>
      </c>
      <c r="L29" s="731">
        <f t="shared" si="2"/>
        <v>1.85</v>
      </c>
      <c r="M29" s="731">
        <f t="shared" si="2"/>
        <v>4.47</v>
      </c>
      <c r="N29" s="731">
        <f t="shared" si="2"/>
        <v>40.159999999999997</v>
      </c>
      <c r="O29" s="731">
        <f t="shared" si="2"/>
        <v>22.26</v>
      </c>
      <c r="P29" s="731">
        <f t="shared" si="2"/>
        <v>47.29</v>
      </c>
      <c r="Q29" s="731">
        <f t="shared" si="2"/>
        <v>19.110000000000003</v>
      </c>
      <c r="R29" s="731">
        <f t="shared" si="2"/>
        <v>5.3000000000000007</v>
      </c>
      <c r="S29" s="731">
        <f t="shared" si="2"/>
        <v>0.73</v>
      </c>
      <c r="T29" s="731">
        <f t="shared" si="2"/>
        <v>0.48</v>
      </c>
      <c r="U29" s="731">
        <f t="shared" si="2"/>
        <v>0</v>
      </c>
      <c r="V29" s="731">
        <f t="shared" si="2"/>
        <v>0</v>
      </c>
      <c r="W29" s="731">
        <f t="shared" si="2"/>
        <v>0.85</v>
      </c>
      <c r="X29" s="731">
        <f t="shared" si="2"/>
        <v>0.91999999999999993</v>
      </c>
      <c r="Y29" s="731">
        <f t="shared" si="2"/>
        <v>0</v>
      </c>
      <c r="Z29" s="723">
        <f t="shared" si="2"/>
        <v>212.76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0</v>
      </c>
      <c r="G30" s="726">
        <f t="shared" si="2"/>
        <v>8</v>
      </c>
      <c r="H30" s="726">
        <f t="shared" si="2"/>
        <v>634</v>
      </c>
      <c r="I30" s="726">
        <f t="shared" si="2"/>
        <v>1023</v>
      </c>
      <c r="J30" s="726">
        <f t="shared" si="2"/>
        <v>1575</v>
      </c>
      <c r="K30" s="726">
        <f t="shared" si="2"/>
        <v>1634</v>
      </c>
      <c r="L30" s="726">
        <f t="shared" si="2"/>
        <v>229</v>
      </c>
      <c r="M30" s="726">
        <f t="shared" si="2"/>
        <v>357</v>
      </c>
      <c r="N30" s="726">
        <f t="shared" si="2"/>
        <v>6836</v>
      </c>
      <c r="O30" s="726">
        <f t="shared" si="2"/>
        <v>3890</v>
      </c>
      <c r="P30" s="726">
        <f t="shared" si="2"/>
        <v>8711</v>
      </c>
      <c r="Q30" s="726">
        <f t="shared" si="2"/>
        <v>3718</v>
      </c>
      <c r="R30" s="726">
        <f t="shared" si="2"/>
        <v>1306</v>
      </c>
      <c r="S30" s="726">
        <f t="shared" si="2"/>
        <v>147</v>
      </c>
      <c r="T30" s="726">
        <f t="shared" si="2"/>
        <v>98</v>
      </c>
      <c r="U30" s="726">
        <f t="shared" si="2"/>
        <v>0</v>
      </c>
      <c r="V30" s="726">
        <f t="shared" si="2"/>
        <v>0</v>
      </c>
      <c r="W30" s="726">
        <f t="shared" si="2"/>
        <v>174</v>
      </c>
      <c r="X30" s="726">
        <f t="shared" si="2"/>
        <v>228</v>
      </c>
      <c r="Y30" s="726">
        <f t="shared" si="2"/>
        <v>0</v>
      </c>
      <c r="Z30" s="727">
        <f t="shared" si="2"/>
        <v>30568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0</v>
      </c>
      <c r="G31" s="733">
        <f t="shared" si="2"/>
        <v>1</v>
      </c>
      <c r="H31" s="733">
        <f t="shared" si="2"/>
        <v>62</v>
      </c>
      <c r="I31" s="733">
        <f t="shared" si="2"/>
        <v>63</v>
      </c>
      <c r="J31" s="733">
        <f t="shared" si="2"/>
        <v>71</v>
      </c>
      <c r="K31" s="733">
        <f t="shared" si="2"/>
        <v>50</v>
      </c>
      <c r="L31" s="733">
        <f t="shared" si="2"/>
        <v>6</v>
      </c>
      <c r="M31" s="733">
        <f t="shared" si="2"/>
        <v>4</v>
      </c>
      <c r="N31" s="733">
        <f t="shared" si="2"/>
        <v>136</v>
      </c>
      <c r="O31" s="733">
        <f t="shared" si="2"/>
        <v>63</v>
      </c>
      <c r="P31" s="733">
        <f t="shared" si="2"/>
        <v>100</v>
      </c>
      <c r="Q31" s="733">
        <f t="shared" si="2"/>
        <v>30</v>
      </c>
      <c r="R31" s="733">
        <f t="shared" si="2"/>
        <v>8</v>
      </c>
      <c r="S31" s="733">
        <f t="shared" si="2"/>
        <v>1</v>
      </c>
      <c r="T31" s="733">
        <f t="shared" si="2"/>
        <v>1</v>
      </c>
      <c r="U31" s="733">
        <f t="shared" si="2"/>
        <v>0</v>
      </c>
      <c r="V31" s="733">
        <f t="shared" si="2"/>
        <v>0</v>
      </c>
      <c r="W31" s="733">
        <f t="shared" si="2"/>
        <v>1</v>
      </c>
      <c r="X31" s="733">
        <f t="shared" si="2"/>
        <v>1</v>
      </c>
      <c r="Y31" s="733">
        <f t="shared" si="2"/>
        <v>0</v>
      </c>
      <c r="Z31" s="734">
        <f t="shared" si="2"/>
        <v>598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0.1</v>
      </c>
      <c r="N32" s="731">
        <v>0.08</v>
      </c>
      <c r="O32" s="731">
        <v>0.15</v>
      </c>
      <c r="P32" s="731">
        <v>0.33</v>
      </c>
      <c r="Q32" s="731">
        <v>4.38</v>
      </c>
      <c r="R32" s="731">
        <v>40.799999999999997</v>
      </c>
      <c r="S32" s="731">
        <v>11.72</v>
      </c>
      <c r="T32" s="731">
        <v>12.03</v>
      </c>
      <c r="U32" s="731">
        <v>2.59</v>
      </c>
      <c r="V32" s="731">
        <v>18.39</v>
      </c>
      <c r="W32" s="731">
        <v>10.66</v>
      </c>
      <c r="X32" s="731">
        <v>3.43</v>
      </c>
      <c r="Y32" s="731">
        <v>1.54</v>
      </c>
      <c r="Z32" s="723">
        <v>106.2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14</v>
      </c>
      <c r="N33" s="726">
        <v>12</v>
      </c>
      <c r="O33" s="726">
        <v>26</v>
      </c>
      <c r="P33" s="726">
        <v>60</v>
      </c>
      <c r="Q33" s="726">
        <v>836</v>
      </c>
      <c r="R33" s="726">
        <v>8063</v>
      </c>
      <c r="S33" s="726">
        <v>2373</v>
      </c>
      <c r="T33" s="726">
        <v>2448</v>
      </c>
      <c r="U33" s="726">
        <v>524</v>
      </c>
      <c r="V33" s="726">
        <v>3748</v>
      </c>
      <c r="W33" s="726">
        <v>2170</v>
      </c>
      <c r="X33" s="726">
        <v>700</v>
      </c>
      <c r="Y33" s="726">
        <v>312</v>
      </c>
      <c r="Z33" s="727">
        <v>21286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0</v>
      </c>
      <c r="Q34" s="729">
        <v>6</v>
      </c>
      <c r="R34" s="729">
        <v>43</v>
      </c>
      <c r="S34" s="729">
        <v>7</v>
      </c>
      <c r="T34" s="729">
        <v>8</v>
      </c>
      <c r="U34" s="729">
        <v>0</v>
      </c>
      <c r="V34" s="729">
        <v>16</v>
      </c>
      <c r="W34" s="729">
        <v>8</v>
      </c>
      <c r="X34" s="729">
        <v>3</v>
      </c>
      <c r="Y34" s="729">
        <v>1</v>
      </c>
      <c r="Z34" s="730">
        <v>92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0.1</v>
      </c>
      <c r="N38" s="731">
        <f t="shared" si="3"/>
        <v>0.08</v>
      </c>
      <c r="O38" s="731">
        <f t="shared" si="3"/>
        <v>0.15</v>
      </c>
      <c r="P38" s="731">
        <f t="shared" si="3"/>
        <v>0.33</v>
      </c>
      <c r="Q38" s="731">
        <f t="shared" si="3"/>
        <v>4.38</v>
      </c>
      <c r="R38" s="731">
        <f t="shared" si="3"/>
        <v>40.799999999999997</v>
      </c>
      <c r="S38" s="731">
        <f t="shared" si="3"/>
        <v>11.72</v>
      </c>
      <c r="T38" s="731">
        <f t="shared" si="3"/>
        <v>12.03</v>
      </c>
      <c r="U38" s="731">
        <f t="shared" si="3"/>
        <v>2.59</v>
      </c>
      <c r="V38" s="731">
        <f t="shared" si="3"/>
        <v>18.39</v>
      </c>
      <c r="W38" s="731">
        <f t="shared" si="3"/>
        <v>10.66</v>
      </c>
      <c r="X38" s="731">
        <f t="shared" si="3"/>
        <v>3.43</v>
      </c>
      <c r="Y38" s="731">
        <f t="shared" si="3"/>
        <v>1.54</v>
      </c>
      <c r="Z38" s="723">
        <f t="shared" si="3"/>
        <v>106.2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14</v>
      </c>
      <c r="N39" s="726">
        <f t="shared" si="3"/>
        <v>12</v>
      </c>
      <c r="O39" s="726">
        <f t="shared" si="3"/>
        <v>26</v>
      </c>
      <c r="P39" s="726">
        <f t="shared" si="3"/>
        <v>60</v>
      </c>
      <c r="Q39" s="726">
        <f t="shared" si="3"/>
        <v>836</v>
      </c>
      <c r="R39" s="726">
        <f t="shared" si="3"/>
        <v>8063</v>
      </c>
      <c r="S39" s="726">
        <f t="shared" si="3"/>
        <v>2373</v>
      </c>
      <c r="T39" s="726">
        <f t="shared" si="3"/>
        <v>2448</v>
      </c>
      <c r="U39" s="726">
        <f t="shared" si="3"/>
        <v>524</v>
      </c>
      <c r="V39" s="726">
        <f t="shared" si="3"/>
        <v>3748</v>
      </c>
      <c r="W39" s="726">
        <f t="shared" si="3"/>
        <v>2170</v>
      </c>
      <c r="X39" s="726">
        <f t="shared" si="3"/>
        <v>700</v>
      </c>
      <c r="Y39" s="726">
        <f t="shared" si="3"/>
        <v>312</v>
      </c>
      <c r="Z39" s="727">
        <f t="shared" si="3"/>
        <v>21286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0</v>
      </c>
      <c r="N40" s="733">
        <f t="shared" si="3"/>
        <v>0</v>
      </c>
      <c r="O40" s="733">
        <f t="shared" si="3"/>
        <v>0</v>
      </c>
      <c r="P40" s="733">
        <f t="shared" si="3"/>
        <v>0</v>
      </c>
      <c r="Q40" s="733">
        <f t="shared" si="3"/>
        <v>6</v>
      </c>
      <c r="R40" s="733">
        <f t="shared" si="3"/>
        <v>43</v>
      </c>
      <c r="S40" s="733">
        <f t="shared" si="3"/>
        <v>7</v>
      </c>
      <c r="T40" s="733">
        <f t="shared" si="3"/>
        <v>8</v>
      </c>
      <c r="U40" s="733">
        <f t="shared" si="3"/>
        <v>0</v>
      </c>
      <c r="V40" s="733">
        <f t="shared" si="3"/>
        <v>16</v>
      </c>
      <c r="W40" s="733">
        <f t="shared" si="3"/>
        <v>8</v>
      </c>
      <c r="X40" s="733">
        <f t="shared" si="3"/>
        <v>3</v>
      </c>
      <c r="Y40" s="733">
        <f t="shared" si="3"/>
        <v>1</v>
      </c>
      <c r="Z40" s="734">
        <f t="shared" si="3"/>
        <v>92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0.77</v>
      </c>
      <c r="N41" s="731">
        <v>0.26</v>
      </c>
      <c r="O41" s="731">
        <v>16.329999999999998</v>
      </c>
      <c r="P41" s="731">
        <v>7.24</v>
      </c>
      <c r="Q41" s="731">
        <v>1.04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25.64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54</v>
      </c>
      <c r="N42" s="726">
        <v>18</v>
      </c>
      <c r="O42" s="726">
        <v>1159</v>
      </c>
      <c r="P42" s="726">
        <v>515</v>
      </c>
      <c r="Q42" s="726">
        <v>75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1821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18</v>
      </c>
      <c r="P43" s="729">
        <v>6</v>
      </c>
      <c r="Q43" s="729">
        <v>1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25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0</v>
      </c>
      <c r="G44" s="731">
        <v>0</v>
      </c>
      <c r="H44" s="731">
        <v>1.24</v>
      </c>
      <c r="I44" s="731">
        <v>32.57</v>
      </c>
      <c r="J44" s="731">
        <v>34.200000000000003</v>
      </c>
      <c r="K44" s="731">
        <v>147.83000000000001</v>
      </c>
      <c r="L44" s="731">
        <v>392.57</v>
      </c>
      <c r="M44" s="731">
        <v>238.04</v>
      </c>
      <c r="N44" s="731">
        <v>144.53</v>
      </c>
      <c r="O44" s="731">
        <v>118.25</v>
      </c>
      <c r="P44" s="731">
        <v>98.35</v>
      </c>
      <c r="Q44" s="731">
        <v>29.4</v>
      </c>
      <c r="R44" s="731">
        <v>8.08</v>
      </c>
      <c r="S44" s="731">
        <v>2.29</v>
      </c>
      <c r="T44" s="731">
        <v>0</v>
      </c>
      <c r="U44" s="731">
        <v>0</v>
      </c>
      <c r="V44" s="731">
        <v>0.9</v>
      </c>
      <c r="W44" s="731">
        <v>0.12</v>
      </c>
      <c r="X44" s="731">
        <v>0</v>
      </c>
      <c r="Y44" s="731">
        <v>0</v>
      </c>
      <c r="Z44" s="723">
        <v>1248.3699999999999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0</v>
      </c>
      <c r="H45" s="726">
        <v>36</v>
      </c>
      <c r="I45" s="726">
        <v>1160</v>
      </c>
      <c r="J45" s="726">
        <v>1571</v>
      </c>
      <c r="K45" s="726">
        <v>8290</v>
      </c>
      <c r="L45" s="726">
        <v>24948</v>
      </c>
      <c r="M45" s="726">
        <v>16368</v>
      </c>
      <c r="N45" s="726">
        <v>10263</v>
      </c>
      <c r="O45" s="726">
        <v>8391</v>
      </c>
      <c r="P45" s="726">
        <v>6984</v>
      </c>
      <c r="Q45" s="726">
        <v>2087</v>
      </c>
      <c r="R45" s="726">
        <v>572</v>
      </c>
      <c r="S45" s="726">
        <v>162</v>
      </c>
      <c r="T45" s="726">
        <v>0</v>
      </c>
      <c r="U45" s="726">
        <v>0</v>
      </c>
      <c r="V45" s="726">
        <v>64</v>
      </c>
      <c r="W45" s="726">
        <v>9</v>
      </c>
      <c r="X45" s="726">
        <v>0</v>
      </c>
      <c r="Y45" s="726">
        <v>0</v>
      </c>
      <c r="Z45" s="727">
        <v>80905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0</v>
      </c>
      <c r="H46" s="729">
        <v>3</v>
      </c>
      <c r="I46" s="729">
        <v>66</v>
      </c>
      <c r="J46" s="729">
        <v>71</v>
      </c>
      <c r="K46" s="729">
        <v>265</v>
      </c>
      <c r="L46" s="729">
        <v>491</v>
      </c>
      <c r="M46" s="729">
        <v>268</v>
      </c>
      <c r="N46" s="729">
        <v>159</v>
      </c>
      <c r="O46" s="729">
        <v>114</v>
      </c>
      <c r="P46" s="729">
        <v>104</v>
      </c>
      <c r="Q46" s="729">
        <v>30</v>
      </c>
      <c r="R46" s="729">
        <v>7</v>
      </c>
      <c r="S46" s="729">
        <v>2</v>
      </c>
      <c r="T46" s="729">
        <v>0</v>
      </c>
      <c r="U46" s="729">
        <v>0</v>
      </c>
      <c r="V46" s="729">
        <v>1</v>
      </c>
      <c r="W46" s="729">
        <v>0</v>
      </c>
      <c r="X46" s="729">
        <v>0</v>
      </c>
      <c r="Y46" s="729">
        <v>0</v>
      </c>
      <c r="Z46" s="730">
        <v>1581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0</v>
      </c>
      <c r="H47" s="731">
        <f t="shared" si="4"/>
        <v>1.24</v>
      </c>
      <c r="I47" s="731">
        <f t="shared" si="4"/>
        <v>32.57</v>
      </c>
      <c r="J47" s="731">
        <f t="shared" si="4"/>
        <v>34.200000000000003</v>
      </c>
      <c r="K47" s="731">
        <f t="shared" si="4"/>
        <v>147.83000000000001</v>
      </c>
      <c r="L47" s="731">
        <f t="shared" si="4"/>
        <v>392.57</v>
      </c>
      <c r="M47" s="731">
        <f t="shared" si="4"/>
        <v>238.81</v>
      </c>
      <c r="N47" s="731">
        <f t="shared" si="4"/>
        <v>144.79</v>
      </c>
      <c r="O47" s="731">
        <f t="shared" si="4"/>
        <v>134.57999999999998</v>
      </c>
      <c r="P47" s="731">
        <f t="shared" si="4"/>
        <v>105.58999999999999</v>
      </c>
      <c r="Q47" s="731">
        <f t="shared" si="4"/>
        <v>30.439999999999998</v>
      </c>
      <c r="R47" s="731">
        <f t="shared" si="4"/>
        <v>8.08</v>
      </c>
      <c r="S47" s="731">
        <f t="shared" si="4"/>
        <v>2.29</v>
      </c>
      <c r="T47" s="731">
        <f t="shared" si="4"/>
        <v>0</v>
      </c>
      <c r="U47" s="731">
        <f t="shared" si="4"/>
        <v>0</v>
      </c>
      <c r="V47" s="731">
        <f t="shared" si="4"/>
        <v>0.9</v>
      </c>
      <c r="W47" s="731">
        <f t="shared" si="4"/>
        <v>0.12</v>
      </c>
      <c r="X47" s="731">
        <f t="shared" si="4"/>
        <v>0</v>
      </c>
      <c r="Y47" s="731">
        <f t="shared" si="4"/>
        <v>0</v>
      </c>
      <c r="Z47" s="723">
        <f t="shared" si="4"/>
        <v>1274.01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0</v>
      </c>
      <c r="H48" s="726">
        <f t="shared" si="4"/>
        <v>36</v>
      </c>
      <c r="I48" s="726">
        <f t="shared" si="4"/>
        <v>1160</v>
      </c>
      <c r="J48" s="726">
        <f t="shared" si="4"/>
        <v>1571</v>
      </c>
      <c r="K48" s="726">
        <f t="shared" si="4"/>
        <v>8290</v>
      </c>
      <c r="L48" s="726">
        <f t="shared" si="4"/>
        <v>24948</v>
      </c>
      <c r="M48" s="726">
        <f t="shared" si="4"/>
        <v>16422</v>
      </c>
      <c r="N48" s="726">
        <f t="shared" si="4"/>
        <v>10281</v>
      </c>
      <c r="O48" s="726">
        <f t="shared" si="4"/>
        <v>9550</v>
      </c>
      <c r="P48" s="726">
        <f t="shared" si="4"/>
        <v>7499</v>
      </c>
      <c r="Q48" s="726">
        <f t="shared" si="4"/>
        <v>2162</v>
      </c>
      <c r="R48" s="726">
        <f t="shared" si="4"/>
        <v>572</v>
      </c>
      <c r="S48" s="726">
        <f t="shared" si="4"/>
        <v>162</v>
      </c>
      <c r="T48" s="726">
        <f t="shared" si="4"/>
        <v>0</v>
      </c>
      <c r="U48" s="726">
        <f t="shared" si="4"/>
        <v>0</v>
      </c>
      <c r="V48" s="726">
        <f t="shared" si="4"/>
        <v>64</v>
      </c>
      <c r="W48" s="726">
        <f t="shared" si="4"/>
        <v>9</v>
      </c>
      <c r="X48" s="726">
        <f t="shared" si="4"/>
        <v>0</v>
      </c>
      <c r="Y48" s="726">
        <f t="shared" si="4"/>
        <v>0</v>
      </c>
      <c r="Z48" s="727">
        <f t="shared" si="4"/>
        <v>82726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0</v>
      </c>
      <c r="H49" s="733">
        <f t="shared" si="4"/>
        <v>3</v>
      </c>
      <c r="I49" s="733">
        <f t="shared" si="4"/>
        <v>66</v>
      </c>
      <c r="J49" s="733">
        <f t="shared" si="4"/>
        <v>71</v>
      </c>
      <c r="K49" s="733">
        <f t="shared" si="4"/>
        <v>265</v>
      </c>
      <c r="L49" s="733">
        <f t="shared" si="4"/>
        <v>491</v>
      </c>
      <c r="M49" s="733">
        <f t="shared" si="4"/>
        <v>268</v>
      </c>
      <c r="N49" s="733">
        <f t="shared" si="4"/>
        <v>159</v>
      </c>
      <c r="O49" s="733">
        <f t="shared" si="4"/>
        <v>132</v>
      </c>
      <c r="P49" s="733">
        <f t="shared" si="4"/>
        <v>110</v>
      </c>
      <c r="Q49" s="733">
        <f t="shared" si="4"/>
        <v>31</v>
      </c>
      <c r="R49" s="733">
        <f t="shared" si="4"/>
        <v>7</v>
      </c>
      <c r="S49" s="733">
        <f t="shared" si="4"/>
        <v>2</v>
      </c>
      <c r="T49" s="733">
        <f t="shared" si="4"/>
        <v>0</v>
      </c>
      <c r="U49" s="733">
        <f t="shared" si="4"/>
        <v>0</v>
      </c>
      <c r="V49" s="733">
        <f t="shared" si="4"/>
        <v>1</v>
      </c>
      <c r="W49" s="733">
        <f t="shared" si="4"/>
        <v>0</v>
      </c>
      <c r="X49" s="733">
        <f t="shared" si="4"/>
        <v>0</v>
      </c>
      <c r="Y49" s="733">
        <f t="shared" si="4"/>
        <v>0</v>
      </c>
      <c r="Z49" s="734">
        <f t="shared" si="4"/>
        <v>1606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0</v>
      </c>
      <c r="H50" s="731">
        <f t="shared" si="5"/>
        <v>1.24</v>
      </c>
      <c r="I50" s="731">
        <f t="shared" si="5"/>
        <v>32.57</v>
      </c>
      <c r="J50" s="731">
        <f t="shared" si="5"/>
        <v>34.200000000000003</v>
      </c>
      <c r="K50" s="731">
        <f t="shared" si="5"/>
        <v>147.83000000000001</v>
      </c>
      <c r="L50" s="731">
        <f t="shared" si="5"/>
        <v>392.57</v>
      </c>
      <c r="M50" s="731">
        <f t="shared" si="5"/>
        <v>238.91</v>
      </c>
      <c r="N50" s="731">
        <f t="shared" si="5"/>
        <v>144.87</v>
      </c>
      <c r="O50" s="731">
        <f t="shared" si="5"/>
        <v>134.72999999999999</v>
      </c>
      <c r="P50" s="731">
        <f t="shared" si="5"/>
        <v>105.91999999999999</v>
      </c>
      <c r="Q50" s="731">
        <f t="shared" si="5"/>
        <v>34.82</v>
      </c>
      <c r="R50" s="731">
        <f t="shared" si="5"/>
        <v>48.879999999999995</v>
      </c>
      <c r="S50" s="731">
        <f t="shared" si="5"/>
        <v>14.010000000000002</v>
      </c>
      <c r="T50" s="731">
        <f t="shared" si="5"/>
        <v>12.03</v>
      </c>
      <c r="U50" s="731">
        <f t="shared" si="5"/>
        <v>2.59</v>
      </c>
      <c r="V50" s="731">
        <f t="shared" si="5"/>
        <v>19.29</v>
      </c>
      <c r="W50" s="731">
        <f t="shared" si="5"/>
        <v>10.78</v>
      </c>
      <c r="X50" s="731">
        <f t="shared" si="5"/>
        <v>3.43</v>
      </c>
      <c r="Y50" s="731">
        <f t="shared" si="5"/>
        <v>1.54</v>
      </c>
      <c r="Z50" s="723">
        <f t="shared" si="5"/>
        <v>1380.2099999999998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0</v>
      </c>
      <c r="H51" s="726">
        <f t="shared" si="5"/>
        <v>36</v>
      </c>
      <c r="I51" s="726">
        <f t="shared" si="5"/>
        <v>1160</v>
      </c>
      <c r="J51" s="726">
        <f t="shared" si="5"/>
        <v>1571</v>
      </c>
      <c r="K51" s="726">
        <f t="shared" si="5"/>
        <v>8290</v>
      </c>
      <c r="L51" s="726">
        <f t="shared" si="5"/>
        <v>24948</v>
      </c>
      <c r="M51" s="726">
        <f t="shared" si="5"/>
        <v>16436</v>
      </c>
      <c r="N51" s="726">
        <f t="shared" si="5"/>
        <v>10293</v>
      </c>
      <c r="O51" s="726">
        <f t="shared" si="5"/>
        <v>9576</v>
      </c>
      <c r="P51" s="726">
        <f t="shared" si="5"/>
        <v>7559</v>
      </c>
      <c r="Q51" s="726">
        <f t="shared" si="5"/>
        <v>2998</v>
      </c>
      <c r="R51" s="726">
        <f t="shared" si="5"/>
        <v>8635</v>
      </c>
      <c r="S51" s="726">
        <f t="shared" si="5"/>
        <v>2535</v>
      </c>
      <c r="T51" s="726">
        <f t="shared" si="5"/>
        <v>2448</v>
      </c>
      <c r="U51" s="726">
        <f t="shared" si="5"/>
        <v>524</v>
      </c>
      <c r="V51" s="726">
        <f t="shared" si="5"/>
        <v>3812</v>
      </c>
      <c r="W51" s="726">
        <f t="shared" si="5"/>
        <v>2179</v>
      </c>
      <c r="X51" s="726">
        <f t="shared" si="5"/>
        <v>700</v>
      </c>
      <c r="Y51" s="726">
        <f t="shared" si="5"/>
        <v>312</v>
      </c>
      <c r="Z51" s="727">
        <f t="shared" si="5"/>
        <v>104012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0</v>
      </c>
      <c r="H52" s="733">
        <f t="shared" si="5"/>
        <v>3</v>
      </c>
      <c r="I52" s="733">
        <f t="shared" si="5"/>
        <v>66</v>
      </c>
      <c r="J52" s="733">
        <f t="shared" si="5"/>
        <v>71</v>
      </c>
      <c r="K52" s="733">
        <f t="shared" si="5"/>
        <v>265</v>
      </c>
      <c r="L52" s="733">
        <f t="shared" si="5"/>
        <v>491</v>
      </c>
      <c r="M52" s="733">
        <f t="shared" si="5"/>
        <v>268</v>
      </c>
      <c r="N52" s="733">
        <f t="shared" si="5"/>
        <v>159</v>
      </c>
      <c r="O52" s="733">
        <f t="shared" si="5"/>
        <v>132</v>
      </c>
      <c r="P52" s="733">
        <f t="shared" si="5"/>
        <v>110</v>
      </c>
      <c r="Q52" s="733">
        <f t="shared" si="5"/>
        <v>37</v>
      </c>
      <c r="R52" s="733">
        <f t="shared" si="5"/>
        <v>50</v>
      </c>
      <c r="S52" s="733">
        <f t="shared" si="5"/>
        <v>9</v>
      </c>
      <c r="T52" s="733">
        <f t="shared" si="5"/>
        <v>8</v>
      </c>
      <c r="U52" s="733">
        <f t="shared" si="5"/>
        <v>0</v>
      </c>
      <c r="V52" s="733">
        <f t="shared" si="5"/>
        <v>17</v>
      </c>
      <c r="W52" s="733">
        <f t="shared" si="5"/>
        <v>8</v>
      </c>
      <c r="X52" s="733">
        <f t="shared" si="5"/>
        <v>3</v>
      </c>
      <c r="Y52" s="733">
        <f t="shared" si="5"/>
        <v>1</v>
      </c>
      <c r="Z52" s="734">
        <f t="shared" si="5"/>
        <v>1698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0</v>
      </c>
      <c r="G53" s="731">
        <f t="shared" si="6"/>
        <v>0.21</v>
      </c>
      <c r="H53" s="731">
        <f t="shared" si="6"/>
        <v>20.709999999999997</v>
      </c>
      <c r="I53" s="731">
        <f t="shared" si="6"/>
        <v>47.46</v>
      </c>
      <c r="J53" s="731">
        <f t="shared" si="6"/>
        <v>54.6</v>
      </c>
      <c r="K53" s="731">
        <f t="shared" si="6"/>
        <v>162.20000000000002</v>
      </c>
      <c r="L53" s="731">
        <f t="shared" si="6"/>
        <v>394.42</v>
      </c>
      <c r="M53" s="731">
        <f t="shared" si="6"/>
        <v>243.38</v>
      </c>
      <c r="N53" s="731">
        <f t="shared" si="6"/>
        <v>185.03</v>
      </c>
      <c r="O53" s="731">
        <f t="shared" si="6"/>
        <v>156.99</v>
      </c>
      <c r="P53" s="731">
        <f t="shared" si="6"/>
        <v>153.20999999999998</v>
      </c>
      <c r="Q53" s="731">
        <f t="shared" si="6"/>
        <v>53.93</v>
      </c>
      <c r="R53" s="731">
        <f t="shared" si="6"/>
        <v>54.179999999999993</v>
      </c>
      <c r="S53" s="731">
        <f t="shared" si="6"/>
        <v>14.740000000000002</v>
      </c>
      <c r="T53" s="731">
        <f t="shared" si="6"/>
        <v>12.51</v>
      </c>
      <c r="U53" s="731">
        <f t="shared" si="6"/>
        <v>2.59</v>
      </c>
      <c r="V53" s="731">
        <f t="shared" si="6"/>
        <v>19.29</v>
      </c>
      <c r="W53" s="731">
        <f t="shared" si="6"/>
        <v>11.629999999999999</v>
      </c>
      <c r="X53" s="731">
        <f t="shared" si="6"/>
        <v>4.3499999999999996</v>
      </c>
      <c r="Y53" s="731">
        <f t="shared" si="6"/>
        <v>1.54</v>
      </c>
      <c r="Z53" s="723">
        <f t="shared" si="6"/>
        <v>1592.9699999999998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0</v>
      </c>
      <c r="G54" s="726">
        <f t="shared" si="6"/>
        <v>8</v>
      </c>
      <c r="H54" s="726">
        <f t="shared" si="6"/>
        <v>670</v>
      </c>
      <c r="I54" s="726">
        <f t="shared" si="6"/>
        <v>2183</v>
      </c>
      <c r="J54" s="726">
        <f t="shared" si="6"/>
        <v>3146</v>
      </c>
      <c r="K54" s="726">
        <f t="shared" si="6"/>
        <v>9924</v>
      </c>
      <c r="L54" s="726">
        <f t="shared" si="6"/>
        <v>25177</v>
      </c>
      <c r="M54" s="726">
        <f t="shared" si="6"/>
        <v>16793</v>
      </c>
      <c r="N54" s="726">
        <f t="shared" si="6"/>
        <v>17129</v>
      </c>
      <c r="O54" s="726">
        <f t="shared" si="6"/>
        <v>13466</v>
      </c>
      <c r="P54" s="726">
        <f t="shared" si="6"/>
        <v>16270</v>
      </c>
      <c r="Q54" s="726">
        <f t="shared" si="6"/>
        <v>6716</v>
      </c>
      <c r="R54" s="726">
        <f t="shared" si="6"/>
        <v>9941</v>
      </c>
      <c r="S54" s="726">
        <f t="shared" si="6"/>
        <v>2682</v>
      </c>
      <c r="T54" s="726">
        <f t="shared" si="6"/>
        <v>2546</v>
      </c>
      <c r="U54" s="726">
        <f t="shared" si="6"/>
        <v>524</v>
      </c>
      <c r="V54" s="726">
        <f t="shared" si="6"/>
        <v>3812</v>
      </c>
      <c r="W54" s="726">
        <f t="shared" si="6"/>
        <v>2353</v>
      </c>
      <c r="X54" s="726">
        <f t="shared" si="6"/>
        <v>928</v>
      </c>
      <c r="Y54" s="726">
        <f t="shared" si="6"/>
        <v>312</v>
      </c>
      <c r="Z54" s="727">
        <f t="shared" si="6"/>
        <v>134580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0</v>
      </c>
      <c r="G55" s="736">
        <f t="shared" si="6"/>
        <v>1</v>
      </c>
      <c r="H55" s="736">
        <f t="shared" si="6"/>
        <v>65</v>
      </c>
      <c r="I55" s="736">
        <f t="shared" si="6"/>
        <v>129</v>
      </c>
      <c r="J55" s="736">
        <f t="shared" si="6"/>
        <v>142</v>
      </c>
      <c r="K55" s="736">
        <f t="shared" si="6"/>
        <v>315</v>
      </c>
      <c r="L55" s="736">
        <f t="shared" si="6"/>
        <v>497</v>
      </c>
      <c r="M55" s="736">
        <f t="shared" si="6"/>
        <v>272</v>
      </c>
      <c r="N55" s="736">
        <f t="shared" si="6"/>
        <v>295</v>
      </c>
      <c r="O55" s="736">
        <f t="shared" si="6"/>
        <v>195</v>
      </c>
      <c r="P55" s="736">
        <f t="shared" si="6"/>
        <v>210</v>
      </c>
      <c r="Q55" s="736">
        <f t="shared" si="6"/>
        <v>67</v>
      </c>
      <c r="R55" s="736">
        <f t="shared" si="6"/>
        <v>58</v>
      </c>
      <c r="S55" s="736">
        <f t="shared" si="6"/>
        <v>10</v>
      </c>
      <c r="T55" s="736">
        <f t="shared" si="6"/>
        <v>9</v>
      </c>
      <c r="U55" s="736">
        <f t="shared" si="6"/>
        <v>0</v>
      </c>
      <c r="V55" s="736">
        <f t="shared" si="6"/>
        <v>17</v>
      </c>
      <c r="W55" s="736">
        <f t="shared" si="6"/>
        <v>9</v>
      </c>
      <c r="X55" s="736">
        <f t="shared" si="6"/>
        <v>4</v>
      </c>
      <c r="Y55" s="736">
        <f t="shared" si="6"/>
        <v>1</v>
      </c>
      <c r="Z55" s="737">
        <f t="shared" si="6"/>
        <v>2296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21.19</v>
      </c>
      <c r="H59" s="901"/>
      <c r="I59" s="901">
        <v>2119</v>
      </c>
      <c r="J59" s="901"/>
      <c r="K59" s="901">
        <v>1.63</v>
      </c>
      <c r="L59" s="901"/>
      <c r="M59" s="901">
        <v>0</v>
      </c>
      <c r="N59" s="901"/>
      <c r="O59" s="901">
        <v>0.82</v>
      </c>
      <c r="P59" s="901"/>
      <c r="Q59" s="901">
        <v>42.39</v>
      </c>
      <c r="R59" s="901"/>
      <c r="S59" s="906">
        <f>M59+O59+Q59</f>
        <v>43.21</v>
      </c>
      <c r="T59" s="907"/>
      <c r="U59" s="901">
        <f>Z53+G59+K59+S59</f>
        <v>1659</v>
      </c>
      <c r="V59" s="901"/>
      <c r="W59" s="901">
        <f>Z54</f>
        <v>134580</v>
      </c>
      <c r="X59" s="901"/>
      <c r="Y59" s="901">
        <f>Z55</f>
        <v>2296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topLeftCell="C1"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400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0</v>
      </c>
      <c r="H5" s="722">
        <v>0</v>
      </c>
      <c r="I5" s="722">
        <v>0</v>
      </c>
      <c r="J5" s="722">
        <v>0</v>
      </c>
      <c r="K5" s="722">
        <v>0.22</v>
      </c>
      <c r="L5" s="722">
        <v>0</v>
      </c>
      <c r="M5" s="722">
        <v>0</v>
      </c>
      <c r="N5" s="722">
        <v>0.81</v>
      </c>
      <c r="O5" s="722">
        <v>2.5</v>
      </c>
      <c r="P5" s="722">
        <v>1.1000000000000001</v>
      </c>
      <c r="Q5" s="722">
        <v>0</v>
      </c>
      <c r="R5" s="722">
        <v>0.51</v>
      </c>
      <c r="S5" s="722">
        <v>0</v>
      </c>
      <c r="T5" s="722">
        <v>0</v>
      </c>
      <c r="U5" s="722">
        <v>0</v>
      </c>
      <c r="V5" s="722">
        <v>0</v>
      </c>
      <c r="W5" s="722">
        <v>0</v>
      </c>
      <c r="X5" s="722">
        <v>0</v>
      </c>
      <c r="Y5" s="722">
        <v>0</v>
      </c>
      <c r="Z5" s="723">
        <v>5.14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0</v>
      </c>
      <c r="H6" s="726">
        <v>0</v>
      </c>
      <c r="I6" s="726">
        <v>0</v>
      </c>
      <c r="J6" s="726">
        <v>0</v>
      </c>
      <c r="K6" s="726">
        <v>61</v>
      </c>
      <c r="L6" s="726">
        <v>0</v>
      </c>
      <c r="M6" s="726">
        <v>0</v>
      </c>
      <c r="N6" s="726">
        <v>308</v>
      </c>
      <c r="O6" s="726">
        <v>984</v>
      </c>
      <c r="P6" s="726">
        <v>469</v>
      </c>
      <c r="Q6" s="726">
        <v>0</v>
      </c>
      <c r="R6" s="726">
        <v>238</v>
      </c>
      <c r="S6" s="726">
        <v>0</v>
      </c>
      <c r="T6" s="726">
        <v>0</v>
      </c>
      <c r="U6" s="726">
        <v>0</v>
      </c>
      <c r="V6" s="726">
        <v>0</v>
      </c>
      <c r="W6" s="726">
        <v>0</v>
      </c>
      <c r="X6" s="726">
        <v>0</v>
      </c>
      <c r="Y6" s="726">
        <v>0</v>
      </c>
      <c r="Z6" s="727">
        <v>2060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0</v>
      </c>
      <c r="H7" s="729">
        <v>0</v>
      </c>
      <c r="I7" s="729">
        <v>0</v>
      </c>
      <c r="J7" s="729">
        <v>0</v>
      </c>
      <c r="K7" s="729">
        <v>2</v>
      </c>
      <c r="L7" s="729">
        <v>0</v>
      </c>
      <c r="M7" s="729">
        <v>0</v>
      </c>
      <c r="N7" s="729">
        <v>5</v>
      </c>
      <c r="O7" s="729">
        <v>13</v>
      </c>
      <c r="P7" s="729">
        <v>5</v>
      </c>
      <c r="Q7" s="729">
        <v>0</v>
      </c>
      <c r="R7" s="729">
        <v>2</v>
      </c>
      <c r="S7" s="729">
        <v>0</v>
      </c>
      <c r="T7" s="729">
        <v>0</v>
      </c>
      <c r="U7" s="729">
        <v>0</v>
      </c>
      <c r="V7" s="729">
        <v>0</v>
      </c>
      <c r="W7" s="729">
        <v>0</v>
      </c>
      <c r="X7" s="729">
        <v>0</v>
      </c>
      <c r="Y7" s="729">
        <v>0</v>
      </c>
      <c r="Z7" s="730">
        <v>27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3.29</v>
      </c>
      <c r="G8" s="731">
        <v>1.27</v>
      </c>
      <c r="H8" s="731">
        <v>12.45</v>
      </c>
      <c r="I8" s="731">
        <v>44</v>
      </c>
      <c r="J8" s="731">
        <v>3.75</v>
      </c>
      <c r="K8" s="731">
        <v>2.4500000000000002</v>
      </c>
      <c r="L8" s="731">
        <v>12.7</v>
      </c>
      <c r="M8" s="731">
        <v>4.84</v>
      </c>
      <c r="N8" s="731">
        <v>17.05</v>
      </c>
      <c r="O8" s="731">
        <v>6.51</v>
      </c>
      <c r="P8" s="731">
        <v>4.91</v>
      </c>
      <c r="Q8" s="731">
        <v>0.79</v>
      </c>
      <c r="R8" s="731">
        <v>0.55000000000000004</v>
      </c>
      <c r="S8" s="731">
        <v>1.1200000000000001</v>
      </c>
      <c r="T8" s="731">
        <v>0</v>
      </c>
      <c r="U8" s="731">
        <v>0</v>
      </c>
      <c r="V8" s="731">
        <v>0</v>
      </c>
      <c r="W8" s="731">
        <v>0</v>
      </c>
      <c r="X8" s="731">
        <v>0</v>
      </c>
      <c r="Y8" s="731">
        <v>0</v>
      </c>
      <c r="Z8" s="723">
        <v>115.68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63</v>
      </c>
      <c r="G9" s="726">
        <v>66</v>
      </c>
      <c r="H9" s="726">
        <v>1205</v>
      </c>
      <c r="I9" s="726">
        <v>3617</v>
      </c>
      <c r="J9" s="726">
        <v>389</v>
      </c>
      <c r="K9" s="726">
        <v>320</v>
      </c>
      <c r="L9" s="726">
        <v>2859</v>
      </c>
      <c r="M9" s="726">
        <v>812</v>
      </c>
      <c r="N9" s="726">
        <v>3124</v>
      </c>
      <c r="O9" s="726">
        <v>1285</v>
      </c>
      <c r="P9" s="726">
        <v>1031</v>
      </c>
      <c r="Q9" s="726">
        <v>177</v>
      </c>
      <c r="R9" s="726">
        <v>128</v>
      </c>
      <c r="S9" s="726">
        <v>269</v>
      </c>
      <c r="T9" s="726">
        <v>0</v>
      </c>
      <c r="U9" s="726">
        <v>0</v>
      </c>
      <c r="V9" s="726">
        <v>0</v>
      </c>
      <c r="W9" s="726">
        <v>0</v>
      </c>
      <c r="X9" s="726">
        <v>0</v>
      </c>
      <c r="Y9" s="726">
        <v>0</v>
      </c>
      <c r="Z9" s="727">
        <v>15345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15</v>
      </c>
      <c r="G10" s="729">
        <v>8</v>
      </c>
      <c r="H10" s="729">
        <v>88</v>
      </c>
      <c r="I10" s="729">
        <v>224</v>
      </c>
      <c r="J10" s="729">
        <v>17</v>
      </c>
      <c r="K10" s="729">
        <v>10</v>
      </c>
      <c r="L10" s="729">
        <v>67</v>
      </c>
      <c r="M10" s="729">
        <v>16</v>
      </c>
      <c r="N10" s="729">
        <v>54</v>
      </c>
      <c r="O10" s="729">
        <v>18</v>
      </c>
      <c r="P10" s="729">
        <v>11</v>
      </c>
      <c r="Q10" s="729">
        <v>2</v>
      </c>
      <c r="R10" s="729">
        <v>1</v>
      </c>
      <c r="S10" s="729">
        <v>2</v>
      </c>
      <c r="T10" s="729">
        <v>0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30">
        <v>533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0</v>
      </c>
      <c r="L11" s="731">
        <v>0.35</v>
      </c>
      <c r="M11" s="731">
        <v>0.23</v>
      </c>
      <c r="N11" s="731">
        <v>0.86</v>
      </c>
      <c r="O11" s="731">
        <v>1.68</v>
      </c>
      <c r="P11" s="731">
        <v>10.45</v>
      </c>
      <c r="Q11" s="731">
        <v>0</v>
      </c>
      <c r="R11" s="731">
        <v>0.08</v>
      </c>
      <c r="S11" s="731">
        <v>0</v>
      </c>
      <c r="T11" s="731">
        <v>0</v>
      </c>
      <c r="U11" s="731">
        <v>0</v>
      </c>
      <c r="V11" s="731">
        <v>0</v>
      </c>
      <c r="W11" s="731">
        <v>0</v>
      </c>
      <c r="X11" s="731">
        <v>0</v>
      </c>
      <c r="Y11" s="731">
        <v>0</v>
      </c>
      <c r="Z11" s="723">
        <v>13.65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0</v>
      </c>
      <c r="L12" s="726">
        <v>41</v>
      </c>
      <c r="M12" s="726">
        <v>31</v>
      </c>
      <c r="N12" s="726">
        <v>133</v>
      </c>
      <c r="O12" s="726">
        <v>282</v>
      </c>
      <c r="P12" s="726">
        <v>1896</v>
      </c>
      <c r="Q12" s="726">
        <v>0</v>
      </c>
      <c r="R12" s="726">
        <v>16</v>
      </c>
      <c r="S12" s="726">
        <v>0</v>
      </c>
      <c r="T12" s="726">
        <v>0</v>
      </c>
      <c r="U12" s="726">
        <v>0</v>
      </c>
      <c r="V12" s="726">
        <v>0</v>
      </c>
      <c r="W12" s="726">
        <v>0</v>
      </c>
      <c r="X12" s="726">
        <v>0</v>
      </c>
      <c r="Y12" s="726">
        <v>0</v>
      </c>
      <c r="Z12" s="727">
        <v>2399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0</v>
      </c>
      <c r="L13" s="729">
        <v>2</v>
      </c>
      <c r="M13" s="729">
        <v>1</v>
      </c>
      <c r="N13" s="729">
        <v>2</v>
      </c>
      <c r="O13" s="729">
        <v>5</v>
      </c>
      <c r="P13" s="729">
        <v>23</v>
      </c>
      <c r="Q13" s="729">
        <v>0</v>
      </c>
      <c r="R13" s="729">
        <v>0</v>
      </c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33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0.66</v>
      </c>
      <c r="N14" s="731">
        <v>0</v>
      </c>
      <c r="O14" s="731">
        <v>0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0.66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88</v>
      </c>
      <c r="N15" s="726">
        <v>0</v>
      </c>
      <c r="O15" s="726">
        <v>0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88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3</v>
      </c>
      <c r="N16" s="729">
        <v>0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3.29</v>
      </c>
      <c r="G17" s="731">
        <f t="shared" si="0"/>
        <v>1.27</v>
      </c>
      <c r="H17" s="731">
        <f t="shared" si="0"/>
        <v>12.45</v>
      </c>
      <c r="I17" s="731">
        <f t="shared" si="0"/>
        <v>44</v>
      </c>
      <c r="J17" s="731">
        <f t="shared" si="0"/>
        <v>3.75</v>
      </c>
      <c r="K17" s="731">
        <f t="shared" si="0"/>
        <v>2.6700000000000004</v>
      </c>
      <c r="L17" s="731">
        <f t="shared" si="0"/>
        <v>13.049999999999999</v>
      </c>
      <c r="M17" s="731">
        <f t="shared" si="0"/>
        <v>5.73</v>
      </c>
      <c r="N17" s="731">
        <f t="shared" si="0"/>
        <v>18.72</v>
      </c>
      <c r="O17" s="731">
        <f t="shared" si="0"/>
        <v>10.69</v>
      </c>
      <c r="P17" s="731">
        <f t="shared" si="0"/>
        <v>16.46</v>
      </c>
      <c r="Q17" s="731">
        <f t="shared" si="0"/>
        <v>0.79</v>
      </c>
      <c r="R17" s="731">
        <f t="shared" si="0"/>
        <v>1.1400000000000001</v>
      </c>
      <c r="S17" s="731">
        <f t="shared" si="0"/>
        <v>1.1200000000000001</v>
      </c>
      <c r="T17" s="731">
        <f t="shared" si="0"/>
        <v>0</v>
      </c>
      <c r="U17" s="731">
        <f t="shared" si="0"/>
        <v>0</v>
      </c>
      <c r="V17" s="731">
        <f t="shared" si="0"/>
        <v>0</v>
      </c>
      <c r="W17" s="731">
        <f t="shared" si="0"/>
        <v>0</v>
      </c>
      <c r="X17" s="731">
        <f t="shared" si="0"/>
        <v>0</v>
      </c>
      <c r="Y17" s="731">
        <f t="shared" si="0"/>
        <v>0</v>
      </c>
      <c r="Z17" s="723">
        <f t="shared" si="0"/>
        <v>135.13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63</v>
      </c>
      <c r="G18" s="726">
        <f t="shared" si="0"/>
        <v>66</v>
      </c>
      <c r="H18" s="726">
        <f t="shared" si="0"/>
        <v>1205</v>
      </c>
      <c r="I18" s="726">
        <f t="shared" si="0"/>
        <v>3617</v>
      </c>
      <c r="J18" s="726">
        <f t="shared" si="0"/>
        <v>389</v>
      </c>
      <c r="K18" s="726">
        <f t="shared" si="0"/>
        <v>381</v>
      </c>
      <c r="L18" s="726">
        <f t="shared" si="0"/>
        <v>2900</v>
      </c>
      <c r="M18" s="726">
        <f t="shared" si="0"/>
        <v>931</v>
      </c>
      <c r="N18" s="726">
        <f t="shared" si="0"/>
        <v>3565</v>
      </c>
      <c r="O18" s="726">
        <f t="shared" si="0"/>
        <v>2551</v>
      </c>
      <c r="P18" s="726">
        <f t="shared" si="0"/>
        <v>3396</v>
      </c>
      <c r="Q18" s="726">
        <f t="shared" si="0"/>
        <v>177</v>
      </c>
      <c r="R18" s="726">
        <f t="shared" si="0"/>
        <v>382</v>
      </c>
      <c r="S18" s="726">
        <f t="shared" si="0"/>
        <v>269</v>
      </c>
      <c r="T18" s="726">
        <f t="shared" si="0"/>
        <v>0</v>
      </c>
      <c r="U18" s="726">
        <f t="shared" si="0"/>
        <v>0</v>
      </c>
      <c r="V18" s="726">
        <f t="shared" si="0"/>
        <v>0</v>
      </c>
      <c r="W18" s="726">
        <f t="shared" si="0"/>
        <v>0</v>
      </c>
      <c r="X18" s="726">
        <f t="shared" si="0"/>
        <v>0</v>
      </c>
      <c r="Y18" s="726">
        <f t="shared" si="0"/>
        <v>0</v>
      </c>
      <c r="Z18" s="727">
        <f t="shared" si="0"/>
        <v>19892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15</v>
      </c>
      <c r="G19" s="733">
        <f t="shared" si="0"/>
        <v>8</v>
      </c>
      <c r="H19" s="733">
        <f t="shared" si="0"/>
        <v>88</v>
      </c>
      <c r="I19" s="733">
        <f t="shared" si="0"/>
        <v>224</v>
      </c>
      <c r="J19" s="733">
        <f t="shared" si="0"/>
        <v>17</v>
      </c>
      <c r="K19" s="733">
        <f t="shared" si="0"/>
        <v>12</v>
      </c>
      <c r="L19" s="733">
        <f t="shared" si="0"/>
        <v>69</v>
      </c>
      <c r="M19" s="733">
        <f t="shared" si="0"/>
        <v>20</v>
      </c>
      <c r="N19" s="733">
        <f t="shared" si="0"/>
        <v>61</v>
      </c>
      <c r="O19" s="733">
        <f t="shared" si="0"/>
        <v>36</v>
      </c>
      <c r="P19" s="733">
        <f t="shared" si="0"/>
        <v>39</v>
      </c>
      <c r="Q19" s="733">
        <f t="shared" si="0"/>
        <v>2</v>
      </c>
      <c r="R19" s="733">
        <f t="shared" si="0"/>
        <v>3</v>
      </c>
      <c r="S19" s="733">
        <f t="shared" si="0"/>
        <v>2</v>
      </c>
      <c r="T19" s="733">
        <f t="shared" si="0"/>
        <v>0</v>
      </c>
      <c r="U19" s="733">
        <f t="shared" si="0"/>
        <v>0</v>
      </c>
      <c r="V19" s="733">
        <f t="shared" si="0"/>
        <v>0</v>
      </c>
      <c r="W19" s="733">
        <f t="shared" si="0"/>
        <v>0</v>
      </c>
      <c r="X19" s="733">
        <f t="shared" si="0"/>
        <v>0</v>
      </c>
      <c r="Y19" s="733">
        <f t="shared" si="0"/>
        <v>0</v>
      </c>
      <c r="Z19" s="734">
        <f t="shared" si="0"/>
        <v>596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0</v>
      </c>
      <c r="J20" s="731">
        <v>0.88</v>
      </c>
      <c r="K20" s="731">
        <v>0</v>
      </c>
      <c r="L20" s="731">
        <v>0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0.88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0</v>
      </c>
      <c r="J21" s="726">
        <v>41</v>
      </c>
      <c r="K21" s="726">
        <v>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41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0</v>
      </c>
      <c r="J22" s="729">
        <v>1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0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0</v>
      </c>
      <c r="H24" s="726">
        <v>0</v>
      </c>
      <c r="I24" s="726">
        <v>0</v>
      </c>
      <c r="J24" s="726">
        <v>0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0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</v>
      </c>
      <c r="H26" s="731">
        <f t="shared" si="1"/>
        <v>0</v>
      </c>
      <c r="I26" s="731">
        <f t="shared" si="1"/>
        <v>0</v>
      </c>
      <c r="J26" s="731">
        <f t="shared" si="1"/>
        <v>0.88</v>
      </c>
      <c r="K26" s="731">
        <f t="shared" si="1"/>
        <v>0</v>
      </c>
      <c r="L26" s="731">
        <f t="shared" si="1"/>
        <v>0</v>
      </c>
      <c r="M26" s="731">
        <f t="shared" si="1"/>
        <v>0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0.88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0</v>
      </c>
      <c r="H27" s="726">
        <f t="shared" si="1"/>
        <v>0</v>
      </c>
      <c r="I27" s="726">
        <f t="shared" si="1"/>
        <v>0</v>
      </c>
      <c r="J27" s="726">
        <f t="shared" si="1"/>
        <v>41</v>
      </c>
      <c r="K27" s="726">
        <f t="shared" si="1"/>
        <v>0</v>
      </c>
      <c r="L27" s="726">
        <f t="shared" si="1"/>
        <v>0</v>
      </c>
      <c r="M27" s="726">
        <f t="shared" si="1"/>
        <v>0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41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0</v>
      </c>
      <c r="H28" s="733">
        <f t="shared" si="1"/>
        <v>0</v>
      </c>
      <c r="I28" s="733">
        <f t="shared" si="1"/>
        <v>0</v>
      </c>
      <c r="J28" s="733">
        <f t="shared" si="1"/>
        <v>1</v>
      </c>
      <c r="K28" s="733">
        <f t="shared" si="1"/>
        <v>0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3.29</v>
      </c>
      <c r="G29" s="731">
        <f t="shared" si="2"/>
        <v>1.27</v>
      </c>
      <c r="H29" s="731">
        <f t="shared" si="2"/>
        <v>12.45</v>
      </c>
      <c r="I29" s="731">
        <f t="shared" si="2"/>
        <v>44</v>
      </c>
      <c r="J29" s="731">
        <f t="shared" si="2"/>
        <v>4.63</v>
      </c>
      <c r="K29" s="731">
        <f t="shared" si="2"/>
        <v>2.6700000000000004</v>
      </c>
      <c r="L29" s="731">
        <f t="shared" si="2"/>
        <v>13.049999999999999</v>
      </c>
      <c r="M29" s="731">
        <f t="shared" si="2"/>
        <v>5.73</v>
      </c>
      <c r="N29" s="731">
        <f t="shared" si="2"/>
        <v>18.72</v>
      </c>
      <c r="O29" s="731">
        <f t="shared" si="2"/>
        <v>10.69</v>
      </c>
      <c r="P29" s="731">
        <f t="shared" si="2"/>
        <v>16.46</v>
      </c>
      <c r="Q29" s="731">
        <f t="shared" si="2"/>
        <v>0.79</v>
      </c>
      <c r="R29" s="731">
        <f t="shared" si="2"/>
        <v>1.1400000000000001</v>
      </c>
      <c r="S29" s="731">
        <f t="shared" si="2"/>
        <v>1.1200000000000001</v>
      </c>
      <c r="T29" s="731">
        <f t="shared" si="2"/>
        <v>0</v>
      </c>
      <c r="U29" s="731">
        <f t="shared" si="2"/>
        <v>0</v>
      </c>
      <c r="V29" s="731">
        <f t="shared" si="2"/>
        <v>0</v>
      </c>
      <c r="W29" s="731">
        <f t="shared" si="2"/>
        <v>0</v>
      </c>
      <c r="X29" s="731">
        <f t="shared" si="2"/>
        <v>0</v>
      </c>
      <c r="Y29" s="731">
        <f t="shared" si="2"/>
        <v>0</v>
      </c>
      <c r="Z29" s="723">
        <f t="shared" si="2"/>
        <v>136.01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63</v>
      </c>
      <c r="G30" s="726">
        <f t="shared" si="2"/>
        <v>66</v>
      </c>
      <c r="H30" s="726">
        <f t="shared" si="2"/>
        <v>1205</v>
      </c>
      <c r="I30" s="726">
        <f t="shared" si="2"/>
        <v>3617</v>
      </c>
      <c r="J30" s="726">
        <f t="shared" si="2"/>
        <v>430</v>
      </c>
      <c r="K30" s="726">
        <f t="shared" si="2"/>
        <v>381</v>
      </c>
      <c r="L30" s="726">
        <f t="shared" si="2"/>
        <v>2900</v>
      </c>
      <c r="M30" s="726">
        <f t="shared" si="2"/>
        <v>931</v>
      </c>
      <c r="N30" s="726">
        <f t="shared" si="2"/>
        <v>3565</v>
      </c>
      <c r="O30" s="726">
        <f t="shared" si="2"/>
        <v>2551</v>
      </c>
      <c r="P30" s="726">
        <f t="shared" si="2"/>
        <v>3396</v>
      </c>
      <c r="Q30" s="726">
        <f t="shared" si="2"/>
        <v>177</v>
      </c>
      <c r="R30" s="726">
        <f t="shared" si="2"/>
        <v>382</v>
      </c>
      <c r="S30" s="726">
        <f t="shared" si="2"/>
        <v>269</v>
      </c>
      <c r="T30" s="726">
        <f t="shared" si="2"/>
        <v>0</v>
      </c>
      <c r="U30" s="726">
        <f t="shared" si="2"/>
        <v>0</v>
      </c>
      <c r="V30" s="726">
        <f t="shared" si="2"/>
        <v>0</v>
      </c>
      <c r="W30" s="726">
        <f t="shared" si="2"/>
        <v>0</v>
      </c>
      <c r="X30" s="726">
        <f t="shared" si="2"/>
        <v>0</v>
      </c>
      <c r="Y30" s="726">
        <f t="shared" si="2"/>
        <v>0</v>
      </c>
      <c r="Z30" s="727">
        <f t="shared" si="2"/>
        <v>19933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15</v>
      </c>
      <c r="G31" s="733">
        <f t="shared" si="2"/>
        <v>8</v>
      </c>
      <c r="H31" s="733">
        <f t="shared" si="2"/>
        <v>88</v>
      </c>
      <c r="I31" s="733">
        <f t="shared" si="2"/>
        <v>224</v>
      </c>
      <c r="J31" s="733">
        <f t="shared" si="2"/>
        <v>18</v>
      </c>
      <c r="K31" s="733">
        <f t="shared" si="2"/>
        <v>12</v>
      </c>
      <c r="L31" s="733">
        <f t="shared" si="2"/>
        <v>69</v>
      </c>
      <c r="M31" s="733">
        <f t="shared" si="2"/>
        <v>20</v>
      </c>
      <c r="N31" s="733">
        <f t="shared" si="2"/>
        <v>61</v>
      </c>
      <c r="O31" s="733">
        <f t="shared" si="2"/>
        <v>36</v>
      </c>
      <c r="P31" s="733">
        <f t="shared" si="2"/>
        <v>39</v>
      </c>
      <c r="Q31" s="733">
        <f t="shared" si="2"/>
        <v>2</v>
      </c>
      <c r="R31" s="733">
        <f t="shared" si="2"/>
        <v>3</v>
      </c>
      <c r="S31" s="733">
        <f t="shared" si="2"/>
        <v>2</v>
      </c>
      <c r="T31" s="733">
        <f t="shared" si="2"/>
        <v>0</v>
      </c>
      <c r="U31" s="733">
        <f t="shared" si="2"/>
        <v>0</v>
      </c>
      <c r="V31" s="733">
        <f t="shared" si="2"/>
        <v>0</v>
      </c>
      <c r="W31" s="733">
        <f t="shared" si="2"/>
        <v>0</v>
      </c>
      <c r="X31" s="733">
        <f t="shared" si="2"/>
        <v>0</v>
      </c>
      <c r="Y31" s="733">
        <f t="shared" si="2"/>
        <v>0</v>
      </c>
      <c r="Z31" s="734">
        <f t="shared" si="2"/>
        <v>597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</v>
      </c>
      <c r="N32" s="731">
        <v>24.6</v>
      </c>
      <c r="O32" s="731">
        <v>15.73</v>
      </c>
      <c r="P32" s="731">
        <v>1.33</v>
      </c>
      <c r="Q32" s="731">
        <v>11.52</v>
      </c>
      <c r="R32" s="731">
        <v>8.93</v>
      </c>
      <c r="S32" s="731">
        <v>0</v>
      </c>
      <c r="T32" s="731">
        <v>0</v>
      </c>
      <c r="U32" s="731">
        <v>0</v>
      </c>
      <c r="V32" s="731">
        <v>0</v>
      </c>
      <c r="W32" s="731">
        <v>0</v>
      </c>
      <c r="X32" s="731">
        <v>0</v>
      </c>
      <c r="Y32" s="731">
        <v>0</v>
      </c>
      <c r="Z32" s="723">
        <v>62.11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0</v>
      </c>
      <c r="N33" s="726">
        <v>3984</v>
      </c>
      <c r="O33" s="726">
        <v>2840</v>
      </c>
      <c r="P33" s="726">
        <v>243</v>
      </c>
      <c r="Q33" s="726">
        <v>2192</v>
      </c>
      <c r="R33" s="726">
        <v>1771</v>
      </c>
      <c r="S33" s="726">
        <v>0</v>
      </c>
      <c r="T33" s="726">
        <v>0</v>
      </c>
      <c r="U33" s="726">
        <v>0</v>
      </c>
      <c r="V33" s="726">
        <v>0</v>
      </c>
      <c r="W33" s="726">
        <v>0</v>
      </c>
      <c r="X33" s="726">
        <v>0</v>
      </c>
      <c r="Y33" s="726">
        <v>0</v>
      </c>
      <c r="Z33" s="727">
        <v>11030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79</v>
      </c>
      <c r="O34" s="729">
        <v>43</v>
      </c>
      <c r="P34" s="729">
        <v>2</v>
      </c>
      <c r="Q34" s="729">
        <v>19</v>
      </c>
      <c r="R34" s="729">
        <v>10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30">
        <v>153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</v>
      </c>
      <c r="N38" s="731">
        <f t="shared" si="3"/>
        <v>24.6</v>
      </c>
      <c r="O38" s="731">
        <f t="shared" si="3"/>
        <v>15.73</v>
      </c>
      <c r="P38" s="731">
        <f t="shared" si="3"/>
        <v>1.33</v>
      </c>
      <c r="Q38" s="731">
        <f t="shared" si="3"/>
        <v>11.52</v>
      </c>
      <c r="R38" s="731">
        <f t="shared" si="3"/>
        <v>8.93</v>
      </c>
      <c r="S38" s="731">
        <f t="shared" si="3"/>
        <v>0</v>
      </c>
      <c r="T38" s="731">
        <f t="shared" si="3"/>
        <v>0</v>
      </c>
      <c r="U38" s="731">
        <f t="shared" si="3"/>
        <v>0</v>
      </c>
      <c r="V38" s="731">
        <f t="shared" si="3"/>
        <v>0</v>
      </c>
      <c r="W38" s="731">
        <f t="shared" si="3"/>
        <v>0</v>
      </c>
      <c r="X38" s="731">
        <f t="shared" si="3"/>
        <v>0</v>
      </c>
      <c r="Y38" s="731">
        <f t="shared" si="3"/>
        <v>0</v>
      </c>
      <c r="Z38" s="723">
        <f t="shared" si="3"/>
        <v>62.11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0</v>
      </c>
      <c r="N39" s="726">
        <f t="shared" si="3"/>
        <v>3984</v>
      </c>
      <c r="O39" s="726">
        <f t="shared" si="3"/>
        <v>2840</v>
      </c>
      <c r="P39" s="726">
        <f t="shared" si="3"/>
        <v>243</v>
      </c>
      <c r="Q39" s="726">
        <f t="shared" si="3"/>
        <v>2192</v>
      </c>
      <c r="R39" s="726">
        <f t="shared" si="3"/>
        <v>1771</v>
      </c>
      <c r="S39" s="726">
        <f t="shared" si="3"/>
        <v>0</v>
      </c>
      <c r="T39" s="726">
        <f t="shared" si="3"/>
        <v>0</v>
      </c>
      <c r="U39" s="726">
        <f t="shared" si="3"/>
        <v>0</v>
      </c>
      <c r="V39" s="726">
        <f t="shared" si="3"/>
        <v>0</v>
      </c>
      <c r="W39" s="726">
        <f t="shared" si="3"/>
        <v>0</v>
      </c>
      <c r="X39" s="726">
        <f t="shared" si="3"/>
        <v>0</v>
      </c>
      <c r="Y39" s="726">
        <f t="shared" si="3"/>
        <v>0</v>
      </c>
      <c r="Z39" s="727">
        <f t="shared" si="3"/>
        <v>11030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0</v>
      </c>
      <c r="N40" s="733">
        <f t="shared" si="3"/>
        <v>79</v>
      </c>
      <c r="O40" s="733">
        <f t="shared" si="3"/>
        <v>43</v>
      </c>
      <c r="P40" s="733">
        <f t="shared" si="3"/>
        <v>2</v>
      </c>
      <c r="Q40" s="733">
        <f t="shared" si="3"/>
        <v>19</v>
      </c>
      <c r="R40" s="733">
        <f t="shared" si="3"/>
        <v>10</v>
      </c>
      <c r="S40" s="733">
        <f t="shared" si="3"/>
        <v>0</v>
      </c>
      <c r="T40" s="733">
        <f t="shared" si="3"/>
        <v>0</v>
      </c>
      <c r="U40" s="733">
        <f t="shared" si="3"/>
        <v>0</v>
      </c>
      <c r="V40" s="733">
        <f t="shared" si="3"/>
        <v>0</v>
      </c>
      <c r="W40" s="733">
        <f t="shared" si="3"/>
        <v>0</v>
      </c>
      <c r="X40" s="733">
        <f t="shared" si="3"/>
        <v>0</v>
      </c>
      <c r="Y40" s="733">
        <f t="shared" si="3"/>
        <v>0</v>
      </c>
      <c r="Z40" s="734">
        <f t="shared" si="3"/>
        <v>153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374</v>
      </c>
      <c r="D44" s="721" t="s">
        <v>27</v>
      </c>
      <c r="E44" s="731">
        <v>0</v>
      </c>
      <c r="F44" s="731">
        <v>24.39</v>
      </c>
      <c r="G44" s="731">
        <v>56.96</v>
      </c>
      <c r="H44" s="731">
        <v>23.06</v>
      </c>
      <c r="I44" s="731">
        <v>112.01</v>
      </c>
      <c r="J44" s="731">
        <v>17.12</v>
      </c>
      <c r="K44" s="731">
        <v>265.86</v>
      </c>
      <c r="L44" s="731">
        <v>111.18</v>
      </c>
      <c r="M44" s="731">
        <v>198.38</v>
      </c>
      <c r="N44" s="731">
        <v>82.98</v>
      </c>
      <c r="O44" s="731">
        <v>40.299999999999997</v>
      </c>
      <c r="P44" s="731">
        <v>17.100000000000001</v>
      </c>
      <c r="Q44" s="731">
        <v>6.21</v>
      </c>
      <c r="R44" s="731">
        <v>8.36</v>
      </c>
      <c r="S44" s="731">
        <v>4.1100000000000003</v>
      </c>
      <c r="T44" s="731">
        <v>0</v>
      </c>
      <c r="U44" s="731">
        <v>0</v>
      </c>
      <c r="V44" s="731">
        <v>0</v>
      </c>
      <c r="W44" s="731">
        <v>0</v>
      </c>
      <c r="X44" s="731">
        <v>0</v>
      </c>
      <c r="Y44" s="731">
        <v>0</v>
      </c>
      <c r="Z44" s="723">
        <v>968.02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171</v>
      </c>
      <c r="G45" s="726">
        <v>798</v>
      </c>
      <c r="H45" s="726">
        <v>749</v>
      </c>
      <c r="I45" s="726">
        <v>6030</v>
      </c>
      <c r="J45" s="726">
        <v>807</v>
      </c>
      <c r="K45" s="726">
        <v>15358</v>
      </c>
      <c r="L45" s="726">
        <v>6890</v>
      </c>
      <c r="M45" s="726">
        <v>13908</v>
      </c>
      <c r="N45" s="726">
        <v>5893</v>
      </c>
      <c r="O45" s="726">
        <v>2863</v>
      </c>
      <c r="P45" s="726">
        <v>1437</v>
      </c>
      <c r="Q45" s="726">
        <v>470</v>
      </c>
      <c r="R45" s="726">
        <v>594</v>
      </c>
      <c r="S45" s="726">
        <v>292</v>
      </c>
      <c r="T45" s="726">
        <v>0</v>
      </c>
      <c r="U45" s="726">
        <v>0</v>
      </c>
      <c r="V45" s="726">
        <v>0</v>
      </c>
      <c r="W45" s="726">
        <v>0</v>
      </c>
      <c r="X45" s="726">
        <v>0</v>
      </c>
      <c r="Y45" s="726">
        <v>0</v>
      </c>
      <c r="Z45" s="727">
        <v>56260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34</v>
      </c>
      <c r="G46" s="729">
        <v>106</v>
      </c>
      <c r="H46" s="729">
        <v>70</v>
      </c>
      <c r="I46" s="729">
        <v>346</v>
      </c>
      <c r="J46" s="729">
        <v>37</v>
      </c>
      <c r="K46" s="729">
        <v>518</v>
      </c>
      <c r="L46" s="729">
        <v>146</v>
      </c>
      <c r="M46" s="729">
        <v>238</v>
      </c>
      <c r="N46" s="729">
        <v>104</v>
      </c>
      <c r="O46" s="729">
        <v>48</v>
      </c>
      <c r="P46" s="729">
        <v>23</v>
      </c>
      <c r="Q46" s="729">
        <v>6</v>
      </c>
      <c r="R46" s="729">
        <v>12</v>
      </c>
      <c r="S46" s="729">
        <v>4</v>
      </c>
      <c r="T46" s="729">
        <v>0</v>
      </c>
      <c r="U46" s="729">
        <v>0</v>
      </c>
      <c r="V46" s="729">
        <v>0</v>
      </c>
      <c r="W46" s="729">
        <v>0</v>
      </c>
      <c r="X46" s="729">
        <v>0</v>
      </c>
      <c r="Y46" s="729">
        <v>0</v>
      </c>
      <c r="Z46" s="730">
        <v>1692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24.39</v>
      </c>
      <c r="G47" s="731">
        <f t="shared" si="4"/>
        <v>56.96</v>
      </c>
      <c r="H47" s="731">
        <f t="shared" si="4"/>
        <v>23.06</v>
      </c>
      <c r="I47" s="731">
        <f t="shared" si="4"/>
        <v>112.01</v>
      </c>
      <c r="J47" s="731">
        <f t="shared" si="4"/>
        <v>17.12</v>
      </c>
      <c r="K47" s="731">
        <f t="shared" si="4"/>
        <v>265.86</v>
      </c>
      <c r="L47" s="731">
        <f t="shared" si="4"/>
        <v>111.18</v>
      </c>
      <c r="M47" s="731">
        <f t="shared" si="4"/>
        <v>198.38</v>
      </c>
      <c r="N47" s="731">
        <f t="shared" si="4"/>
        <v>82.98</v>
      </c>
      <c r="O47" s="731">
        <f t="shared" si="4"/>
        <v>40.299999999999997</v>
      </c>
      <c r="P47" s="731">
        <f t="shared" si="4"/>
        <v>17.100000000000001</v>
      </c>
      <c r="Q47" s="731">
        <f t="shared" si="4"/>
        <v>6.21</v>
      </c>
      <c r="R47" s="731">
        <f t="shared" si="4"/>
        <v>8.36</v>
      </c>
      <c r="S47" s="731">
        <f t="shared" si="4"/>
        <v>4.1100000000000003</v>
      </c>
      <c r="T47" s="731">
        <f t="shared" si="4"/>
        <v>0</v>
      </c>
      <c r="U47" s="731">
        <f t="shared" si="4"/>
        <v>0</v>
      </c>
      <c r="V47" s="731">
        <f t="shared" si="4"/>
        <v>0</v>
      </c>
      <c r="W47" s="731">
        <f t="shared" si="4"/>
        <v>0</v>
      </c>
      <c r="X47" s="731">
        <f t="shared" si="4"/>
        <v>0</v>
      </c>
      <c r="Y47" s="731">
        <f t="shared" si="4"/>
        <v>0</v>
      </c>
      <c r="Z47" s="723">
        <f t="shared" si="4"/>
        <v>968.02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171</v>
      </c>
      <c r="G48" s="726">
        <f t="shared" si="4"/>
        <v>798</v>
      </c>
      <c r="H48" s="726">
        <f t="shared" si="4"/>
        <v>749</v>
      </c>
      <c r="I48" s="726">
        <f t="shared" si="4"/>
        <v>6030</v>
      </c>
      <c r="J48" s="726">
        <f t="shared" si="4"/>
        <v>807</v>
      </c>
      <c r="K48" s="726">
        <f t="shared" si="4"/>
        <v>15358</v>
      </c>
      <c r="L48" s="726">
        <f t="shared" si="4"/>
        <v>6890</v>
      </c>
      <c r="M48" s="726">
        <f t="shared" si="4"/>
        <v>13908</v>
      </c>
      <c r="N48" s="726">
        <f t="shared" si="4"/>
        <v>5893</v>
      </c>
      <c r="O48" s="726">
        <f t="shared" si="4"/>
        <v>2863</v>
      </c>
      <c r="P48" s="726">
        <f t="shared" si="4"/>
        <v>1437</v>
      </c>
      <c r="Q48" s="726">
        <f t="shared" si="4"/>
        <v>470</v>
      </c>
      <c r="R48" s="726">
        <f t="shared" si="4"/>
        <v>594</v>
      </c>
      <c r="S48" s="726">
        <f t="shared" si="4"/>
        <v>292</v>
      </c>
      <c r="T48" s="726">
        <f t="shared" si="4"/>
        <v>0</v>
      </c>
      <c r="U48" s="726">
        <f t="shared" si="4"/>
        <v>0</v>
      </c>
      <c r="V48" s="726">
        <f t="shared" si="4"/>
        <v>0</v>
      </c>
      <c r="W48" s="726">
        <f t="shared" si="4"/>
        <v>0</v>
      </c>
      <c r="X48" s="726">
        <f t="shared" si="4"/>
        <v>0</v>
      </c>
      <c r="Y48" s="726">
        <f t="shared" si="4"/>
        <v>0</v>
      </c>
      <c r="Z48" s="727">
        <f t="shared" si="4"/>
        <v>56260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34</v>
      </c>
      <c r="G49" s="733">
        <f t="shared" si="4"/>
        <v>106</v>
      </c>
      <c r="H49" s="733">
        <f t="shared" si="4"/>
        <v>70</v>
      </c>
      <c r="I49" s="733">
        <f t="shared" si="4"/>
        <v>346</v>
      </c>
      <c r="J49" s="733">
        <f t="shared" si="4"/>
        <v>37</v>
      </c>
      <c r="K49" s="733">
        <f t="shared" si="4"/>
        <v>518</v>
      </c>
      <c r="L49" s="733">
        <f t="shared" si="4"/>
        <v>146</v>
      </c>
      <c r="M49" s="733">
        <f t="shared" si="4"/>
        <v>238</v>
      </c>
      <c r="N49" s="733">
        <f t="shared" si="4"/>
        <v>104</v>
      </c>
      <c r="O49" s="733">
        <f t="shared" si="4"/>
        <v>48</v>
      </c>
      <c r="P49" s="733">
        <f t="shared" si="4"/>
        <v>23</v>
      </c>
      <c r="Q49" s="733">
        <f t="shared" si="4"/>
        <v>6</v>
      </c>
      <c r="R49" s="733">
        <f t="shared" si="4"/>
        <v>12</v>
      </c>
      <c r="S49" s="733">
        <f t="shared" si="4"/>
        <v>4</v>
      </c>
      <c r="T49" s="733">
        <f t="shared" si="4"/>
        <v>0</v>
      </c>
      <c r="U49" s="733">
        <f t="shared" si="4"/>
        <v>0</v>
      </c>
      <c r="V49" s="733">
        <f t="shared" si="4"/>
        <v>0</v>
      </c>
      <c r="W49" s="733">
        <f t="shared" si="4"/>
        <v>0</v>
      </c>
      <c r="X49" s="733">
        <f t="shared" si="4"/>
        <v>0</v>
      </c>
      <c r="Y49" s="733">
        <f t="shared" si="4"/>
        <v>0</v>
      </c>
      <c r="Z49" s="734">
        <f t="shared" si="4"/>
        <v>1692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24.39</v>
      </c>
      <c r="G50" s="731">
        <f t="shared" si="5"/>
        <v>56.96</v>
      </c>
      <c r="H50" s="731">
        <f t="shared" si="5"/>
        <v>23.06</v>
      </c>
      <c r="I50" s="731">
        <f t="shared" si="5"/>
        <v>112.01</v>
      </c>
      <c r="J50" s="731">
        <f t="shared" si="5"/>
        <v>17.12</v>
      </c>
      <c r="K50" s="731">
        <f t="shared" si="5"/>
        <v>265.86</v>
      </c>
      <c r="L50" s="731">
        <f t="shared" si="5"/>
        <v>111.18</v>
      </c>
      <c r="M50" s="731">
        <f t="shared" si="5"/>
        <v>198.38</v>
      </c>
      <c r="N50" s="731">
        <f t="shared" si="5"/>
        <v>107.58000000000001</v>
      </c>
      <c r="O50" s="731">
        <f t="shared" si="5"/>
        <v>56.03</v>
      </c>
      <c r="P50" s="731">
        <f t="shared" si="5"/>
        <v>18.43</v>
      </c>
      <c r="Q50" s="731">
        <f t="shared" si="5"/>
        <v>17.73</v>
      </c>
      <c r="R50" s="731">
        <f t="shared" si="5"/>
        <v>17.29</v>
      </c>
      <c r="S50" s="731">
        <f t="shared" si="5"/>
        <v>4.1100000000000003</v>
      </c>
      <c r="T50" s="731">
        <f t="shared" si="5"/>
        <v>0</v>
      </c>
      <c r="U50" s="731">
        <f t="shared" si="5"/>
        <v>0</v>
      </c>
      <c r="V50" s="731">
        <f t="shared" si="5"/>
        <v>0</v>
      </c>
      <c r="W50" s="731">
        <f t="shared" si="5"/>
        <v>0</v>
      </c>
      <c r="X50" s="731">
        <f t="shared" si="5"/>
        <v>0</v>
      </c>
      <c r="Y50" s="731">
        <f t="shared" si="5"/>
        <v>0</v>
      </c>
      <c r="Z50" s="723">
        <f t="shared" si="5"/>
        <v>1030.1299999999999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171</v>
      </c>
      <c r="G51" s="726">
        <f t="shared" si="5"/>
        <v>798</v>
      </c>
      <c r="H51" s="726">
        <f t="shared" si="5"/>
        <v>749</v>
      </c>
      <c r="I51" s="726">
        <f t="shared" si="5"/>
        <v>6030</v>
      </c>
      <c r="J51" s="726">
        <f t="shared" si="5"/>
        <v>807</v>
      </c>
      <c r="K51" s="726">
        <f t="shared" si="5"/>
        <v>15358</v>
      </c>
      <c r="L51" s="726">
        <f t="shared" si="5"/>
        <v>6890</v>
      </c>
      <c r="M51" s="726">
        <f t="shared" si="5"/>
        <v>13908</v>
      </c>
      <c r="N51" s="726">
        <f t="shared" si="5"/>
        <v>9877</v>
      </c>
      <c r="O51" s="726">
        <f t="shared" si="5"/>
        <v>5703</v>
      </c>
      <c r="P51" s="726">
        <f t="shared" si="5"/>
        <v>1680</v>
      </c>
      <c r="Q51" s="726">
        <f t="shared" si="5"/>
        <v>2662</v>
      </c>
      <c r="R51" s="726">
        <f t="shared" si="5"/>
        <v>2365</v>
      </c>
      <c r="S51" s="726">
        <f t="shared" si="5"/>
        <v>292</v>
      </c>
      <c r="T51" s="726">
        <f t="shared" si="5"/>
        <v>0</v>
      </c>
      <c r="U51" s="726">
        <f t="shared" si="5"/>
        <v>0</v>
      </c>
      <c r="V51" s="726">
        <f t="shared" si="5"/>
        <v>0</v>
      </c>
      <c r="W51" s="726">
        <f t="shared" si="5"/>
        <v>0</v>
      </c>
      <c r="X51" s="726">
        <f t="shared" si="5"/>
        <v>0</v>
      </c>
      <c r="Y51" s="726">
        <f t="shared" si="5"/>
        <v>0</v>
      </c>
      <c r="Z51" s="727">
        <f t="shared" si="5"/>
        <v>67290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34</v>
      </c>
      <c r="G52" s="733">
        <f t="shared" si="5"/>
        <v>106</v>
      </c>
      <c r="H52" s="733">
        <f t="shared" si="5"/>
        <v>70</v>
      </c>
      <c r="I52" s="733">
        <f t="shared" si="5"/>
        <v>346</v>
      </c>
      <c r="J52" s="733">
        <f t="shared" si="5"/>
        <v>37</v>
      </c>
      <c r="K52" s="733">
        <f t="shared" si="5"/>
        <v>518</v>
      </c>
      <c r="L52" s="733">
        <f t="shared" si="5"/>
        <v>146</v>
      </c>
      <c r="M52" s="733">
        <f t="shared" si="5"/>
        <v>238</v>
      </c>
      <c r="N52" s="733">
        <f t="shared" si="5"/>
        <v>183</v>
      </c>
      <c r="O52" s="733">
        <f t="shared" si="5"/>
        <v>91</v>
      </c>
      <c r="P52" s="733">
        <f t="shared" si="5"/>
        <v>25</v>
      </c>
      <c r="Q52" s="733">
        <f t="shared" si="5"/>
        <v>25</v>
      </c>
      <c r="R52" s="733">
        <f t="shared" si="5"/>
        <v>22</v>
      </c>
      <c r="S52" s="733">
        <f t="shared" si="5"/>
        <v>4</v>
      </c>
      <c r="T52" s="733">
        <f t="shared" si="5"/>
        <v>0</v>
      </c>
      <c r="U52" s="733">
        <f t="shared" si="5"/>
        <v>0</v>
      </c>
      <c r="V52" s="733">
        <f t="shared" si="5"/>
        <v>0</v>
      </c>
      <c r="W52" s="733">
        <f t="shared" si="5"/>
        <v>0</v>
      </c>
      <c r="X52" s="733">
        <f t="shared" si="5"/>
        <v>0</v>
      </c>
      <c r="Y52" s="733">
        <f t="shared" si="5"/>
        <v>0</v>
      </c>
      <c r="Z52" s="734">
        <f t="shared" si="5"/>
        <v>1845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27.68</v>
      </c>
      <c r="G53" s="731">
        <f t="shared" si="6"/>
        <v>58.230000000000004</v>
      </c>
      <c r="H53" s="731">
        <f t="shared" si="6"/>
        <v>35.51</v>
      </c>
      <c r="I53" s="731">
        <f t="shared" si="6"/>
        <v>156.01</v>
      </c>
      <c r="J53" s="731">
        <f t="shared" si="6"/>
        <v>21.75</v>
      </c>
      <c r="K53" s="731">
        <f t="shared" si="6"/>
        <v>268.53000000000003</v>
      </c>
      <c r="L53" s="731">
        <f t="shared" si="6"/>
        <v>124.23</v>
      </c>
      <c r="M53" s="731">
        <f t="shared" si="6"/>
        <v>204.10999999999999</v>
      </c>
      <c r="N53" s="731">
        <f t="shared" si="6"/>
        <v>126.30000000000001</v>
      </c>
      <c r="O53" s="731">
        <f t="shared" si="6"/>
        <v>66.72</v>
      </c>
      <c r="P53" s="731">
        <f t="shared" si="6"/>
        <v>34.89</v>
      </c>
      <c r="Q53" s="731">
        <f t="shared" si="6"/>
        <v>18.52</v>
      </c>
      <c r="R53" s="731">
        <f t="shared" si="6"/>
        <v>18.43</v>
      </c>
      <c r="S53" s="731">
        <f t="shared" si="6"/>
        <v>5.23</v>
      </c>
      <c r="T53" s="731">
        <f t="shared" si="6"/>
        <v>0</v>
      </c>
      <c r="U53" s="731">
        <f t="shared" si="6"/>
        <v>0</v>
      </c>
      <c r="V53" s="731">
        <f t="shared" si="6"/>
        <v>0</v>
      </c>
      <c r="W53" s="731">
        <f t="shared" si="6"/>
        <v>0</v>
      </c>
      <c r="X53" s="731">
        <f t="shared" si="6"/>
        <v>0</v>
      </c>
      <c r="Y53" s="731">
        <f t="shared" si="6"/>
        <v>0</v>
      </c>
      <c r="Z53" s="723">
        <f t="shared" si="6"/>
        <v>1166.1399999999999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234</v>
      </c>
      <c r="G54" s="726">
        <f t="shared" si="6"/>
        <v>864</v>
      </c>
      <c r="H54" s="726">
        <f t="shared" si="6"/>
        <v>1954</v>
      </c>
      <c r="I54" s="726">
        <f t="shared" si="6"/>
        <v>9647</v>
      </c>
      <c r="J54" s="726">
        <f t="shared" si="6"/>
        <v>1237</v>
      </c>
      <c r="K54" s="726">
        <f t="shared" si="6"/>
        <v>15739</v>
      </c>
      <c r="L54" s="726">
        <f t="shared" si="6"/>
        <v>9790</v>
      </c>
      <c r="M54" s="726">
        <f t="shared" si="6"/>
        <v>14839</v>
      </c>
      <c r="N54" s="726">
        <f t="shared" si="6"/>
        <v>13442</v>
      </c>
      <c r="O54" s="726">
        <f t="shared" si="6"/>
        <v>8254</v>
      </c>
      <c r="P54" s="726">
        <f t="shared" si="6"/>
        <v>5076</v>
      </c>
      <c r="Q54" s="726">
        <f t="shared" si="6"/>
        <v>2839</v>
      </c>
      <c r="R54" s="726">
        <f t="shared" si="6"/>
        <v>2747</v>
      </c>
      <c r="S54" s="726">
        <f t="shared" si="6"/>
        <v>561</v>
      </c>
      <c r="T54" s="726">
        <f t="shared" si="6"/>
        <v>0</v>
      </c>
      <c r="U54" s="726">
        <f t="shared" si="6"/>
        <v>0</v>
      </c>
      <c r="V54" s="726">
        <f t="shared" si="6"/>
        <v>0</v>
      </c>
      <c r="W54" s="726">
        <f t="shared" si="6"/>
        <v>0</v>
      </c>
      <c r="X54" s="726">
        <f t="shared" si="6"/>
        <v>0</v>
      </c>
      <c r="Y54" s="726">
        <f t="shared" si="6"/>
        <v>0</v>
      </c>
      <c r="Z54" s="727">
        <f t="shared" si="6"/>
        <v>87223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49</v>
      </c>
      <c r="G55" s="736">
        <f t="shared" si="6"/>
        <v>114</v>
      </c>
      <c r="H55" s="736">
        <f t="shared" si="6"/>
        <v>158</v>
      </c>
      <c r="I55" s="736">
        <f t="shared" si="6"/>
        <v>570</v>
      </c>
      <c r="J55" s="736">
        <f t="shared" si="6"/>
        <v>55</v>
      </c>
      <c r="K55" s="736">
        <f t="shared" si="6"/>
        <v>530</v>
      </c>
      <c r="L55" s="736">
        <f t="shared" si="6"/>
        <v>215</v>
      </c>
      <c r="M55" s="736">
        <f t="shared" si="6"/>
        <v>258</v>
      </c>
      <c r="N55" s="736">
        <f t="shared" si="6"/>
        <v>244</v>
      </c>
      <c r="O55" s="736">
        <f t="shared" si="6"/>
        <v>127</v>
      </c>
      <c r="P55" s="736">
        <f t="shared" si="6"/>
        <v>64</v>
      </c>
      <c r="Q55" s="736">
        <f t="shared" si="6"/>
        <v>27</v>
      </c>
      <c r="R55" s="736">
        <f t="shared" si="6"/>
        <v>25</v>
      </c>
      <c r="S55" s="736">
        <f t="shared" si="6"/>
        <v>6</v>
      </c>
      <c r="T55" s="736">
        <f t="shared" si="6"/>
        <v>0</v>
      </c>
      <c r="U55" s="736">
        <f t="shared" si="6"/>
        <v>0</v>
      </c>
      <c r="V55" s="736">
        <f t="shared" si="6"/>
        <v>0</v>
      </c>
      <c r="W55" s="736">
        <f t="shared" si="6"/>
        <v>0</v>
      </c>
      <c r="X55" s="736">
        <f t="shared" si="6"/>
        <v>0</v>
      </c>
      <c r="Y55" s="736">
        <f t="shared" si="6"/>
        <v>0</v>
      </c>
      <c r="Z55" s="737">
        <f t="shared" si="6"/>
        <v>2442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18.2</v>
      </c>
      <c r="H59" s="901"/>
      <c r="I59" s="901">
        <v>1820</v>
      </c>
      <c r="J59" s="901"/>
      <c r="K59" s="901">
        <v>3.27</v>
      </c>
      <c r="L59" s="901"/>
      <c r="M59" s="901">
        <v>0</v>
      </c>
      <c r="N59" s="901"/>
      <c r="O59" s="901">
        <v>18.010000000000002</v>
      </c>
      <c r="P59" s="901"/>
      <c r="Q59" s="901">
        <v>5.77</v>
      </c>
      <c r="R59" s="901"/>
      <c r="S59" s="906">
        <f>M59+O59+Q59</f>
        <v>23.78</v>
      </c>
      <c r="T59" s="907"/>
      <c r="U59" s="901">
        <f>Z53+G59+K59+S59</f>
        <v>1211.3899999999999</v>
      </c>
      <c r="V59" s="901"/>
      <c r="W59" s="901">
        <f>Z54</f>
        <v>87223</v>
      </c>
      <c r="X59" s="901"/>
      <c r="Y59" s="901">
        <f>Z55</f>
        <v>2442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401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0.48</v>
      </c>
      <c r="G5" s="722">
        <v>0</v>
      </c>
      <c r="H5" s="722">
        <v>0.54</v>
      </c>
      <c r="I5" s="722">
        <v>1.27</v>
      </c>
      <c r="J5" s="722">
        <v>38.479999999999997</v>
      </c>
      <c r="K5" s="722">
        <v>59.79</v>
      </c>
      <c r="L5" s="722">
        <v>55.52</v>
      </c>
      <c r="M5" s="722">
        <v>28.32</v>
      </c>
      <c r="N5" s="722">
        <v>77.88</v>
      </c>
      <c r="O5" s="722">
        <v>43.23</v>
      </c>
      <c r="P5" s="722">
        <v>52.39</v>
      </c>
      <c r="Q5" s="722">
        <v>9.6</v>
      </c>
      <c r="R5" s="722">
        <v>1.84</v>
      </c>
      <c r="S5" s="722">
        <v>3.32</v>
      </c>
      <c r="T5" s="722">
        <v>3.56</v>
      </c>
      <c r="U5" s="722">
        <v>2.5</v>
      </c>
      <c r="V5" s="722">
        <v>0.27</v>
      </c>
      <c r="W5" s="722">
        <v>0.99</v>
      </c>
      <c r="X5" s="722">
        <v>0</v>
      </c>
      <c r="Y5" s="722">
        <v>4.01</v>
      </c>
      <c r="Z5" s="723">
        <v>383.99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26</v>
      </c>
      <c r="G6" s="726">
        <v>0</v>
      </c>
      <c r="H6" s="726">
        <v>74</v>
      </c>
      <c r="I6" s="726">
        <v>243</v>
      </c>
      <c r="J6" s="726">
        <v>10794</v>
      </c>
      <c r="K6" s="726">
        <v>19512</v>
      </c>
      <c r="L6" s="726">
        <v>20036</v>
      </c>
      <c r="M6" s="726">
        <v>12148</v>
      </c>
      <c r="N6" s="726">
        <v>35371</v>
      </c>
      <c r="O6" s="726">
        <v>18685</v>
      </c>
      <c r="P6" s="726">
        <v>24609</v>
      </c>
      <c r="Q6" s="726">
        <v>4516</v>
      </c>
      <c r="R6" s="726">
        <v>1025</v>
      </c>
      <c r="S6" s="726">
        <v>1632</v>
      </c>
      <c r="T6" s="726">
        <v>1893</v>
      </c>
      <c r="U6" s="726">
        <v>1268</v>
      </c>
      <c r="V6" s="726">
        <v>180</v>
      </c>
      <c r="W6" s="726">
        <v>539</v>
      </c>
      <c r="X6" s="726">
        <v>0</v>
      </c>
      <c r="Y6" s="726">
        <v>2146</v>
      </c>
      <c r="Z6" s="727">
        <v>154697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5</v>
      </c>
      <c r="G7" s="729">
        <v>0</v>
      </c>
      <c r="H7" s="729">
        <v>6</v>
      </c>
      <c r="I7" s="729">
        <v>13</v>
      </c>
      <c r="J7" s="729">
        <v>431</v>
      </c>
      <c r="K7" s="729">
        <v>595</v>
      </c>
      <c r="L7" s="729">
        <v>476</v>
      </c>
      <c r="M7" s="729">
        <v>216</v>
      </c>
      <c r="N7" s="729">
        <v>516</v>
      </c>
      <c r="O7" s="729">
        <v>227</v>
      </c>
      <c r="P7" s="729">
        <v>249</v>
      </c>
      <c r="Q7" s="729">
        <v>39</v>
      </c>
      <c r="R7" s="729">
        <v>6</v>
      </c>
      <c r="S7" s="729">
        <v>9</v>
      </c>
      <c r="T7" s="729">
        <v>9</v>
      </c>
      <c r="U7" s="729">
        <v>5</v>
      </c>
      <c r="V7" s="729">
        <v>1</v>
      </c>
      <c r="W7" s="729">
        <v>1</v>
      </c>
      <c r="X7" s="729">
        <v>0</v>
      </c>
      <c r="Y7" s="729">
        <v>7</v>
      </c>
      <c r="Z7" s="730">
        <v>2811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0.21</v>
      </c>
      <c r="F8" s="731">
        <v>2.75</v>
      </c>
      <c r="G8" s="731">
        <v>92.69</v>
      </c>
      <c r="H8" s="731">
        <v>237.56</v>
      </c>
      <c r="I8" s="731">
        <v>204.48</v>
      </c>
      <c r="J8" s="731">
        <v>300.83999999999997</v>
      </c>
      <c r="K8" s="731">
        <v>344.65</v>
      </c>
      <c r="L8" s="731">
        <v>284.10000000000002</v>
      </c>
      <c r="M8" s="731">
        <v>219.31</v>
      </c>
      <c r="N8" s="731">
        <v>256.13</v>
      </c>
      <c r="O8" s="731">
        <v>119.49</v>
      </c>
      <c r="P8" s="731">
        <v>111.82</v>
      </c>
      <c r="Q8" s="731">
        <v>20.440000000000001</v>
      </c>
      <c r="R8" s="731">
        <v>11.75</v>
      </c>
      <c r="S8" s="731">
        <v>2.21</v>
      </c>
      <c r="T8" s="731">
        <v>2.7</v>
      </c>
      <c r="U8" s="731">
        <v>2.87</v>
      </c>
      <c r="V8" s="731">
        <v>1.25</v>
      </c>
      <c r="W8" s="731">
        <v>0</v>
      </c>
      <c r="X8" s="731">
        <v>0</v>
      </c>
      <c r="Y8" s="731">
        <v>0</v>
      </c>
      <c r="Z8" s="723">
        <v>2215.25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2</v>
      </c>
      <c r="F9" s="726">
        <v>102</v>
      </c>
      <c r="G9" s="726">
        <v>5070</v>
      </c>
      <c r="H9" s="726">
        <v>22610</v>
      </c>
      <c r="I9" s="726">
        <v>22745</v>
      </c>
      <c r="J9" s="726">
        <v>38298</v>
      </c>
      <c r="K9" s="726">
        <v>53032</v>
      </c>
      <c r="L9" s="726">
        <v>60030</v>
      </c>
      <c r="M9" s="726">
        <v>49457</v>
      </c>
      <c r="N9" s="726">
        <v>65787</v>
      </c>
      <c r="O9" s="726">
        <v>27769</v>
      </c>
      <c r="P9" s="726">
        <v>31581</v>
      </c>
      <c r="Q9" s="726">
        <v>5937</v>
      </c>
      <c r="R9" s="726">
        <v>2914</v>
      </c>
      <c r="S9" s="726">
        <v>697</v>
      </c>
      <c r="T9" s="726">
        <v>670</v>
      </c>
      <c r="U9" s="726">
        <v>926</v>
      </c>
      <c r="V9" s="726">
        <v>325</v>
      </c>
      <c r="W9" s="726">
        <v>0</v>
      </c>
      <c r="X9" s="726">
        <v>0</v>
      </c>
      <c r="Y9" s="726">
        <v>0</v>
      </c>
      <c r="Z9" s="727">
        <v>387952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1</v>
      </c>
      <c r="F10" s="729">
        <v>19</v>
      </c>
      <c r="G10" s="729">
        <v>607</v>
      </c>
      <c r="H10" s="729">
        <v>1867</v>
      </c>
      <c r="I10" s="729">
        <v>1275</v>
      </c>
      <c r="J10" s="729">
        <v>1602</v>
      </c>
      <c r="K10" s="729">
        <v>1694</v>
      </c>
      <c r="L10" s="729">
        <v>1456</v>
      </c>
      <c r="M10" s="729">
        <v>958</v>
      </c>
      <c r="N10" s="729">
        <v>1003</v>
      </c>
      <c r="O10" s="729">
        <v>365</v>
      </c>
      <c r="P10" s="729">
        <v>340</v>
      </c>
      <c r="Q10" s="729">
        <v>52</v>
      </c>
      <c r="R10" s="729">
        <v>22</v>
      </c>
      <c r="S10" s="729">
        <v>4</v>
      </c>
      <c r="T10" s="729">
        <v>4</v>
      </c>
      <c r="U10" s="729">
        <v>4</v>
      </c>
      <c r="V10" s="729">
        <v>1</v>
      </c>
      <c r="W10" s="729">
        <v>0</v>
      </c>
      <c r="X10" s="729">
        <v>0</v>
      </c>
      <c r="Y10" s="729">
        <v>0</v>
      </c>
      <c r="Z10" s="730">
        <v>11274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5.0599999999999996</v>
      </c>
      <c r="K11" s="731">
        <v>36.840000000000003</v>
      </c>
      <c r="L11" s="731">
        <v>32.65</v>
      </c>
      <c r="M11" s="731">
        <v>214.89</v>
      </c>
      <c r="N11" s="731">
        <v>248.57</v>
      </c>
      <c r="O11" s="731">
        <v>293.64999999999998</v>
      </c>
      <c r="P11" s="731">
        <v>147.88</v>
      </c>
      <c r="Q11" s="731">
        <v>69.17</v>
      </c>
      <c r="R11" s="731">
        <v>23.91</v>
      </c>
      <c r="S11" s="731">
        <v>9.5399999999999991</v>
      </c>
      <c r="T11" s="731">
        <v>7.0000000000000007E-2</v>
      </c>
      <c r="U11" s="731">
        <v>0</v>
      </c>
      <c r="V11" s="731">
        <v>0</v>
      </c>
      <c r="W11" s="731">
        <v>0</v>
      </c>
      <c r="X11" s="731">
        <v>0</v>
      </c>
      <c r="Y11" s="731">
        <v>0</v>
      </c>
      <c r="Z11" s="723">
        <v>1082.23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381</v>
      </c>
      <c r="K12" s="726">
        <v>5528</v>
      </c>
      <c r="L12" s="726">
        <v>5035</v>
      </c>
      <c r="M12" s="726">
        <v>35495</v>
      </c>
      <c r="N12" s="726">
        <v>44928</v>
      </c>
      <c r="O12" s="726">
        <v>54122</v>
      </c>
      <c r="P12" s="726">
        <v>29352</v>
      </c>
      <c r="Q12" s="726">
        <v>13312</v>
      </c>
      <c r="R12" s="726">
        <v>4736</v>
      </c>
      <c r="S12" s="726">
        <v>1945</v>
      </c>
      <c r="T12" s="726">
        <v>14</v>
      </c>
      <c r="U12" s="726">
        <v>0</v>
      </c>
      <c r="V12" s="726">
        <v>0</v>
      </c>
      <c r="W12" s="726">
        <v>0</v>
      </c>
      <c r="X12" s="726">
        <v>0</v>
      </c>
      <c r="Y12" s="726">
        <v>0</v>
      </c>
      <c r="Z12" s="727">
        <v>194848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23</v>
      </c>
      <c r="K13" s="729">
        <v>234</v>
      </c>
      <c r="L13" s="729">
        <v>170</v>
      </c>
      <c r="M13" s="729">
        <v>894</v>
      </c>
      <c r="N13" s="729">
        <v>835</v>
      </c>
      <c r="O13" s="729">
        <v>834</v>
      </c>
      <c r="P13" s="729">
        <v>325</v>
      </c>
      <c r="Q13" s="729">
        <v>118</v>
      </c>
      <c r="R13" s="729">
        <v>29</v>
      </c>
      <c r="S13" s="729">
        <v>10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3472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2.65</v>
      </c>
      <c r="K14" s="731">
        <v>2.7</v>
      </c>
      <c r="L14" s="731">
        <v>19.62</v>
      </c>
      <c r="M14" s="731">
        <v>48.04</v>
      </c>
      <c r="N14" s="731">
        <v>248.07</v>
      </c>
      <c r="O14" s="731">
        <v>75.510000000000005</v>
      </c>
      <c r="P14" s="731">
        <v>1.6</v>
      </c>
      <c r="Q14" s="731">
        <v>1.63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0.63</v>
      </c>
      <c r="Y14" s="731">
        <v>0</v>
      </c>
      <c r="Z14" s="723">
        <v>400.45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183</v>
      </c>
      <c r="K15" s="726">
        <v>437</v>
      </c>
      <c r="L15" s="726">
        <v>2986</v>
      </c>
      <c r="M15" s="726">
        <v>6384</v>
      </c>
      <c r="N15" s="726">
        <v>52567</v>
      </c>
      <c r="O15" s="726">
        <v>17227</v>
      </c>
      <c r="P15" s="726">
        <v>392</v>
      </c>
      <c r="Q15" s="726">
        <v>305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129</v>
      </c>
      <c r="Y15" s="726">
        <v>0</v>
      </c>
      <c r="Z15" s="727">
        <v>80610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12</v>
      </c>
      <c r="K16" s="729">
        <v>18</v>
      </c>
      <c r="L16" s="729">
        <v>100</v>
      </c>
      <c r="M16" s="729">
        <v>185</v>
      </c>
      <c r="N16" s="729">
        <v>862</v>
      </c>
      <c r="O16" s="729">
        <v>218</v>
      </c>
      <c r="P16" s="729">
        <v>4</v>
      </c>
      <c r="Q16" s="729">
        <v>3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1</v>
      </c>
      <c r="Y16" s="729">
        <v>0</v>
      </c>
      <c r="Z16" s="732">
        <v>1403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0.21</v>
      </c>
      <c r="F17" s="731">
        <f t="shared" ref="F17:Z19" si="0">F5+F8+F11+F14</f>
        <v>3.23</v>
      </c>
      <c r="G17" s="731">
        <f t="shared" si="0"/>
        <v>92.69</v>
      </c>
      <c r="H17" s="731">
        <f t="shared" si="0"/>
        <v>238.1</v>
      </c>
      <c r="I17" s="731">
        <f t="shared" si="0"/>
        <v>205.75</v>
      </c>
      <c r="J17" s="731">
        <f t="shared" si="0"/>
        <v>347.03</v>
      </c>
      <c r="K17" s="731">
        <f t="shared" si="0"/>
        <v>443.97999999999996</v>
      </c>
      <c r="L17" s="731">
        <f t="shared" si="0"/>
        <v>391.89</v>
      </c>
      <c r="M17" s="731">
        <f t="shared" si="0"/>
        <v>510.56</v>
      </c>
      <c r="N17" s="731">
        <f t="shared" si="0"/>
        <v>830.64999999999986</v>
      </c>
      <c r="O17" s="731">
        <f t="shared" si="0"/>
        <v>531.88</v>
      </c>
      <c r="P17" s="731">
        <f t="shared" si="0"/>
        <v>313.69</v>
      </c>
      <c r="Q17" s="731">
        <f t="shared" si="0"/>
        <v>100.84</v>
      </c>
      <c r="R17" s="731">
        <f t="shared" si="0"/>
        <v>37.5</v>
      </c>
      <c r="S17" s="731">
        <f t="shared" si="0"/>
        <v>15.069999999999999</v>
      </c>
      <c r="T17" s="731">
        <f t="shared" si="0"/>
        <v>6.33</v>
      </c>
      <c r="U17" s="731">
        <f t="shared" si="0"/>
        <v>5.37</v>
      </c>
      <c r="V17" s="731">
        <f t="shared" si="0"/>
        <v>1.52</v>
      </c>
      <c r="W17" s="731">
        <f t="shared" si="0"/>
        <v>0.99</v>
      </c>
      <c r="X17" s="731">
        <f t="shared" si="0"/>
        <v>0.63</v>
      </c>
      <c r="Y17" s="731">
        <f t="shared" si="0"/>
        <v>4.01</v>
      </c>
      <c r="Z17" s="723">
        <f t="shared" si="0"/>
        <v>4081.9199999999996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2</v>
      </c>
      <c r="F18" s="726">
        <f t="shared" si="0"/>
        <v>128</v>
      </c>
      <c r="G18" s="726">
        <f t="shared" si="0"/>
        <v>5070</v>
      </c>
      <c r="H18" s="726">
        <f t="shared" si="0"/>
        <v>22684</v>
      </c>
      <c r="I18" s="726">
        <f t="shared" si="0"/>
        <v>22988</v>
      </c>
      <c r="J18" s="726">
        <f t="shared" si="0"/>
        <v>49656</v>
      </c>
      <c r="K18" s="726">
        <f t="shared" si="0"/>
        <v>78509</v>
      </c>
      <c r="L18" s="726">
        <f t="shared" si="0"/>
        <v>88087</v>
      </c>
      <c r="M18" s="726">
        <f t="shared" si="0"/>
        <v>103484</v>
      </c>
      <c r="N18" s="726">
        <f t="shared" si="0"/>
        <v>198653</v>
      </c>
      <c r="O18" s="726">
        <f t="shared" si="0"/>
        <v>117803</v>
      </c>
      <c r="P18" s="726">
        <f t="shared" si="0"/>
        <v>85934</v>
      </c>
      <c r="Q18" s="726">
        <f t="shared" si="0"/>
        <v>24070</v>
      </c>
      <c r="R18" s="726">
        <f t="shared" si="0"/>
        <v>8675</v>
      </c>
      <c r="S18" s="726">
        <f t="shared" si="0"/>
        <v>4274</v>
      </c>
      <c r="T18" s="726">
        <f t="shared" si="0"/>
        <v>2577</v>
      </c>
      <c r="U18" s="726">
        <f t="shared" si="0"/>
        <v>2194</v>
      </c>
      <c r="V18" s="726">
        <f t="shared" si="0"/>
        <v>505</v>
      </c>
      <c r="W18" s="726">
        <f t="shared" si="0"/>
        <v>539</v>
      </c>
      <c r="X18" s="726">
        <f t="shared" si="0"/>
        <v>129</v>
      </c>
      <c r="Y18" s="726">
        <f t="shared" si="0"/>
        <v>2146</v>
      </c>
      <c r="Z18" s="727">
        <f t="shared" si="0"/>
        <v>818107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1</v>
      </c>
      <c r="F19" s="733">
        <f t="shared" si="0"/>
        <v>24</v>
      </c>
      <c r="G19" s="733">
        <f t="shared" si="0"/>
        <v>607</v>
      </c>
      <c r="H19" s="733">
        <f t="shared" si="0"/>
        <v>1873</v>
      </c>
      <c r="I19" s="733">
        <f t="shared" si="0"/>
        <v>1288</v>
      </c>
      <c r="J19" s="733">
        <f t="shared" si="0"/>
        <v>2068</v>
      </c>
      <c r="K19" s="733">
        <f t="shared" si="0"/>
        <v>2541</v>
      </c>
      <c r="L19" s="733">
        <f t="shared" si="0"/>
        <v>2202</v>
      </c>
      <c r="M19" s="733">
        <f t="shared" si="0"/>
        <v>2253</v>
      </c>
      <c r="N19" s="733">
        <f t="shared" si="0"/>
        <v>3216</v>
      </c>
      <c r="O19" s="733">
        <f t="shared" si="0"/>
        <v>1644</v>
      </c>
      <c r="P19" s="733">
        <f t="shared" si="0"/>
        <v>918</v>
      </c>
      <c r="Q19" s="733">
        <f t="shared" si="0"/>
        <v>212</v>
      </c>
      <c r="R19" s="733">
        <f t="shared" si="0"/>
        <v>57</v>
      </c>
      <c r="S19" s="733">
        <f t="shared" si="0"/>
        <v>23</v>
      </c>
      <c r="T19" s="733">
        <f t="shared" si="0"/>
        <v>13</v>
      </c>
      <c r="U19" s="733">
        <f t="shared" si="0"/>
        <v>9</v>
      </c>
      <c r="V19" s="733">
        <f t="shared" si="0"/>
        <v>2</v>
      </c>
      <c r="W19" s="733">
        <f t="shared" si="0"/>
        <v>1</v>
      </c>
      <c r="X19" s="733">
        <f t="shared" si="0"/>
        <v>1</v>
      </c>
      <c r="Y19" s="733">
        <f t="shared" si="0"/>
        <v>7</v>
      </c>
      <c r="Z19" s="734">
        <f t="shared" si="0"/>
        <v>18960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0.83</v>
      </c>
      <c r="I20" s="731">
        <v>11.38</v>
      </c>
      <c r="J20" s="731">
        <v>25.03</v>
      </c>
      <c r="K20" s="731">
        <v>0.65</v>
      </c>
      <c r="L20" s="731">
        <v>0.61</v>
      </c>
      <c r="M20" s="731">
        <v>0</v>
      </c>
      <c r="N20" s="731">
        <v>0</v>
      </c>
      <c r="O20" s="731">
        <v>0.39</v>
      </c>
      <c r="P20" s="731">
        <v>1.34</v>
      </c>
      <c r="Q20" s="731">
        <v>0.51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40.74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23</v>
      </c>
      <c r="I21" s="726">
        <v>549</v>
      </c>
      <c r="J21" s="726">
        <v>1208</v>
      </c>
      <c r="K21" s="726">
        <v>55</v>
      </c>
      <c r="L21" s="726">
        <v>40</v>
      </c>
      <c r="M21" s="726">
        <v>0</v>
      </c>
      <c r="N21" s="726">
        <v>0</v>
      </c>
      <c r="O21" s="726">
        <v>28</v>
      </c>
      <c r="P21" s="726">
        <v>95</v>
      </c>
      <c r="Q21" s="726">
        <v>36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2034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2</v>
      </c>
      <c r="I22" s="729">
        <v>34</v>
      </c>
      <c r="J22" s="729">
        <v>53</v>
      </c>
      <c r="K22" s="729">
        <v>2</v>
      </c>
      <c r="L22" s="729">
        <v>1</v>
      </c>
      <c r="M22" s="729">
        <v>0</v>
      </c>
      <c r="N22" s="729">
        <v>0</v>
      </c>
      <c r="O22" s="729">
        <v>0</v>
      </c>
      <c r="P22" s="729">
        <v>1</v>
      </c>
      <c r="Q22" s="729">
        <v>1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94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3.23</v>
      </c>
      <c r="H23" s="731">
        <v>15.47</v>
      </c>
      <c r="I23" s="731">
        <v>0.4</v>
      </c>
      <c r="J23" s="731">
        <v>0</v>
      </c>
      <c r="K23" s="731">
        <v>2.48</v>
      </c>
      <c r="L23" s="731">
        <v>0</v>
      </c>
      <c r="M23" s="731">
        <v>0</v>
      </c>
      <c r="N23" s="731">
        <v>0</v>
      </c>
      <c r="O23" s="731">
        <v>1.8</v>
      </c>
      <c r="P23" s="731">
        <v>4.12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1.02</v>
      </c>
      <c r="W23" s="731">
        <v>0</v>
      </c>
      <c r="X23" s="731">
        <v>0</v>
      </c>
      <c r="Y23" s="731">
        <v>0</v>
      </c>
      <c r="Z23" s="723">
        <v>28.52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42</v>
      </c>
      <c r="H24" s="726">
        <v>365</v>
      </c>
      <c r="I24" s="726">
        <v>24</v>
      </c>
      <c r="J24" s="726">
        <v>0</v>
      </c>
      <c r="K24" s="726">
        <v>185</v>
      </c>
      <c r="L24" s="726">
        <v>0</v>
      </c>
      <c r="M24" s="726">
        <v>0</v>
      </c>
      <c r="N24" s="726">
        <v>0</v>
      </c>
      <c r="O24" s="726">
        <v>183</v>
      </c>
      <c r="P24" s="726">
        <v>292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72</v>
      </c>
      <c r="W24" s="726">
        <v>0</v>
      </c>
      <c r="X24" s="726">
        <v>0</v>
      </c>
      <c r="Y24" s="726">
        <v>0</v>
      </c>
      <c r="Z24" s="727">
        <v>1163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6</v>
      </c>
      <c r="H25" s="729">
        <v>33</v>
      </c>
      <c r="I25" s="729">
        <v>1</v>
      </c>
      <c r="J25" s="729">
        <v>0</v>
      </c>
      <c r="K25" s="729">
        <v>5</v>
      </c>
      <c r="L25" s="729">
        <v>0</v>
      </c>
      <c r="M25" s="729">
        <v>0</v>
      </c>
      <c r="N25" s="729">
        <v>0</v>
      </c>
      <c r="O25" s="729">
        <v>3</v>
      </c>
      <c r="P25" s="729">
        <v>6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1</v>
      </c>
      <c r="W25" s="729">
        <v>0</v>
      </c>
      <c r="X25" s="729">
        <v>0</v>
      </c>
      <c r="Y25" s="729">
        <v>0</v>
      </c>
      <c r="Z25" s="732">
        <v>55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3.23</v>
      </c>
      <c r="H26" s="731">
        <f t="shared" si="1"/>
        <v>16.3</v>
      </c>
      <c r="I26" s="731">
        <f t="shared" si="1"/>
        <v>11.780000000000001</v>
      </c>
      <c r="J26" s="731">
        <f t="shared" si="1"/>
        <v>25.03</v>
      </c>
      <c r="K26" s="731">
        <f t="shared" si="1"/>
        <v>3.13</v>
      </c>
      <c r="L26" s="731">
        <f t="shared" si="1"/>
        <v>0.61</v>
      </c>
      <c r="M26" s="731">
        <f t="shared" si="1"/>
        <v>0</v>
      </c>
      <c r="N26" s="731">
        <f t="shared" si="1"/>
        <v>0</v>
      </c>
      <c r="O26" s="731">
        <f t="shared" si="1"/>
        <v>2.19</v>
      </c>
      <c r="P26" s="731">
        <f t="shared" si="1"/>
        <v>5.46</v>
      </c>
      <c r="Q26" s="731">
        <f t="shared" si="1"/>
        <v>0.51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1.02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69.260000000000005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42</v>
      </c>
      <c r="H27" s="726">
        <f t="shared" si="1"/>
        <v>388</v>
      </c>
      <c r="I27" s="726">
        <f t="shared" si="1"/>
        <v>573</v>
      </c>
      <c r="J27" s="726">
        <f t="shared" si="1"/>
        <v>1208</v>
      </c>
      <c r="K27" s="726">
        <f t="shared" si="1"/>
        <v>240</v>
      </c>
      <c r="L27" s="726">
        <f t="shared" si="1"/>
        <v>40</v>
      </c>
      <c r="M27" s="726">
        <f t="shared" si="1"/>
        <v>0</v>
      </c>
      <c r="N27" s="726">
        <f t="shared" si="1"/>
        <v>0</v>
      </c>
      <c r="O27" s="726">
        <f t="shared" si="1"/>
        <v>211</v>
      </c>
      <c r="P27" s="726">
        <f t="shared" si="1"/>
        <v>387</v>
      </c>
      <c r="Q27" s="726">
        <f t="shared" si="1"/>
        <v>36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72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3197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6</v>
      </c>
      <c r="H28" s="733">
        <f t="shared" si="1"/>
        <v>35</v>
      </c>
      <c r="I28" s="733">
        <f t="shared" si="1"/>
        <v>35</v>
      </c>
      <c r="J28" s="733">
        <f t="shared" si="1"/>
        <v>53</v>
      </c>
      <c r="K28" s="733">
        <f t="shared" si="1"/>
        <v>7</v>
      </c>
      <c r="L28" s="733">
        <f t="shared" si="1"/>
        <v>1</v>
      </c>
      <c r="M28" s="733">
        <f t="shared" si="1"/>
        <v>0</v>
      </c>
      <c r="N28" s="733">
        <f t="shared" si="1"/>
        <v>0</v>
      </c>
      <c r="O28" s="733">
        <f t="shared" si="1"/>
        <v>3</v>
      </c>
      <c r="P28" s="733">
        <f t="shared" si="1"/>
        <v>7</v>
      </c>
      <c r="Q28" s="733">
        <f t="shared" si="1"/>
        <v>1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1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149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0.21</v>
      </c>
      <c r="F29" s="731">
        <f t="shared" ref="F29:Z31" si="2">F5+F8+F11+F14+F20+F23</f>
        <v>3.23</v>
      </c>
      <c r="G29" s="731">
        <f t="shared" si="2"/>
        <v>95.92</v>
      </c>
      <c r="H29" s="731">
        <f t="shared" si="2"/>
        <v>254.4</v>
      </c>
      <c r="I29" s="731">
        <f t="shared" si="2"/>
        <v>217.53</v>
      </c>
      <c r="J29" s="731">
        <f t="shared" si="2"/>
        <v>372.05999999999995</v>
      </c>
      <c r="K29" s="731">
        <f t="shared" si="2"/>
        <v>447.10999999999996</v>
      </c>
      <c r="L29" s="731">
        <f t="shared" si="2"/>
        <v>392.5</v>
      </c>
      <c r="M29" s="731">
        <f t="shared" si="2"/>
        <v>510.56</v>
      </c>
      <c r="N29" s="731">
        <f t="shared" si="2"/>
        <v>830.64999999999986</v>
      </c>
      <c r="O29" s="731">
        <f t="shared" si="2"/>
        <v>534.06999999999994</v>
      </c>
      <c r="P29" s="731">
        <f t="shared" si="2"/>
        <v>319.14999999999998</v>
      </c>
      <c r="Q29" s="731">
        <f t="shared" si="2"/>
        <v>101.35000000000001</v>
      </c>
      <c r="R29" s="731">
        <f t="shared" si="2"/>
        <v>37.5</v>
      </c>
      <c r="S29" s="731">
        <f t="shared" si="2"/>
        <v>15.069999999999999</v>
      </c>
      <c r="T29" s="731">
        <f t="shared" si="2"/>
        <v>6.33</v>
      </c>
      <c r="U29" s="731">
        <f t="shared" si="2"/>
        <v>5.37</v>
      </c>
      <c r="V29" s="731">
        <f t="shared" si="2"/>
        <v>2.54</v>
      </c>
      <c r="W29" s="731">
        <f t="shared" si="2"/>
        <v>0.99</v>
      </c>
      <c r="X29" s="731">
        <f t="shared" si="2"/>
        <v>0.63</v>
      </c>
      <c r="Y29" s="731">
        <f t="shared" si="2"/>
        <v>4.01</v>
      </c>
      <c r="Z29" s="723">
        <f t="shared" si="2"/>
        <v>4151.18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2</v>
      </c>
      <c r="F30" s="726">
        <f t="shared" si="2"/>
        <v>128</v>
      </c>
      <c r="G30" s="726">
        <f t="shared" si="2"/>
        <v>5112</v>
      </c>
      <c r="H30" s="726">
        <f t="shared" si="2"/>
        <v>23072</v>
      </c>
      <c r="I30" s="726">
        <f t="shared" si="2"/>
        <v>23561</v>
      </c>
      <c r="J30" s="726">
        <f t="shared" si="2"/>
        <v>50864</v>
      </c>
      <c r="K30" s="726">
        <f t="shared" si="2"/>
        <v>78749</v>
      </c>
      <c r="L30" s="726">
        <f t="shared" si="2"/>
        <v>88127</v>
      </c>
      <c r="M30" s="726">
        <f t="shared" si="2"/>
        <v>103484</v>
      </c>
      <c r="N30" s="726">
        <f t="shared" si="2"/>
        <v>198653</v>
      </c>
      <c r="O30" s="726">
        <f t="shared" si="2"/>
        <v>118014</v>
      </c>
      <c r="P30" s="726">
        <f t="shared" si="2"/>
        <v>86321</v>
      </c>
      <c r="Q30" s="726">
        <f t="shared" si="2"/>
        <v>24106</v>
      </c>
      <c r="R30" s="726">
        <f t="shared" si="2"/>
        <v>8675</v>
      </c>
      <c r="S30" s="726">
        <f t="shared" si="2"/>
        <v>4274</v>
      </c>
      <c r="T30" s="726">
        <f t="shared" si="2"/>
        <v>2577</v>
      </c>
      <c r="U30" s="726">
        <f t="shared" si="2"/>
        <v>2194</v>
      </c>
      <c r="V30" s="726">
        <f t="shared" si="2"/>
        <v>577</v>
      </c>
      <c r="W30" s="726">
        <f t="shared" si="2"/>
        <v>539</v>
      </c>
      <c r="X30" s="726">
        <f t="shared" si="2"/>
        <v>129</v>
      </c>
      <c r="Y30" s="726">
        <f t="shared" si="2"/>
        <v>2146</v>
      </c>
      <c r="Z30" s="727">
        <f t="shared" si="2"/>
        <v>821304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1</v>
      </c>
      <c r="F31" s="733">
        <f t="shared" si="2"/>
        <v>24</v>
      </c>
      <c r="G31" s="733">
        <f t="shared" si="2"/>
        <v>613</v>
      </c>
      <c r="H31" s="733">
        <f t="shared" si="2"/>
        <v>1908</v>
      </c>
      <c r="I31" s="733">
        <f t="shared" si="2"/>
        <v>1323</v>
      </c>
      <c r="J31" s="733">
        <f t="shared" si="2"/>
        <v>2121</v>
      </c>
      <c r="K31" s="733">
        <f t="shared" si="2"/>
        <v>2548</v>
      </c>
      <c r="L31" s="733">
        <f t="shared" si="2"/>
        <v>2203</v>
      </c>
      <c r="M31" s="733">
        <f t="shared" si="2"/>
        <v>2253</v>
      </c>
      <c r="N31" s="733">
        <f t="shared" si="2"/>
        <v>3216</v>
      </c>
      <c r="O31" s="733">
        <f t="shared" si="2"/>
        <v>1647</v>
      </c>
      <c r="P31" s="733">
        <f t="shared" si="2"/>
        <v>925</v>
      </c>
      <c r="Q31" s="733">
        <f t="shared" si="2"/>
        <v>213</v>
      </c>
      <c r="R31" s="733">
        <f t="shared" si="2"/>
        <v>57</v>
      </c>
      <c r="S31" s="733">
        <f t="shared" si="2"/>
        <v>23</v>
      </c>
      <c r="T31" s="733">
        <f t="shared" si="2"/>
        <v>13</v>
      </c>
      <c r="U31" s="733">
        <f t="shared" si="2"/>
        <v>9</v>
      </c>
      <c r="V31" s="733">
        <f t="shared" si="2"/>
        <v>3</v>
      </c>
      <c r="W31" s="733">
        <f t="shared" si="2"/>
        <v>1</v>
      </c>
      <c r="X31" s="733">
        <f t="shared" si="2"/>
        <v>1</v>
      </c>
      <c r="Y31" s="733">
        <f t="shared" si="2"/>
        <v>7</v>
      </c>
      <c r="Z31" s="734">
        <f t="shared" si="2"/>
        <v>19109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0.92</v>
      </c>
      <c r="K32" s="731">
        <v>8.08</v>
      </c>
      <c r="L32" s="731">
        <v>28.82</v>
      </c>
      <c r="M32" s="731">
        <v>74.55</v>
      </c>
      <c r="N32" s="731">
        <v>117.05</v>
      </c>
      <c r="O32" s="731">
        <v>130.05000000000001</v>
      </c>
      <c r="P32" s="731">
        <v>119.9</v>
      </c>
      <c r="Q32" s="731">
        <v>122.25</v>
      </c>
      <c r="R32" s="731">
        <v>63.36</v>
      </c>
      <c r="S32" s="731">
        <v>40.46</v>
      </c>
      <c r="T32" s="731">
        <v>12.72</v>
      </c>
      <c r="U32" s="731">
        <v>9.24</v>
      </c>
      <c r="V32" s="731">
        <v>14.33</v>
      </c>
      <c r="W32" s="731">
        <v>3.99</v>
      </c>
      <c r="X32" s="731">
        <v>4.29</v>
      </c>
      <c r="Y32" s="731">
        <v>3.61</v>
      </c>
      <c r="Z32" s="723">
        <v>753.62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65</v>
      </c>
      <c r="K33" s="726">
        <v>945</v>
      </c>
      <c r="L33" s="726">
        <v>4162</v>
      </c>
      <c r="M33" s="726">
        <v>11184</v>
      </c>
      <c r="N33" s="726">
        <v>21352</v>
      </c>
      <c r="O33" s="726">
        <v>22663</v>
      </c>
      <c r="P33" s="726">
        <v>24236</v>
      </c>
      <c r="Q33" s="726">
        <v>25121</v>
      </c>
      <c r="R33" s="726">
        <v>13337</v>
      </c>
      <c r="S33" s="726">
        <v>8201</v>
      </c>
      <c r="T33" s="726">
        <v>2595</v>
      </c>
      <c r="U33" s="726">
        <v>1886</v>
      </c>
      <c r="V33" s="726">
        <v>2932</v>
      </c>
      <c r="W33" s="726">
        <v>814</v>
      </c>
      <c r="X33" s="726">
        <v>909</v>
      </c>
      <c r="Y33" s="726">
        <v>828</v>
      </c>
      <c r="Z33" s="727">
        <v>141230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4</v>
      </c>
      <c r="K34" s="729">
        <v>47</v>
      </c>
      <c r="L34" s="729">
        <v>153</v>
      </c>
      <c r="M34" s="729">
        <v>305</v>
      </c>
      <c r="N34" s="729">
        <v>400</v>
      </c>
      <c r="O34" s="729">
        <v>367</v>
      </c>
      <c r="P34" s="729">
        <v>266</v>
      </c>
      <c r="Q34" s="729">
        <v>228</v>
      </c>
      <c r="R34" s="729">
        <v>86</v>
      </c>
      <c r="S34" s="729">
        <v>46</v>
      </c>
      <c r="T34" s="729">
        <v>16</v>
      </c>
      <c r="U34" s="729">
        <v>11</v>
      </c>
      <c r="V34" s="729">
        <v>16</v>
      </c>
      <c r="W34" s="729">
        <v>4</v>
      </c>
      <c r="X34" s="729">
        <v>7</v>
      </c>
      <c r="Y34" s="729">
        <v>4</v>
      </c>
      <c r="Z34" s="730">
        <v>1960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0.92</v>
      </c>
      <c r="K38" s="731">
        <f t="shared" si="3"/>
        <v>8.08</v>
      </c>
      <c r="L38" s="731">
        <f t="shared" si="3"/>
        <v>28.82</v>
      </c>
      <c r="M38" s="731">
        <f t="shared" si="3"/>
        <v>74.55</v>
      </c>
      <c r="N38" s="731">
        <f t="shared" si="3"/>
        <v>117.05</v>
      </c>
      <c r="O38" s="731">
        <f t="shared" si="3"/>
        <v>130.05000000000001</v>
      </c>
      <c r="P38" s="731">
        <f t="shared" si="3"/>
        <v>119.9</v>
      </c>
      <c r="Q38" s="731">
        <f t="shared" si="3"/>
        <v>122.25</v>
      </c>
      <c r="R38" s="731">
        <f t="shared" si="3"/>
        <v>63.36</v>
      </c>
      <c r="S38" s="731">
        <f t="shared" si="3"/>
        <v>40.46</v>
      </c>
      <c r="T38" s="731">
        <f t="shared" si="3"/>
        <v>12.72</v>
      </c>
      <c r="U38" s="731">
        <f t="shared" si="3"/>
        <v>9.24</v>
      </c>
      <c r="V38" s="731">
        <f t="shared" si="3"/>
        <v>14.33</v>
      </c>
      <c r="W38" s="731">
        <f t="shared" si="3"/>
        <v>3.99</v>
      </c>
      <c r="X38" s="731">
        <f t="shared" si="3"/>
        <v>4.29</v>
      </c>
      <c r="Y38" s="731">
        <f t="shared" si="3"/>
        <v>3.61</v>
      </c>
      <c r="Z38" s="723">
        <f t="shared" si="3"/>
        <v>753.62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65</v>
      </c>
      <c r="K39" s="726">
        <f t="shared" si="3"/>
        <v>945</v>
      </c>
      <c r="L39" s="726">
        <f t="shared" si="3"/>
        <v>4162</v>
      </c>
      <c r="M39" s="726">
        <f t="shared" si="3"/>
        <v>11184</v>
      </c>
      <c r="N39" s="726">
        <f t="shared" si="3"/>
        <v>21352</v>
      </c>
      <c r="O39" s="726">
        <f t="shared" si="3"/>
        <v>22663</v>
      </c>
      <c r="P39" s="726">
        <f t="shared" si="3"/>
        <v>24236</v>
      </c>
      <c r="Q39" s="726">
        <f t="shared" si="3"/>
        <v>25121</v>
      </c>
      <c r="R39" s="726">
        <f t="shared" si="3"/>
        <v>13337</v>
      </c>
      <c r="S39" s="726">
        <f t="shared" si="3"/>
        <v>8201</v>
      </c>
      <c r="T39" s="726">
        <f t="shared" si="3"/>
        <v>2595</v>
      </c>
      <c r="U39" s="726">
        <f t="shared" si="3"/>
        <v>1886</v>
      </c>
      <c r="V39" s="726">
        <f t="shared" si="3"/>
        <v>2932</v>
      </c>
      <c r="W39" s="726">
        <f t="shared" si="3"/>
        <v>814</v>
      </c>
      <c r="X39" s="726">
        <f t="shared" si="3"/>
        <v>909</v>
      </c>
      <c r="Y39" s="726">
        <f t="shared" si="3"/>
        <v>828</v>
      </c>
      <c r="Z39" s="727">
        <f t="shared" si="3"/>
        <v>141230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4</v>
      </c>
      <c r="K40" s="733">
        <f t="shared" si="3"/>
        <v>47</v>
      </c>
      <c r="L40" s="733">
        <f t="shared" si="3"/>
        <v>153</v>
      </c>
      <c r="M40" s="733">
        <f t="shared" si="3"/>
        <v>305</v>
      </c>
      <c r="N40" s="733">
        <f t="shared" si="3"/>
        <v>400</v>
      </c>
      <c r="O40" s="733">
        <f t="shared" si="3"/>
        <v>367</v>
      </c>
      <c r="P40" s="733">
        <f t="shared" si="3"/>
        <v>266</v>
      </c>
      <c r="Q40" s="733">
        <f t="shared" si="3"/>
        <v>228</v>
      </c>
      <c r="R40" s="733">
        <f t="shared" si="3"/>
        <v>86</v>
      </c>
      <c r="S40" s="733">
        <f t="shared" si="3"/>
        <v>46</v>
      </c>
      <c r="T40" s="733">
        <f t="shared" si="3"/>
        <v>16</v>
      </c>
      <c r="U40" s="733">
        <f t="shared" si="3"/>
        <v>11</v>
      </c>
      <c r="V40" s="733">
        <f t="shared" si="3"/>
        <v>16</v>
      </c>
      <c r="W40" s="733">
        <f t="shared" si="3"/>
        <v>4</v>
      </c>
      <c r="X40" s="733">
        <f t="shared" si="3"/>
        <v>7</v>
      </c>
      <c r="Y40" s="733">
        <f t="shared" si="3"/>
        <v>4</v>
      </c>
      <c r="Z40" s="734">
        <f t="shared" si="3"/>
        <v>1960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14.08</v>
      </c>
      <c r="J41" s="731">
        <v>0.95</v>
      </c>
      <c r="K41" s="731">
        <v>0</v>
      </c>
      <c r="L41" s="731">
        <v>2.08</v>
      </c>
      <c r="M41" s="731">
        <v>25.39</v>
      </c>
      <c r="N41" s="731">
        <v>28.47</v>
      </c>
      <c r="O41" s="731">
        <v>12.98</v>
      </c>
      <c r="P41" s="731">
        <v>3.51</v>
      </c>
      <c r="Q41" s="731">
        <v>0.57999999999999996</v>
      </c>
      <c r="R41" s="731">
        <v>0</v>
      </c>
      <c r="S41" s="731">
        <v>0.08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88.12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840</v>
      </c>
      <c r="J42" s="726">
        <v>51</v>
      </c>
      <c r="K42" s="726">
        <v>0</v>
      </c>
      <c r="L42" s="726">
        <v>129</v>
      </c>
      <c r="M42" s="726">
        <v>2036</v>
      </c>
      <c r="N42" s="726">
        <v>2063</v>
      </c>
      <c r="O42" s="726">
        <v>923</v>
      </c>
      <c r="P42" s="726">
        <v>249</v>
      </c>
      <c r="Q42" s="726">
        <v>41</v>
      </c>
      <c r="R42" s="726">
        <v>0</v>
      </c>
      <c r="S42" s="726">
        <v>6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6338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47</v>
      </c>
      <c r="J43" s="729">
        <v>3</v>
      </c>
      <c r="K43" s="729">
        <v>0</v>
      </c>
      <c r="L43" s="729">
        <v>3</v>
      </c>
      <c r="M43" s="729">
        <v>32</v>
      </c>
      <c r="N43" s="729">
        <v>34</v>
      </c>
      <c r="O43" s="729">
        <v>14</v>
      </c>
      <c r="P43" s="729">
        <v>4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137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3.22</v>
      </c>
      <c r="G44" s="731">
        <v>1.34</v>
      </c>
      <c r="H44" s="731">
        <v>41.53</v>
      </c>
      <c r="I44" s="731">
        <v>76.55</v>
      </c>
      <c r="J44" s="731">
        <v>239.3</v>
      </c>
      <c r="K44" s="731">
        <v>545.76</v>
      </c>
      <c r="L44" s="731">
        <v>419.32</v>
      </c>
      <c r="M44" s="731">
        <v>467.09</v>
      </c>
      <c r="N44" s="731">
        <v>856.12</v>
      </c>
      <c r="O44" s="731">
        <v>1028.27</v>
      </c>
      <c r="P44" s="731">
        <v>704.46</v>
      </c>
      <c r="Q44" s="731">
        <v>290.08</v>
      </c>
      <c r="R44" s="731">
        <v>41.35</v>
      </c>
      <c r="S44" s="731">
        <v>4.41</v>
      </c>
      <c r="T44" s="731">
        <v>5.07</v>
      </c>
      <c r="U44" s="731">
        <v>0.97</v>
      </c>
      <c r="V44" s="731">
        <v>3.54</v>
      </c>
      <c r="W44" s="731">
        <v>0.28000000000000003</v>
      </c>
      <c r="X44" s="731">
        <v>0</v>
      </c>
      <c r="Y44" s="731">
        <v>0</v>
      </c>
      <c r="Z44" s="723">
        <v>4728.66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25</v>
      </c>
      <c r="G45" s="726">
        <v>21</v>
      </c>
      <c r="H45" s="726">
        <v>1015</v>
      </c>
      <c r="I45" s="726">
        <v>3200</v>
      </c>
      <c r="J45" s="726">
        <v>12525</v>
      </c>
      <c r="K45" s="726">
        <v>34900</v>
      </c>
      <c r="L45" s="726">
        <v>29746</v>
      </c>
      <c r="M45" s="726">
        <v>38832</v>
      </c>
      <c r="N45" s="726">
        <v>68736</v>
      </c>
      <c r="O45" s="726">
        <v>83259</v>
      </c>
      <c r="P45" s="726">
        <v>55616</v>
      </c>
      <c r="Q45" s="726">
        <v>25147</v>
      </c>
      <c r="R45" s="726">
        <v>3408</v>
      </c>
      <c r="S45" s="726">
        <v>311</v>
      </c>
      <c r="T45" s="726">
        <v>439</v>
      </c>
      <c r="U45" s="726">
        <v>69</v>
      </c>
      <c r="V45" s="726">
        <v>252</v>
      </c>
      <c r="W45" s="726">
        <v>20</v>
      </c>
      <c r="X45" s="726">
        <v>0</v>
      </c>
      <c r="Y45" s="726">
        <v>0</v>
      </c>
      <c r="Z45" s="727">
        <v>357521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5</v>
      </c>
      <c r="G46" s="729">
        <v>3</v>
      </c>
      <c r="H46" s="729">
        <v>92</v>
      </c>
      <c r="I46" s="729">
        <v>187</v>
      </c>
      <c r="J46" s="729">
        <v>538</v>
      </c>
      <c r="K46" s="729">
        <v>1099</v>
      </c>
      <c r="L46" s="729">
        <v>568</v>
      </c>
      <c r="M46" s="729">
        <v>612</v>
      </c>
      <c r="N46" s="729">
        <v>1064</v>
      </c>
      <c r="O46" s="729">
        <v>1306</v>
      </c>
      <c r="P46" s="729">
        <v>878</v>
      </c>
      <c r="Q46" s="729">
        <v>393</v>
      </c>
      <c r="R46" s="729">
        <v>53</v>
      </c>
      <c r="S46" s="729">
        <v>4</v>
      </c>
      <c r="T46" s="729">
        <v>7</v>
      </c>
      <c r="U46" s="729">
        <v>1</v>
      </c>
      <c r="V46" s="729">
        <v>3</v>
      </c>
      <c r="W46" s="729">
        <v>0</v>
      </c>
      <c r="X46" s="729">
        <v>0</v>
      </c>
      <c r="Y46" s="729">
        <v>0</v>
      </c>
      <c r="Z46" s="730">
        <v>6813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3.22</v>
      </c>
      <c r="G47" s="731">
        <f t="shared" si="4"/>
        <v>1.34</v>
      </c>
      <c r="H47" s="731">
        <f t="shared" si="4"/>
        <v>41.53</v>
      </c>
      <c r="I47" s="731">
        <f t="shared" si="4"/>
        <v>90.63</v>
      </c>
      <c r="J47" s="731">
        <f t="shared" si="4"/>
        <v>240.25</v>
      </c>
      <c r="K47" s="731">
        <f t="shared" si="4"/>
        <v>545.76</v>
      </c>
      <c r="L47" s="731">
        <f t="shared" si="4"/>
        <v>421.4</v>
      </c>
      <c r="M47" s="731">
        <f t="shared" si="4"/>
        <v>492.47999999999996</v>
      </c>
      <c r="N47" s="731">
        <f t="shared" si="4"/>
        <v>884.59</v>
      </c>
      <c r="O47" s="731">
        <f t="shared" si="4"/>
        <v>1041.25</v>
      </c>
      <c r="P47" s="731">
        <f t="shared" si="4"/>
        <v>707.97</v>
      </c>
      <c r="Q47" s="731">
        <f t="shared" si="4"/>
        <v>290.65999999999997</v>
      </c>
      <c r="R47" s="731">
        <f t="shared" si="4"/>
        <v>41.35</v>
      </c>
      <c r="S47" s="731">
        <f t="shared" si="4"/>
        <v>4.49</v>
      </c>
      <c r="T47" s="731">
        <f t="shared" si="4"/>
        <v>5.07</v>
      </c>
      <c r="U47" s="731">
        <f t="shared" si="4"/>
        <v>0.97</v>
      </c>
      <c r="V47" s="731">
        <f t="shared" si="4"/>
        <v>3.54</v>
      </c>
      <c r="W47" s="731">
        <f t="shared" si="4"/>
        <v>0.28000000000000003</v>
      </c>
      <c r="X47" s="731">
        <f t="shared" si="4"/>
        <v>0</v>
      </c>
      <c r="Y47" s="731">
        <f t="shared" si="4"/>
        <v>0</v>
      </c>
      <c r="Z47" s="723">
        <f t="shared" si="4"/>
        <v>4816.78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25</v>
      </c>
      <c r="G48" s="726">
        <f t="shared" si="4"/>
        <v>21</v>
      </c>
      <c r="H48" s="726">
        <f t="shared" si="4"/>
        <v>1015</v>
      </c>
      <c r="I48" s="726">
        <f t="shared" si="4"/>
        <v>4040</v>
      </c>
      <c r="J48" s="726">
        <f t="shared" si="4"/>
        <v>12576</v>
      </c>
      <c r="K48" s="726">
        <f t="shared" si="4"/>
        <v>34900</v>
      </c>
      <c r="L48" s="726">
        <f t="shared" si="4"/>
        <v>29875</v>
      </c>
      <c r="M48" s="726">
        <f t="shared" si="4"/>
        <v>40868</v>
      </c>
      <c r="N48" s="726">
        <f t="shared" si="4"/>
        <v>70799</v>
      </c>
      <c r="O48" s="726">
        <f t="shared" si="4"/>
        <v>84182</v>
      </c>
      <c r="P48" s="726">
        <f t="shared" si="4"/>
        <v>55865</v>
      </c>
      <c r="Q48" s="726">
        <f t="shared" si="4"/>
        <v>25188</v>
      </c>
      <c r="R48" s="726">
        <f t="shared" si="4"/>
        <v>3408</v>
      </c>
      <c r="S48" s="726">
        <f t="shared" si="4"/>
        <v>317</v>
      </c>
      <c r="T48" s="726">
        <f t="shared" si="4"/>
        <v>439</v>
      </c>
      <c r="U48" s="726">
        <f t="shared" si="4"/>
        <v>69</v>
      </c>
      <c r="V48" s="726">
        <f t="shared" si="4"/>
        <v>252</v>
      </c>
      <c r="W48" s="726">
        <f t="shared" si="4"/>
        <v>20</v>
      </c>
      <c r="X48" s="726">
        <f t="shared" si="4"/>
        <v>0</v>
      </c>
      <c r="Y48" s="726">
        <f t="shared" si="4"/>
        <v>0</v>
      </c>
      <c r="Z48" s="727">
        <f t="shared" si="4"/>
        <v>363859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5</v>
      </c>
      <c r="G49" s="733">
        <f t="shared" si="4"/>
        <v>3</v>
      </c>
      <c r="H49" s="733">
        <f t="shared" si="4"/>
        <v>92</v>
      </c>
      <c r="I49" s="733">
        <f t="shared" si="4"/>
        <v>234</v>
      </c>
      <c r="J49" s="733">
        <f t="shared" si="4"/>
        <v>541</v>
      </c>
      <c r="K49" s="733">
        <f t="shared" si="4"/>
        <v>1099</v>
      </c>
      <c r="L49" s="733">
        <f t="shared" si="4"/>
        <v>571</v>
      </c>
      <c r="M49" s="733">
        <f t="shared" si="4"/>
        <v>644</v>
      </c>
      <c r="N49" s="733">
        <f t="shared" si="4"/>
        <v>1098</v>
      </c>
      <c r="O49" s="733">
        <f t="shared" si="4"/>
        <v>1320</v>
      </c>
      <c r="P49" s="733">
        <f t="shared" si="4"/>
        <v>882</v>
      </c>
      <c r="Q49" s="733">
        <f t="shared" si="4"/>
        <v>393</v>
      </c>
      <c r="R49" s="733">
        <f t="shared" si="4"/>
        <v>53</v>
      </c>
      <c r="S49" s="733">
        <f t="shared" si="4"/>
        <v>4</v>
      </c>
      <c r="T49" s="733">
        <f t="shared" si="4"/>
        <v>7</v>
      </c>
      <c r="U49" s="733">
        <f t="shared" si="4"/>
        <v>1</v>
      </c>
      <c r="V49" s="733">
        <f t="shared" si="4"/>
        <v>3</v>
      </c>
      <c r="W49" s="733">
        <f t="shared" si="4"/>
        <v>0</v>
      </c>
      <c r="X49" s="733">
        <f t="shared" si="4"/>
        <v>0</v>
      </c>
      <c r="Y49" s="733">
        <f t="shared" si="4"/>
        <v>0</v>
      </c>
      <c r="Z49" s="734">
        <f t="shared" si="4"/>
        <v>6950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3.22</v>
      </c>
      <c r="G50" s="731">
        <f t="shared" si="5"/>
        <v>1.34</v>
      </c>
      <c r="H50" s="731">
        <f t="shared" si="5"/>
        <v>41.53</v>
      </c>
      <c r="I50" s="731">
        <f t="shared" si="5"/>
        <v>90.63</v>
      </c>
      <c r="J50" s="731">
        <f t="shared" si="5"/>
        <v>241.17000000000002</v>
      </c>
      <c r="K50" s="731">
        <f t="shared" si="5"/>
        <v>553.84</v>
      </c>
      <c r="L50" s="731">
        <f t="shared" si="5"/>
        <v>450.21999999999997</v>
      </c>
      <c r="M50" s="731">
        <f t="shared" si="5"/>
        <v>567.03</v>
      </c>
      <c r="N50" s="731">
        <f t="shared" si="5"/>
        <v>1001.64</v>
      </c>
      <c r="O50" s="731">
        <f t="shared" si="5"/>
        <v>1171.3</v>
      </c>
      <c r="P50" s="731">
        <f t="shared" si="5"/>
        <v>827.87</v>
      </c>
      <c r="Q50" s="731">
        <f t="shared" si="5"/>
        <v>412.90999999999997</v>
      </c>
      <c r="R50" s="731">
        <f t="shared" si="5"/>
        <v>104.71000000000001</v>
      </c>
      <c r="S50" s="731">
        <f t="shared" si="5"/>
        <v>44.95</v>
      </c>
      <c r="T50" s="731">
        <f t="shared" si="5"/>
        <v>17.79</v>
      </c>
      <c r="U50" s="731">
        <f t="shared" si="5"/>
        <v>10.210000000000001</v>
      </c>
      <c r="V50" s="731">
        <f t="shared" si="5"/>
        <v>17.87</v>
      </c>
      <c r="W50" s="731">
        <f t="shared" si="5"/>
        <v>4.2700000000000005</v>
      </c>
      <c r="X50" s="731">
        <f t="shared" si="5"/>
        <v>4.29</v>
      </c>
      <c r="Y50" s="731">
        <f t="shared" si="5"/>
        <v>3.61</v>
      </c>
      <c r="Z50" s="723">
        <f t="shared" si="5"/>
        <v>5570.4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25</v>
      </c>
      <c r="G51" s="726">
        <f t="shared" si="5"/>
        <v>21</v>
      </c>
      <c r="H51" s="726">
        <f t="shared" si="5"/>
        <v>1015</v>
      </c>
      <c r="I51" s="726">
        <f t="shared" si="5"/>
        <v>4040</v>
      </c>
      <c r="J51" s="726">
        <f t="shared" si="5"/>
        <v>12641</v>
      </c>
      <c r="K51" s="726">
        <f t="shared" si="5"/>
        <v>35845</v>
      </c>
      <c r="L51" s="726">
        <f t="shared" si="5"/>
        <v>34037</v>
      </c>
      <c r="M51" s="726">
        <f t="shared" si="5"/>
        <v>52052</v>
      </c>
      <c r="N51" s="726">
        <f t="shared" si="5"/>
        <v>92151</v>
      </c>
      <c r="O51" s="726">
        <f t="shared" si="5"/>
        <v>106845</v>
      </c>
      <c r="P51" s="726">
        <f t="shared" si="5"/>
        <v>80101</v>
      </c>
      <c r="Q51" s="726">
        <f t="shared" si="5"/>
        <v>50309</v>
      </c>
      <c r="R51" s="726">
        <f t="shared" si="5"/>
        <v>16745</v>
      </c>
      <c r="S51" s="726">
        <f t="shared" si="5"/>
        <v>8518</v>
      </c>
      <c r="T51" s="726">
        <f t="shared" si="5"/>
        <v>3034</v>
      </c>
      <c r="U51" s="726">
        <f t="shared" si="5"/>
        <v>1955</v>
      </c>
      <c r="V51" s="726">
        <f t="shared" si="5"/>
        <v>3184</v>
      </c>
      <c r="W51" s="726">
        <f t="shared" si="5"/>
        <v>834</v>
      </c>
      <c r="X51" s="726">
        <f t="shared" si="5"/>
        <v>909</v>
      </c>
      <c r="Y51" s="726">
        <f t="shared" si="5"/>
        <v>828</v>
      </c>
      <c r="Z51" s="727">
        <f t="shared" si="5"/>
        <v>505089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5</v>
      </c>
      <c r="G52" s="733">
        <f t="shared" si="5"/>
        <v>3</v>
      </c>
      <c r="H52" s="733">
        <f t="shared" si="5"/>
        <v>92</v>
      </c>
      <c r="I52" s="733">
        <f t="shared" si="5"/>
        <v>234</v>
      </c>
      <c r="J52" s="733">
        <f t="shared" si="5"/>
        <v>545</v>
      </c>
      <c r="K52" s="733">
        <f t="shared" si="5"/>
        <v>1146</v>
      </c>
      <c r="L52" s="733">
        <f t="shared" si="5"/>
        <v>724</v>
      </c>
      <c r="M52" s="733">
        <f t="shared" si="5"/>
        <v>949</v>
      </c>
      <c r="N52" s="733">
        <f t="shared" si="5"/>
        <v>1498</v>
      </c>
      <c r="O52" s="733">
        <f t="shared" si="5"/>
        <v>1687</v>
      </c>
      <c r="P52" s="733">
        <f t="shared" si="5"/>
        <v>1148</v>
      </c>
      <c r="Q52" s="733">
        <f t="shared" si="5"/>
        <v>621</v>
      </c>
      <c r="R52" s="733">
        <f t="shared" si="5"/>
        <v>139</v>
      </c>
      <c r="S52" s="733">
        <f t="shared" si="5"/>
        <v>50</v>
      </c>
      <c r="T52" s="733">
        <f t="shared" si="5"/>
        <v>23</v>
      </c>
      <c r="U52" s="733">
        <f t="shared" si="5"/>
        <v>12</v>
      </c>
      <c r="V52" s="733">
        <f t="shared" si="5"/>
        <v>19</v>
      </c>
      <c r="W52" s="733">
        <f t="shared" si="5"/>
        <v>4</v>
      </c>
      <c r="X52" s="733">
        <f t="shared" si="5"/>
        <v>7</v>
      </c>
      <c r="Y52" s="733">
        <f t="shared" si="5"/>
        <v>4</v>
      </c>
      <c r="Z52" s="734">
        <f t="shared" si="5"/>
        <v>8910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0.21</v>
      </c>
      <c r="F53" s="731">
        <f t="shared" ref="F53:Z55" si="6">F5+F8+F11+F14+F20+F23+F32+F35+F41+F44</f>
        <v>6.45</v>
      </c>
      <c r="G53" s="731">
        <f t="shared" si="6"/>
        <v>97.26</v>
      </c>
      <c r="H53" s="731">
        <f t="shared" si="6"/>
        <v>295.93</v>
      </c>
      <c r="I53" s="731">
        <f t="shared" si="6"/>
        <v>308.16000000000003</v>
      </c>
      <c r="J53" s="731">
        <f t="shared" si="6"/>
        <v>613.23</v>
      </c>
      <c r="K53" s="731">
        <f t="shared" si="6"/>
        <v>1000.9499999999999</v>
      </c>
      <c r="L53" s="731">
        <f t="shared" si="6"/>
        <v>842.72</v>
      </c>
      <c r="M53" s="731">
        <f t="shared" si="6"/>
        <v>1077.5899999999999</v>
      </c>
      <c r="N53" s="731">
        <f t="shared" si="6"/>
        <v>1832.29</v>
      </c>
      <c r="O53" s="731">
        <f t="shared" si="6"/>
        <v>1705.37</v>
      </c>
      <c r="P53" s="731">
        <f t="shared" si="6"/>
        <v>1147.02</v>
      </c>
      <c r="Q53" s="731">
        <f t="shared" si="6"/>
        <v>514.26</v>
      </c>
      <c r="R53" s="731">
        <f t="shared" si="6"/>
        <v>142.21</v>
      </c>
      <c r="S53" s="731">
        <f t="shared" si="6"/>
        <v>60.019999999999996</v>
      </c>
      <c r="T53" s="731">
        <f t="shared" si="6"/>
        <v>24.12</v>
      </c>
      <c r="U53" s="731">
        <f t="shared" si="6"/>
        <v>15.58</v>
      </c>
      <c r="V53" s="731">
        <f t="shared" si="6"/>
        <v>20.41</v>
      </c>
      <c r="W53" s="731">
        <f t="shared" si="6"/>
        <v>5.2600000000000007</v>
      </c>
      <c r="X53" s="731">
        <f t="shared" si="6"/>
        <v>4.92</v>
      </c>
      <c r="Y53" s="731">
        <f t="shared" si="6"/>
        <v>7.6199999999999992</v>
      </c>
      <c r="Z53" s="723">
        <f t="shared" si="6"/>
        <v>9721.58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2</v>
      </c>
      <c r="F54" s="726">
        <f t="shared" si="6"/>
        <v>153</v>
      </c>
      <c r="G54" s="726">
        <f t="shared" si="6"/>
        <v>5133</v>
      </c>
      <c r="H54" s="726">
        <f t="shared" si="6"/>
        <v>24087</v>
      </c>
      <c r="I54" s="726">
        <f t="shared" si="6"/>
        <v>27601</v>
      </c>
      <c r="J54" s="726">
        <f t="shared" si="6"/>
        <v>63505</v>
      </c>
      <c r="K54" s="726">
        <f t="shared" si="6"/>
        <v>114594</v>
      </c>
      <c r="L54" s="726">
        <f t="shared" si="6"/>
        <v>122164</v>
      </c>
      <c r="M54" s="726">
        <f t="shared" si="6"/>
        <v>155536</v>
      </c>
      <c r="N54" s="726">
        <f t="shared" si="6"/>
        <v>290804</v>
      </c>
      <c r="O54" s="726">
        <f t="shared" si="6"/>
        <v>224859</v>
      </c>
      <c r="P54" s="726">
        <f t="shared" si="6"/>
        <v>166422</v>
      </c>
      <c r="Q54" s="726">
        <f t="shared" si="6"/>
        <v>74415</v>
      </c>
      <c r="R54" s="726">
        <f t="shared" si="6"/>
        <v>25420</v>
      </c>
      <c r="S54" s="726">
        <f t="shared" si="6"/>
        <v>12792</v>
      </c>
      <c r="T54" s="726">
        <f t="shared" si="6"/>
        <v>5611</v>
      </c>
      <c r="U54" s="726">
        <f t="shared" si="6"/>
        <v>4149</v>
      </c>
      <c r="V54" s="726">
        <f t="shared" si="6"/>
        <v>3761</v>
      </c>
      <c r="W54" s="726">
        <f t="shared" si="6"/>
        <v>1373</v>
      </c>
      <c r="X54" s="726">
        <f t="shared" si="6"/>
        <v>1038</v>
      </c>
      <c r="Y54" s="726">
        <f t="shared" si="6"/>
        <v>2974</v>
      </c>
      <c r="Z54" s="727">
        <f t="shared" si="6"/>
        <v>1326393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1</v>
      </c>
      <c r="F55" s="736">
        <f t="shared" si="6"/>
        <v>29</v>
      </c>
      <c r="G55" s="736">
        <f t="shared" si="6"/>
        <v>616</v>
      </c>
      <c r="H55" s="736">
        <f t="shared" si="6"/>
        <v>2000</v>
      </c>
      <c r="I55" s="736">
        <f t="shared" si="6"/>
        <v>1557</v>
      </c>
      <c r="J55" s="736">
        <f t="shared" si="6"/>
        <v>2666</v>
      </c>
      <c r="K55" s="736">
        <f t="shared" si="6"/>
        <v>3694</v>
      </c>
      <c r="L55" s="736">
        <f t="shared" si="6"/>
        <v>2927</v>
      </c>
      <c r="M55" s="736">
        <f t="shared" si="6"/>
        <v>3202</v>
      </c>
      <c r="N55" s="736">
        <f t="shared" si="6"/>
        <v>4714</v>
      </c>
      <c r="O55" s="736">
        <f t="shared" si="6"/>
        <v>3334</v>
      </c>
      <c r="P55" s="736">
        <f t="shared" si="6"/>
        <v>2073</v>
      </c>
      <c r="Q55" s="736">
        <f t="shared" si="6"/>
        <v>834</v>
      </c>
      <c r="R55" s="736">
        <f t="shared" si="6"/>
        <v>196</v>
      </c>
      <c r="S55" s="736">
        <f t="shared" si="6"/>
        <v>73</v>
      </c>
      <c r="T55" s="736">
        <f t="shared" si="6"/>
        <v>36</v>
      </c>
      <c r="U55" s="736">
        <f t="shared" si="6"/>
        <v>21</v>
      </c>
      <c r="V55" s="736">
        <f t="shared" si="6"/>
        <v>22</v>
      </c>
      <c r="W55" s="736">
        <f t="shared" si="6"/>
        <v>5</v>
      </c>
      <c r="X55" s="736">
        <f t="shared" si="6"/>
        <v>8</v>
      </c>
      <c r="Y55" s="736">
        <f t="shared" si="6"/>
        <v>11</v>
      </c>
      <c r="Z55" s="737">
        <f t="shared" si="6"/>
        <v>28019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55.64</v>
      </c>
      <c r="H59" s="901"/>
      <c r="I59" s="901">
        <v>5564</v>
      </c>
      <c r="J59" s="901"/>
      <c r="K59" s="901">
        <v>12.59</v>
      </c>
      <c r="L59" s="901"/>
      <c r="M59" s="901">
        <v>39.04</v>
      </c>
      <c r="N59" s="901"/>
      <c r="O59" s="901">
        <v>0.24</v>
      </c>
      <c r="P59" s="901"/>
      <c r="Q59" s="901">
        <v>66.36</v>
      </c>
      <c r="R59" s="901"/>
      <c r="S59" s="906">
        <f>M59+O59+Q59</f>
        <v>105.64</v>
      </c>
      <c r="T59" s="907"/>
      <c r="U59" s="901">
        <f>Z53+G59+K59+S59</f>
        <v>9895.4499999999989</v>
      </c>
      <c r="V59" s="901"/>
      <c r="W59" s="901">
        <f>Z54</f>
        <v>1326393</v>
      </c>
      <c r="X59" s="901"/>
      <c r="Y59" s="901">
        <f>Z55</f>
        <v>28019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402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0</v>
      </c>
      <c r="G5" s="722">
        <v>3.65</v>
      </c>
      <c r="H5" s="722">
        <v>7.63</v>
      </c>
      <c r="I5" s="722">
        <v>37.04</v>
      </c>
      <c r="J5" s="722">
        <v>38.229999999999997</v>
      </c>
      <c r="K5" s="722">
        <v>47.95</v>
      </c>
      <c r="L5" s="722">
        <v>92.56</v>
      </c>
      <c r="M5" s="722">
        <v>86.11</v>
      </c>
      <c r="N5" s="722">
        <v>258.41000000000003</v>
      </c>
      <c r="O5" s="722">
        <v>484.14</v>
      </c>
      <c r="P5" s="722">
        <v>522.95000000000005</v>
      </c>
      <c r="Q5" s="722">
        <v>349.57</v>
      </c>
      <c r="R5" s="722">
        <v>203.76</v>
      </c>
      <c r="S5" s="722">
        <v>79.72</v>
      </c>
      <c r="T5" s="722">
        <v>72.66</v>
      </c>
      <c r="U5" s="722">
        <v>44.48</v>
      </c>
      <c r="V5" s="722">
        <v>46.34</v>
      </c>
      <c r="W5" s="722">
        <v>15.42</v>
      </c>
      <c r="X5" s="722">
        <v>18.86</v>
      </c>
      <c r="Y5" s="722">
        <v>4.5599999999999996</v>
      </c>
      <c r="Z5" s="723">
        <v>2414.04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0</v>
      </c>
      <c r="G6" s="726">
        <v>402</v>
      </c>
      <c r="H6" s="726">
        <v>1507</v>
      </c>
      <c r="I6" s="726">
        <v>8278</v>
      </c>
      <c r="J6" s="726">
        <v>10942</v>
      </c>
      <c r="K6" s="726">
        <v>15929</v>
      </c>
      <c r="L6" s="726">
        <v>34891</v>
      </c>
      <c r="M6" s="726">
        <v>35011</v>
      </c>
      <c r="N6" s="726">
        <v>119023</v>
      </c>
      <c r="O6" s="726">
        <v>240186</v>
      </c>
      <c r="P6" s="726">
        <v>278899</v>
      </c>
      <c r="Q6" s="726">
        <v>194754</v>
      </c>
      <c r="R6" s="726">
        <v>116653</v>
      </c>
      <c r="S6" s="726">
        <v>46804</v>
      </c>
      <c r="T6" s="726">
        <v>47024</v>
      </c>
      <c r="U6" s="726">
        <v>27591</v>
      </c>
      <c r="V6" s="726">
        <v>31001</v>
      </c>
      <c r="W6" s="726">
        <v>9958</v>
      </c>
      <c r="X6" s="726">
        <v>12474</v>
      </c>
      <c r="Y6" s="726">
        <v>2936</v>
      </c>
      <c r="Z6" s="727">
        <v>1234263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0</v>
      </c>
      <c r="G7" s="729">
        <v>48</v>
      </c>
      <c r="H7" s="729">
        <v>109</v>
      </c>
      <c r="I7" s="729">
        <v>430</v>
      </c>
      <c r="J7" s="729">
        <v>409</v>
      </c>
      <c r="K7" s="729">
        <v>479</v>
      </c>
      <c r="L7" s="729">
        <v>789</v>
      </c>
      <c r="M7" s="729">
        <v>638</v>
      </c>
      <c r="N7" s="729">
        <v>1722</v>
      </c>
      <c r="O7" s="729">
        <v>2903</v>
      </c>
      <c r="P7" s="729">
        <v>2746</v>
      </c>
      <c r="Q7" s="729">
        <v>1584</v>
      </c>
      <c r="R7" s="729">
        <v>799</v>
      </c>
      <c r="S7" s="729">
        <v>262</v>
      </c>
      <c r="T7" s="729">
        <v>204</v>
      </c>
      <c r="U7" s="729">
        <v>105</v>
      </c>
      <c r="V7" s="729">
        <v>100</v>
      </c>
      <c r="W7" s="729">
        <v>26</v>
      </c>
      <c r="X7" s="729">
        <v>31</v>
      </c>
      <c r="Y7" s="729">
        <v>7</v>
      </c>
      <c r="Z7" s="730">
        <v>13391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5.42</v>
      </c>
      <c r="H8" s="731">
        <v>42.71</v>
      </c>
      <c r="I8" s="731">
        <v>147.71</v>
      </c>
      <c r="J8" s="731">
        <v>116.67</v>
      </c>
      <c r="K8" s="731">
        <v>98.85</v>
      </c>
      <c r="L8" s="731">
        <v>71.12</v>
      </c>
      <c r="M8" s="731">
        <v>65.02</v>
      </c>
      <c r="N8" s="731">
        <v>86.82</v>
      </c>
      <c r="O8" s="731">
        <v>102.21</v>
      </c>
      <c r="P8" s="731">
        <v>146.43</v>
      </c>
      <c r="Q8" s="731">
        <v>84.45</v>
      </c>
      <c r="R8" s="731">
        <v>30.11</v>
      </c>
      <c r="S8" s="731">
        <v>22.07</v>
      </c>
      <c r="T8" s="731">
        <v>24.73</v>
      </c>
      <c r="U8" s="731">
        <v>21.12</v>
      </c>
      <c r="V8" s="731">
        <v>11.09</v>
      </c>
      <c r="W8" s="731">
        <v>3.83</v>
      </c>
      <c r="X8" s="731">
        <v>3.75</v>
      </c>
      <c r="Y8" s="731">
        <v>8.34</v>
      </c>
      <c r="Z8" s="723">
        <v>1092.45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374</v>
      </c>
      <c r="H9" s="726">
        <v>4657</v>
      </c>
      <c r="I9" s="726">
        <v>20818</v>
      </c>
      <c r="J9" s="726">
        <v>20513</v>
      </c>
      <c r="K9" s="726">
        <v>19423</v>
      </c>
      <c r="L9" s="726">
        <v>15998</v>
      </c>
      <c r="M9" s="726">
        <v>16329</v>
      </c>
      <c r="N9" s="726">
        <v>24542</v>
      </c>
      <c r="O9" s="726">
        <v>30171</v>
      </c>
      <c r="P9" s="726">
        <v>45944</v>
      </c>
      <c r="Q9" s="726">
        <v>28047</v>
      </c>
      <c r="R9" s="726">
        <v>10477</v>
      </c>
      <c r="S9" s="726">
        <v>7887</v>
      </c>
      <c r="T9" s="726">
        <v>9185</v>
      </c>
      <c r="U9" s="726">
        <v>7914</v>
      </c>
      <c r="V9" s="726">
        <v>4276</v>
      </c>
      <c r="W9" s="726">
        <v>1488</v>
      </c>
      <c r="X9" s="726">
        <v>1336</v>
      </c>
      <c r="Y9" s="726">
        <v>3294</v>
      </c>
      <c r="Z9" s="727">
        <v>272673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46</v>
      </c>
      <c r="H10" s="729">
        <v>350</v>
      </c>
      <c r="I10" s="729">
        <v>1104</v>
      </c>
      <c r="J10" s="729">
        <v>767</v>
      </c>
      <c r="K10" s="729">
        <v>604</v>
      </c>
      <c r="L10" s="729">
        <v>362</v>
      </c>
      <c r="M10" s="729">
        <v>294</v>
      </c>
      <c r="N10" s="729">
        <v>352</v>
      </c>
      <c r="O10" s="729">
        <v>357</v>
      </c>
      <c r="P10" s="729">
        <v>461</v>
      </c>
      <c r="Q10" s="729">
        <v>236</v>
      </c>
      <c r="R10" s="729">
        <v>68</v>
      </c>
      <c r="S10" s="729">
        <v>44</v>
      </c>
      <c r="T10" s="729">
        <v>40</v>
      </c>
      <c r="U10" s="729">
        <v>28</v>
      </c>
      <c r="V10" s="729">
        <v>13</v>
      </c>
      <c r="W10" s="729">
        <v>2</v>
      </c>
      <c r="X10" s="729">
        <v>4</v>
      </c>
      <c r="Y10" s="729">
        <v>10</v>
      </c>
      <c r="Z10" s="730">
        <v>5142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0.86</v>
      </c>
      <c r="J11" s="731">
        <v>4.5999999999999996</v>
      </c>
      <c r="K11" s="731">
        <v>3.92</v>
      </c>
      <c r="L11" s="731">
        <v>1.49</v>
      </c>
      <c r="M11" s="731">
        <v>7.76</v>
      </c>
      <c r="N11" s="731">
        <v>47.38</v>
      </c>
      <c r="O11" s="731">
        <v>147.77000000000001</v>
      </c>
      <c r="P11" s="731">
        <v>238.18</v>
      </c>
      <c r="Q11" s="731">
        <v>240.75</v>
      </c>
      <c r="R11" s="731">
        <v>35.93</v>
      </c>
      <c r="S11" s="731">
        <v>6.5</v>
      </c>
      <c r="T11" s="731">
        <v>0.73</v>
      </c>
      <c r="U11" s="731">
        <v>5.47</v>
      </c>
      <c r="V11" s="731">
        <v>1.53</v>
      </c>
      <c r="W11" s="731">
        <v>2.4</v>
      </c>
      <c r="X11" s="731">
        <v>0.54</v>
      </c>
      <c r="Y11" s="731">
        <v>0.21</v>
      </c>
      <c r="Z11" s="723">
        <v>746.02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85</v>
      </c>
      <c r="J12" s="726">
        <v>543</v>
      </c>
      <c r="K12" s="726">
        <v>640</v>
      </c>
      <c r="L12" s="726">
        <v>256</v>
      </c>
      <c r="M12" s="726">
        <v>1570</v>
      </c>
      <c r="N12" s="726">
        <v>10001</v>
      </c>
      <c r="O12" s="726">
        <v>33820</v>
      </c>
      <c r="P12" s="726">
        <v>57698</v>
      </c>
      <c r="Q12" s="726">
        <v>59945</v>
      </c>
      <c r="R12" s="726">
        <v>8872</v>
      </c>
      <c r="S12" s="726">
        <v>1616</v>
      </c>
      <c r="T12" s="726">
        <v>185</v>
      </c>
      <c r="U12" s="726">
        <v>1385</v>
      </c>
      <c r="V12" s="726">
        <v>387</v>
      </c>
      <c r="W12" s="726">
        <v>607</v>
      </c>
      <c r="X12" s="726">
        <v>137</v>
      </c>
      <c r="Y12" s="726">
        <v>53</v>
      </c>
      <c r="Z12" s="727">
        <v>177800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5</v>
      </c>
      <c r="J13" s="729">
        <v>30</v>
      </c>
      <c r="K13" s="729">
        <v>23</v>
      </c>
      <c r="L13" s="729">
        <v>8</v>
      </c>
      <c r="M13" s="729">
        <v>31</v>
      </c>
      <c r="N13" s="729">
        <v>148</v>
      </c>
      <c r="O13" s="729">
        <v>281</v>
      </c>
      <c r="P13" s="729">
        <v>327</v>
      </c>
      <c r="Q13" s="729">
        <v>246</v>
      </c>
      <c r="R13" s="729">
        <v>34</v>
      </c>
      <c r="S13" s="729">
        <v>6</v>
      </c>
      <c r="T13" s="729">
        <v>1</v>
      </c>
      <c r="U13" s="729">
        <v>8</v>
      </c>
      <c r="V13" s="729">
        <v>1</v>
      </c>
      <c r="W13" s="729">
        <v>4</v>
      </c>
      <c r="X13" s="729">
        <v>1</v>
      </c>
      <c r="Y13" s="729">
        <v>0</v>
      </c>
      <c r="Z13" s="730">
        <v>1154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7.24</v>
      </c>
      <c r="O14" s="731">
        <v>1.67</v>
      </c>
      <c r="P14" s="731">
        <v>1.1000000000000001</v>
      </c>
      <c r="Q14" s="731">
        <v>0.12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10.130000000000001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1549</v>
      </c>
      <c r="O15" s="726">
        <v>393</v>
      </c>
      <c r="P15" s="726">
        <v>263</v>
      </c>
      <c r="Q15" s="726">
        <v>30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2235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23</v>
      </c>
      <c r="O16" s="729">
        <v>4</v>
      </c>
      <c r="P16" s="729">
        <v>2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29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0</v>
      </c>
      <c r="G17" s="731">
        <f t="shared" si="0"/>
        <v>9.07</v>
      </c>
      <c r="H17" s="731">
        <f t="shared" si="0"/>
        <v>50.34</v>
      </c>
      <c r="I17" s="731">
        <f t="shared" si="0"/>
        <v>185.61</v>
      </c>
      <c r="J17" s="731">
        <f t="shared" si="0"/>
        <v>159.5</v>
      </c>
      <c r="K17" s="731">
        <f t="shared" si="0"/>
        <v>150.72</v>
      </c>
      <c r="L17" s="731">
        <f t="shared" si="0"/>
        <v>165.17000000000002</v>
      </c>
      <c r="M17" s="731">
        <f t="shared" si="0"/>
        <v>158.88999999999999</v>
      </c>
      <c r="N17" s="731">
        <f t="shared" si="0"/>
        <v>399.85</v>
      </c>
      <c r="O17" s="731">
        <f t="shared" si="0"/>
        <v>735.79</v>
      </c>
      <c r="P17" s="731">
        <f t="shared" si="0"/>
        <v>908.6600000000002</v>
      </c>
      <c r="Q17" s="731">
        <f t="shared" si="0"/>
        <v>674.89</v>
      </c>
      <c r="R17" s="731">
        <f t="shared" si="0"/>
        <v>269.8</v>
      </c>
      <c r="S17" s="731">
        <f t="shared" si="0"/>
        <v>108.28999999999999</v>
      </c>
      <c r="T17" s="731">
        <f t="shared" si="0"/>
        <v>98.12</v>
      </c>
      <c r="U17" s="731">
        <f t="shared" si="0"/>
        <v>71.069999999999993</v>
      </c>
      <c r="V17" s="731">
        <f t="shared" si="0"/>
        <v>58.960000000000008</v>
      </c>
      <c r="W17" s="731">
        <f t="shared" si="0"/>
        <v>21.65</v>
      </c>
      <c r="X17" s="731">
        <f t="shared" si="0"/>
        <v>23.15</v>
      </c>
      <c r="Y17" s="731">
        <f t="shared" si="0"/>
        <v>13.11</v>
      </c>
      <c r="Z17" s="723">
        <f t="shared" si="0"/>
        <v>4262.6400000000003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0</v>
      </c>
      <c r="G18" s="726">
        <f t="shared" si="0"/>
        <v>776</v>
      </c>
      <c r="H18" s="726">
        <f t="shared" si="0"/>
        <v>6164</v>
      </c>
      <c r="I18" s="726">
        <f t="shared" si="0"/>
        <v>29181</v>
      </c>
      <c r="J18" s="726">
        <f t="shared" si="0"/>
        <v>31998</v>
      </c>
      <c r="K18" s="726">
        <f t="shared" si="0"/>
        <v>35992</v>
      </c>
      <c r="L18" s="726">
        <f t="shared" si="0"/>
        <v>51145</v>
      </c>
      <c r="M18" s="726">
        <f t="shared" si="0"/>
        <v>52910</v>
      </c>
      <c r="N18" s="726">
        <f t="shared" si="0"/>
        <v>155115</v>
      </c>
      <c r="O18" s="726">
        <f t="shared" si="0"/>
        <v>304570</v>
      </c>
      <c r="P18" s="726">
        <f t="shared" si="0"/>
        <v>382804</v>
      </c>
      <c r="Q18" s="726">
        <f t="shared" si="0"/>
        <v>282776</v>
      </c>
      <c r="R18" s="726">
        <f t="shared" si="0"/>
        <v>136002</v>
      </c>
      <c r="S18" s="726">
        <f t="shared" si="0"/>
        <v>56307</v>
      </c>
      <c r="T18" s="726">
        <f t="shared" si="0"/>
        <v>56394</v>
      </c>
      <c r="U18" s="726">
        <f t="shared" si="0"/>
        <v>36890</v>
      </c>
      <c r="V18" s="726">
        <f t="shared" si="0"/>
        <v>35664</v>
      </c>
      <c r="W18" s="726">
        <f t="shared" si="0"/>
        <v>12053</v>
      </c>
      <c r="X18" s="726">
        <f t="shared" si="0"/>
        <v>13947</v>
      </c>
      <c r="Y18" s="726">
        <f t="shared" si="0"/>
        <v>6283</v>
      </c>
      <c r="Z18" s="727">
        <f t="shared" si="0"/>
        <v>1686971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0</v>
      </c>
      <c r="G19" s="733">
        <f t="shared" si="0"/>
        <v>94</v>
      </c>
      <c r="H19" s="733">
        <f t="shared" si="0"/>
        <v>459</v>
      </c>
      <c r="I19" s="733">
        <f t="shared" si="0"/>
        <v>1539</v>
      </c>
      <c r="J19" s="733">
        <f t="shared" si="0"/>
        <v>1206</v>
      </c>
      <c r="K19" s="733">
        <f t="shared" si="0"/>
        <v>1106</v>
      </c>
      <c r="L19" s="733">
        <f t="shared" si="0"/>
        <v>1159</v>
      </c>
      <c r="M19" s="733">
        <f t="shared" si="0"/>
        <v>963</v>
      </c>
      <c r="N19" s="733">
        <f t="shared" si="0"/>
        <v>2245</v>
      </c>
      <c r="O19" s="733">
        <f t="shared" si="0"/>
        <v>3545</v>
      </c>
      <c r="P19" s="733">
        <f t="shared" si="0"/>
        <v>3536</v>
      </c>
      <c r="Q19" s="733">
        <f t="shared" si="0"/>
        <v>2066</v>
      </c>
      <c r="R19" s="733">
        <f t="shared" si="0"/>
        <v>901</v>
      </c>
      <c r="S19" s="733">
        <f t="shared" si="0"/>
        <v>312</v>
      </c>
      <c r="T19" s="733">
        <f t="shared" si="0"/>
        <v>245</v>
      </c>
      <c r="U19" s="733">
        <f t="shared" si="0"/>
        <v>141</v>
      </c>
      <c r="V19" s="733">
        <f t="shared" si="0"/>
        <v>114</v>
      </c>
      <c r="W19" s="733">
        <f t="shared" si="0"/>
        <v>32</v>
      </c>
      <c r="X19" s="733">
        <f t="shared" si="0"/>
        <v>36</v>
      </c>
      <c r="Y19" s="733">
        <f t="shared" si="0"/>
        <v>17</v>
      </c>
      <c r="Z19" s="734">
        <f t="shared" si="0"/>
        <v>19716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3.18</v>
      </c>
      <c r="J20" s="731">
        <v>19.829999999999998</v>
      </c>
      <c r="K20" s="731">
        <v>4.6399999999999997</v>
      </c>
      <c r="L20" s="731">
        <v>0.62</v>
      </c>
      <c r="M20" s="731">
        <v>0.71</v>
      </c>
      <c r="N20" s="731">
        <v>1.23</v>
      </c>
      <c r="O20" s="731">
        <v>13.33</v>
      </c>
      <c r="P20" s="731">
        <v>25.75</v>
      </c>
      <c r="Q20" s="731">
        <v>25.23</v>
      </c>
      <c r="R20" s="731">
        <v>24.42</v>
      </c>
      <c r="S20" s="731">
        <v>5.62</v>
      </c>
      <c r="T20" s="731">
        <v>1.65</v>
      </c>
      <c r="U20" s="731">
        <v>0</v>
      </c>
      <c r="V20" s="731">
        <v>0</v>
      </c>
      <c r="W20" s="731">
        <v>0</v>
      </c>
      <c r="X20" s="731">
        <v>3.14</v>
      </c>
      <c r="Y20" s="731">
        <v>0.1</v>
      </c>
      <c r="Z20" s="723">
        <v>129.44999999999999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202</v>
      </c>
      <c r="J21" s="726">
        <v>1557</v>
      </c>
      <c r="K21" s="726">
        <v>403</v>
      </c>
      <c r="L21" s="726">
        <v>66</v>
      </c>
      <c r="M21" s="726">
        <v>90</v>
      </c>
      <c r="N21" s="726">
        <v>139</v>
      </c>
      <c r="O21" s="726">
        <v>1743</v>
      </c>
      <c r="P21" s="726">
        <v>3363</v>
      </c>
      <c r="Q21" s="726">
        <v>3362</v>
      </c>
      <c r="R21" s="726">
        <v>3222</v>
      </c>
      <c r="S21" s="726">
        <v>616</v>
      </c>
      <c r="T21" s="726">
        <v>224</v>
      </c>
      <c r="U21" s="726">
        <v>0</v>
      </c>
      <c r="V21" s="726">
        <v>0</v>
      </c>
      <c r="W21" s="726">
        <v>0</v>
      </c>
      <c r="X21" s="726">
        <v>427</v>
      </c>
      <c r="Y21" s="726">
        <v>14</v>
      </c>
      <c r="Z21" s="727">
        <v>15428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11</v>
      </c>
      <c r="J22" s="729">
        <v>78</v>
      </c>
      <c r="K22" s="729">
        <v>13</v>
      </c>
      <c r="L22" s="729">
        <v>2</v>
      </c>
      <c r="M22" s="729">
        <v>2</v>
      </c>
      <c r="N22" s="729">
        <v>2</v>
      </c>
      <c r="O22" s="729">
        <v>16</v>
      </c>
      <c r="P22" s="729">
        <v>32</v>
      </c>
      <c r="Q22" s="729">
        <v>34</v>
      </c>
      <c r="R22" s="729">
        <v>36</v>
      </c>
      <c r="S22" s="729">
        <v>7</v>
      </c>
      <c r="T22" s="729">
        <v>2</v>
      </c>
      <c r="U22" s="729">
        <v>0</v>
      </c>
      <c r="V22" s="729">
        <v>0</v>
      </c>
      <c r="W22" s="729">
        <v>0</v>
      </c>
      <c r="X22" s="729">
        <v>6</v>
      </c>
      <c r="Y22" s="729">
        <v>0</v>
      </c>
      <c r="Z22" s="730">
        <v>241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0.72</v>
      </c>
      <c r="H23" s="731">
        <v>3.16</v>
      </c>
      <c r="I23" s="731">
        <v>0.38</v>
      </c>
      <c r="J23" s="731">
        <v>0</v>
      </c>
      <c r="K23" s="731">
        <v>0</v>
      </c>
      <c r="L23" s="731">
        <v>0</v>
      </c>
      <c r="M23" s="731">
        <v>0</v>
      </c>
      <c r="N23" s="731">
        <v>0</v>
      </c>
      <c r="O23" s="731">
        <v>0.48</v>
      </c>
      <c r="P23" s="731">
        <v>0.33</v>
      </c>
      <c r="Q23" s="731">
        <v>0.24</v>
      </c>
      <c r="R23" s="731">
        <v>0</v>
      </c>
      <c r="S23" s="731">
        <v>0.16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5.47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17</v>
      </c>
      <c r="H24" s="726">
        <v>124</v>
      </c>
      <c r="I24" s="726">
        <v>25</v>
      </c>
      <c r="J24" s="726">
        <v>0</v>
      </c>
      <c r="K24" s="726">
        <v>0</v>
      </c>
      <c r="L24" s="726">
        <v>0</v>
      </c>
      <c r="M24" s="726">
        <v>0</v>
      </c>
      <c r="N24" s="726">
        <v>0</v>
      </c>
      <c r="O24" s="726">
        <v>66</v>
      </c>
      <c r="P24" s="726">
        <v>45</v>
      </c>
      <c r="Q24" s="726">
        <v>33</v>
      </c>
      <c r="R24" s="726">
        <v>0</v>
      </c>
      <c r="S24" s="726">
        <v>22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332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2</v>
      </c>
      <c r="H25" s="729">
        <v>9</v>
      </c>
      <c r="I25" s="729">
        <v>2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13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0.72</v>
      </c>
      <c r="H26" s="731">
        <f t="shared" si="1"/>
        <v>3.16</v>
      </c>
      <c r="I26" s="731">
        <f t="shared" si="1"/>
        <v>3.56</v>
      </c>
      <c r="J26" s="731">
        <f t="shared" si="1"/>
        <v>19.829999999999998</v>
      </c>
      <c r="K26" s="731">
        <f t="shared" si="1"/>
        <v>4.6399999999999997</v>
      </c>
      <c r="L26" s="731">
        <f t="shared" si="1"/>
        <v>0.62</v>
      </c>
      <c r="M26" s="731">
        <f t="shared" si="1"/>
        <v>0.71</v>
      </c>
      <c r="N26" s="731">
        <f t="shared" si="1"/>
        <v>1.23</v>
      </c>
      <c r="O26" s="731">
        <f t="shared" si="1"/>
        <v>13.81</v>
      </c>
      <c r="P26" s="731">
        <f t="shared" si="1"/>
        <v>26.08</v>
      </c>
      <c r="Q26" s="731">
        <f t="shared" si="1"/>
        <v>25.47</v>
      </c>
      <c r="R26" s="731">
        <f t="shared" si="1"/>
        <v>24.42</v>
      </c>
      <c r="S26" s="731">
        <f t="shared" si="1"/>
        <v>5.78</v>
      </c>
      <c r="T26" s="731">
        <f t="shared" si="1"/>
        <v>1.65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3.14</v>
      </c>
      <c r="Y26" s="731">
        <f t="shared" si="1"/>
        <v>0.1</v>
      </c>
      <c r="Z26" s="723">
        <f t="shared" si="1"/>
        <v>134.91999999999999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17</v>
      </c>
      <c r="H27" s="726">
        <f t="shared" si="1"/>
        <v>124</v>
      </c>
      <c r="I27" s="726">
        <f t="shared" si="1"/>
        <v>227</v>
      </c>
      <c r="J27" s="726">
        <f t="shared" si="1"/>
        <v>1557</v>
      </c>
      <c r="K27" s="726">
        <f t="shared" si="1"/>
        <v>403</v>
      </c>
      <c r="L27" s="726">
        <f t="shared" si="1"/>
        <v>66</v>
      </c>
      <c r="M27" s="726">
        <f t="shared" si="1"/>
        <v>90</v>
      </c>
      <c r="N27" s="726">
        <f t="shared" si="1"/>
        <v>139</v>
      </c>
      <c r="O27" s="726">
        <f t="shared" si="1"/>
        <v>1809</v>
      </c>
      <c r="P27" s="726">
        <f t="shared" si="1"/>
        <v>3408</v>
      </c>
      <c r="Q27" s="726">
        <f t="shared" si="1"/>
        <v>3395</v>
      </c>
      <c r="R27" s="726">
        <f t="shared" si="1"/>
        <v>3222</v>
      </c>
      <c r="S27" s="726">
        <f t="shared" si="1"/>
        <v>638</v>
      </c>
      <c r="T27" s="726">
        <f t="shared" si="1"/>
        <v>224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427</v>
      </c>
      <c r="Y27" s="726">
        <f t="shared" si="1"/>
        <v>14</v>
      </c>
      <c r="Z27" s="727">
        <f t="shared" si="1"/>
        <v>15760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2</v>
      </c>
      <c r="H28" s="733">
        <f t="shared" si="1"/>
        <v>9</v>
      </c>
      <c r="I28" s="733">
        <f t="shared" si="1"/>
        <v>13</v>
      </c>
      <c r="J28" s="733">
        <f t="shared" si="1"/>
        <v>78</v>
      </c>
      <c r="K28" s="733">
        <f t="shared" si="1"/>
        <v>13</v>
      </c>
      <c r="L28" s="733">
        <f t="shared" si="1"/>
        <v>2</v>
      </c>
      <c r="M28" s="733">
        <f t="shared" si="1"/>
        <v>2</v>
      </c>
      <c r="N28" s="733">
        <f t="shared" si="1"/>
        <v>2</v>
      </c>
      <c r="O28" s="733">
        <f t="shared" si="1"/>
        <v>16</v>
      </c>
      <c r="P28" s="733">
        <f t="shared" si="1"/>
        <v>32</v>
      </c>
      <c r="Q28" s="733">
        <f t="shared" si="1"/>
        <v>34</v>
      </c>
      <c r="R28" s="733">
        <f t="shared" si="1"/>
        <v>36</v>
      </c>
      <c r="S28" s="733">
        <f t="shared" si="1"/>
        <v>7</v>
      </c>
      <c r="T28" s="733">
        <f t="shared" si="1"/>
        <v>2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6</v>
      </c>
      <c r="Y28" s="733">
        <f t="shared" si="1"/>
        <v>0</v>
      </c>
      <c r="Z28" s="734">
        <f t="shared" si="1"/>
        <v>254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0</v>
      </c>
      <c r="G29" s="731">
        <f t="shared" si="2"/>
        <v>9.7900000000000009</v>
      </c>
      <c r="H29" s="731">
        <f t="shared" si="2"/>
        <v>53.5</v>
      </c>
      <c r="I29" s="731">
        <f t="shared" si="2"/>
        <v>189.17000000000002</v>
      </c>
      <c r="J29" s="731">
        <f t="shared" si="2"/>
        <v>179.32999999999998</v>
      </c>
      <c r="K29" s="731">
        <f t="shared" si="2"/>
        <v>155.35999999999999</v>
      </c>
      <c r="L29" s="731">
        <f t="shared" si="2"/>
        <v>165.79000000000002</v>
      </c>
      <c r="M29" s="731">
        <f t="shared" si="2"/>
        <v>159.6</v>
      </c>
      <c r="N29" s="731">
        <f t="shared" si="2"/>
        <v>401.08000000000004</v>
      </c>
      <c r="O29" s="731">
        <f t="shared" si="2"/>
        <v>749.6</v>
      </c>
      <c r="P29" s="731">
        <f t="shared" si="2"/>
        <v>934.74000000000024</v>
      </c>
      <c r="Q29" s="731">
        <f t="shared" si="2"/>
        <v>700.36</v>
      </c>
      <c r="R29" s="731">
        <f t="shared" si="2"/>
        <v>294.22000000000003</v>
      </c>
      <c r="S29" s="731">
        <f t="shared" si="2"/>
        <v>114.07</v>
      </c>
      <c r="T29" s="731">
        <f t="shared" si="2"/>
        <v>99.77000000000001</v>
      </c>
      <c r="U29" s="731">
        <f t="shared" si="2"/>
        <v>71.069999999999993</v>
      </c>
      <c r="V29" s="731">
        <f t="shared" si="2"/>
        <v>58.960000000000008</v>
      </c>
      <c r="W29" s="731">
        <f t="shared" si="2"/>
        <v>21.65</v>
      </c>
      <c r="X29" s="731">
        <f t="shared" si="2"/>
        <v>26.29</v>
      </c>
      <c r="Y29" s="731">
        <f t="shared" si="2"/>
        <v>13.209999999999999</v>
      </c>
      <c r="Z29" s="723">
        <f t="shared" si="2"/>
        <v>4397.5600000000004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0</v>
      </c>
      <c r="G30" s="726">
        <f t="shared" si="2"/>
        <v>793</v>
      </c>
      <c r="H30" s="726">
        <f t="shared" si="2"/>
        <v>6288</v>
      </c>
      <c r="I30" s="726">
        <f t="shared" si="2"/>
        <v>29408</v>
      </c>
      <c r="J30" s="726">
        <f t="shared" si="2"/>
        <v>33555</v>
      </c>
      <c r="K30" s="726">
        <f t="shared" si="2"/>
        <v>36395</v>
      </c>
      <c r="L30" s="726">
        <f t="shared" si="2"/>
        <v>51211</v>
      </c>
      <c r="M30" s="726">
        <f t="shared" si="2"/>
        <v>53000</v>
      </c>
      <c r="N30" s="726">
        <f t="shared" si="2"/>
        <v>155254</v>
      </c>
      <c r="O30" s="726">
        <f t="shared" si="2"/>
        <v>306379</v>
      </c>
      <c r="P30" s="726">
        <f t="shared" si="2"/>
        <v>386212</v>
      </c>
      <c r="Q30" s="726">
        <f t="shared" si="2"/>
        <v>286171</v>
      </c>
      <c r="R30" s="726">
        <f t="shared" si="2"/>
        <v>139224</v>
      </c>
      <c r="S30" s="726">
        <f t="shared" si="2"/>
        <v>56945</v>
      </c>
      <c r="T30" s="726">
        <f t="shared" si="2"/>
        <v>56618</v>
      </c>
      <c r="U30" s="726">
        <f t="shared" si="2"/>
        <v>36890</v>
      </c>
      <c r="V30" s="726">
        <f t="shared" si="2"/>
        <v>35664</v>
      </c>
      <c r="W30" s="726">
        <f t="shared" si="2"/>
        <v>12053</v>
      </c>
      <c r="X30" s="726">
        <f t="shared" si="2"/>
        <v>14374</v>
      </c>
      <c r="Y30" s="726">
        <f t="shared" si="2"/>
        <v>6297</v>
      </c>
      <c r="Z30" s="727">
        <f t="shared" si="2"/>
        <v>1702731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0</v>
      </c>
      <c r="G31" s="733">
        <f t="shared" si="2"/>
        <v>96</v>
      </c>
      <c r="H31" s="733">
        <f t="shared" si="2"/>
        <v>468</v>
      </c>
      <c r="I31" s="733">
        <f t="shared" si="2"/>
        <v>1552</v>
      </c>
      <c r="J31" s="733">
        <f t="shared" si="2"/>
        <v>1284</v>
      </c>
      <c r="K31" s="733">
        <f t="shared" si="2"/>
        <v>1119</v>
      </c>
      <c r="L31" s="733">
        <f t="shared" si="2"/>
        <v>1161</v>
      </c>
      <c r="M31" s="733">
        <f t="shared" si="2"/>
        <v>965</v>
      </c>
      <c r="N31" s="733">
        <f t="shared" si="2"/>
        <v>2247</v>
      </c>
      <c r="O31" s="733">
        <f t="shared" si="2"/>
        <v>3561</v>
      </c>
      <c r="P31" s="733">
        <f t="shared" si="2"/>
        <v>3568</v>
      </c>
      <c r="Q31" s="733">
        <f t="shared" si="2"/>
        <v>2100</v>
      </c>
      <c r="R31" s="733">
        <f t="shared" si="2"/>
        <v>937</v>
      </c>
      <c r="S31" s="733">
        <f t="shared" si="2"/>
        <v>319</v>
      </c>
      <c r="T31" s="733">
        <f t="shared" si="2"/>
        <v>247</v>
      </c>
      <c r="U31" s="733">
        <f t="shared" si="2"/>
        <v>141</v>
      </c>
      <c r="V31" s="733">
        <f t="shared" si="2"/>
        <v>114</v>
      </c>
      <c r="W31" s="733">
        <f t="shared" si="2"/>
        <v>32</v>
      </c>
      <c r="X31" s="733">
        <f t="shared" si="2"/>
        <v>42</v>
      </c>
      <c r="Y31" s="733">
        <f t="shared" si="2"/>
        <v>17</v>
      </c>
      <c r="Z31" s="734">
        <f t="shared" si="2"/>
        <v>19970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1.1200000000000001</v>
      </c>
      <c r="J32" s="731">
        <v>0.37</v>
      </c>
      <c r="K32" s="731">
        <v>1.65</v>
      </c>
      <c r="L32" s="731">
        <v>2.73</v>
      </c>
      <c r="M32" s="731">
        <v>3.11</v>
      </c>
      <c r="N32" s="731">
        <v>6.18</v>
      </c>
      <c r="O32" s="731">
        <v>28.34</v>
      </c>
      <c r="P32" s="731">
        <v>90.19</v>
      </c>
      <c r="Q32" s="731">
        <v>100.56</v>
      </c>
      <c r="R32" s="731">
        <v>345.38</v>
      </c>
      <c r="S32" s="731">
        <v>171.62</v>
      </c>
      <c r="T32" s="731">
        <v>196.54</v>
      </c>
      <c r="U32" s="731">
        <v>114.84</v>
      </c>
      <c r="V32" s="731">
        <v>93.3</v>
      </c>
      <c r="W32" s="731">
        <v>76.13</v>
      </c>
      <c r="X32" s="731">
        <v>60.11</v>
      </c>
      <c r="Y32" s="731">
        <v>38.9</v>
      </c>
      <c r="Z32" s="723">
        <v>1331.07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118</v>
      </c>
      <c r="J33" s="726">
        <v>45</v>
      </c>
      <c r="K33" s="726">
        <v>275</v>
      </c>
      <c r="L33" s="726">
        <v>504</v>
      </c>
      <c r="M33" s="726">
        <v>506</v>
      </c>
      <c r="N33" s="726">
        <v>1353</v>
      </c>
      <c r="O33" s="726">
        <v>6715</v>
      </c>
      <c r="P33" s="726">
        <v>22388</v>
      </c>
      <c r="Q33" s="726">
        <v>25052</v>
      </c>
      <c r="R33" s="726">
        <v>86006</v>
      </c>
      <c r="S33" s="726">
        <v>42678</v>
      </c>
      <c r="T33" s="726">
        <v>49114</v>
      </c>
      <c r="U33" s="726">
        <v>28714</v>
      </c>
      <c r="V33" s="726">
        <v>23284</v>
      </c>
      <c r="W33" s="726">
        <v>19144</v>
      </c>
      <c r="X33" s="726">
        <v>15281</v>
      </c>
      <c r="Y33" s="726">
        <v>9878</v>
      </c>
      <c r="Z33" s="727">
        <v>331055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8</v>
      </c>
      <c r="J34" s="729">
        <v>2</v>
      </c>
      <c r="K34" s="729">
        <v>11</v>
      </c>
      <c r="L34" s="729">
        <v>12</v>
      </c>
      <c r="M34" s="729">
        <v>9</v>
      </c>
      <c r="N34" s="729">
        <v>19</v>
      </c>
      <c r="O34" s="729">
        <v>57</v>
      </c>
      <c r="P34" s="729">
        <v>131</v>
      </c>
      <c r="Q34" s="729">
        <v>122</v>
      </c>
      <c r="R34" s="729">
        <v>396</v>
      </c>
      <c r="S34" s="729">
        <v>197</v>
      </c>
      <c r="T34" s="729">
        <v>246</v>
      </c>
      <c r="U34" s="729">
        <v>143</v>
      </c>
      <c r="V34" s="729">
        <v>110</v>
      </c>
      <c r="W34" s="729">
        <v>88</v>
      </c>
      <c r="X34" s="729">
        <v>81</v>
      </c>
      <c r="Y34" s="729">
        <v>50</v>
      </c>
      <c r="Z34" s="730">
        <v>1682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0.1</v>
      </c>
      <c r="L35" s="731">
        <v>0</v>
      </c>
      <c r="M35" s="731">
        <v>0</v>
      </c>
      <c r="N35" s="731">
        <v>0.01</v>
      </c>
      <c r="O35" s="731">
        <v>0</v>
      </c>
      <c r="P35" s="731">
        <v>0.11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0.22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17</v>
      </c>
      <c r="L36" s="726">
        <v>0</v>
      </c>
      <c r="M36" s="726">
        <v>0</v>
      </c>
      <c r="N36" s="726">
        <v>2</v>
      </c>
      <c r="O36" s="726">
        <v>0</v>
      </c>
      <c r="P36" s="726">
        <v>27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46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1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1.1200000000000001</v>
      </c>
      <c r="J38" s="731">
        <f t="shared" si="3"/>
        <v>0.37</v>
      </c>
      <c r="K38" s="731">
        <f t="shared" si="3"/>
        <v>1.75</v>
      </c>
      <c r="L38" s="731">
        <f t="shared" si="3"/>
        <v>2.73</v>
      </c>
      <c r="M38" s="731">
        <f t="shared" si="3"/>
        <v>3.11</v>
      </c>
      <c r="N38" s="731">
        <f t="shared" si="3"/>
        <v>6.1899999999999995</v>
      </c>
      <c r="O38" s="731">
        <f t="shared" si="3"/>
        <v>28.34</v>
      </c>
      <c r="P38" s="731">
        <f t="shared" si="3"/>
        <v>90.3</v>
      </c>
      <c r="Q38" s="731">
        <f t="shared" si="3"/>
        <v>100.56</v>
      </c>
      <c r="R38" s="731">
        <f t="shared" si="3"/>
        <v>345.38</v>
      </c>
      <c r="S38" s="731">
        <f t="shared" si="3"/>
        <v>171.62</v>
      </c>
      <c r="T38" s="731">
        <f t="shared" si="3"/>
        <v>196.54</v>
      </c>
      <c r="U38" s="731">
        <f t="shared" si="3"/>
        <v>114.84</v>
      </c>
      <c r="V38" s="731">
        <f t="shared" si="3"/>
        <v>93.3</v>
      </c>
      <c r="W38" s="731">
        <f t="shared" si="3"/>
        <v>76.13</v>
      </c>
      <c r="X38" s="731">
        <f t="shared" si="3"/>
        <v>60.11</v>
      </c>
      <c r="Y38" s="731">
        <f t="shared" si="3"/>
        <v>38.9</v>
      </c>
      <c r="Z38" s="723">
        <f t="shared" si="3"/>
        <v>1331.29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118</v>
      </c>
      <c r="J39" s="726">
        <f t="shared" si="3"/>
        <v>45</v>
      </c>
      <c r="K39" s="726">
        <f t="shared" si="3"/>
        <v>292</v>
      </c>
      <c r="L39" s="726">
        <f t="shared" si="3"/>
        <v>504</v>
      </c>
      <c r="M39" s="726">
        <f t="shared" si="3"/>
        <v>506</v>
      </c>
      <c r="N39" s="726">
        <f t="shared" si="3"/>
        <v>1355</v>
      </c>
      <c r="O39" s="726">
        <f t="shared" si="3"/>
        <v>6715</v>
      </c>
      <c r="P39" s="726">
        <f t="shared" si="3"/>
        <v>22415</v>
      </c>
      <c r="Q39" s="726">
        <f t="shared" si="3"/>
        <v>25052</v>
      </c>
      <c r="R39" s="726">
        <f t="shared" si="3"/>
        <v>86006</v>
      </c>
      <c r="S39" s="726">
        <f t="shared" si="3"/>
        <v>42678</v>
      </c>
      <c r="T39" s="726">
        <f t="shared" si="3"/>
        <v>49114</v>
      </c>
      <c r="U39" s="726">
        <f t="shared" si="3"/>
        <v>28714</v>
      </c>
      <c r="V39" s="726">
        <f t="shared" si="3"/>
        <v>23284</v>
      </c>
      <c r="W39" s="726">
        <f t="shared" si="3"/>
        <v>19144</v>
      </c>
      <c r="X39" s="726">
        <f t="shared" si="3"/>
        <v>15281</v>
      </c>
      <c r="Y39" s="726">
        <f t="shared" si="3"/>
        <v>9878</v>
      </c>
      <c r="Z39" s="727">
        <f t="shared" si="3"/>
        <v>331101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8</v>
      </c>
      <c r="J40" s="733">
        <f t="shared" si="3"/>
        <v>2</v>
      </c>
      <c r="K40" s="733">
        <f t="shared" si="3"/>
        <v>12</v>
      </c>
      <c r="L40" s="733">
        <f t="shared" si="3"/>
        <v>12</v>
      </c>
      <c r="M40" s="733">
        <f t="shared" si="3"/>
        <v>9</v>
      </c>
      <c r="N40" s="733">
        <f t="shared" si="3"/>
        <v>19</v>
      </c>
      <c r="O40" s="733">
        <f t="shared" si="3"/>
        <v>57</v>
      </c>
      <c r="P40" s="733">
        <f t="shared" si="3"/>
        <v>131</v>
      </c>
      <c r="Q40" s="733">
        <f t="shared" si="3"/>
        <v>122</v>
      </c>
      <c r="R40" s="733">
        <f t="shared" si="3"/>
        <v>396</v>
      </c>
      <c r="S40" s="733">
        <f t="shared" si="3"/>
        <v>197</v>
      </c>
      <c r="T40" s="733">
        <f t="shared" si="3"/>
        <v>246</v>
      </c>
      <c r="U40" s="733">
        <f t="shared" si="3"/>
        <v>143</v>
      </c>
      <c r="V40" s="733">
        <f t="shared" si="3"/>
        <v>110</v>
      </c>
      <c r="W40" s="733">
        <f t="shared" si="3"/>
        <v>88</v>
      </c>
      <c r="X40" s="733">
        <f t="shared" si="3"/>
        <v>81</v>
      </c>
      <c r="Y40" s="733">
        <f t="shared" si="3"/>
        <v>50</v>
      </c>
      <c r="Z40" s="734">
        <f t="shared" si="3"/>
        <v>1683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0.59</v>
      </c>
      <c r="Q41" s="731">
        <v>2.79</v>
      </c>
      <c r="R41" s="731">
        <v>0.18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3.56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80</v>
      </c>
      <c r="Q42" s="726">
        <v>379</v>
      </c>
      <c r="R42" s="726">
        <v>24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483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1</v>
      </c>
      <c r="Q43" s="729">
        <v>4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5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0</v>
      </c>
      <c r="G44" s="731">
        <v>7.52</v>
      </c>
      <c r="H44" s="731">
        <v>7.31</v>
      </c>
      <c r="I44" s="731">
        <v>436.01</v>
      </c>
      <c r="J44" s="731">
        <v>71.03</v>
      </c>
      <c r="K44" s="731">
        <v>64.319999999999993</v>
      </c>
      <c r="L44" s="731">
        <v>81.150000000000006</v>
      </c>
      <c r="M44" s="731">
        <v>109.07</v>
      </c>
      <c r="N44" s="731">
        <v>176.6</v>
      </c>
      <c r="O44" s="731">
        <v>260.95</v>
      </c>
      <c r="P44" s="731">
        <v>545.52</v>
      </c>
      <c r="Q44" s="731">
        <v>263.20999999999998</v>
      </c>
      <c r="R44" s="731">
        <v>100.85</v>
      </c>
      <c r="S44" s="731">
        <v>46.22</v>
      </c>
      <c r="T44" s="731">
        <v>25.9</v>
      </c>
      <c r="U44" s="731">
        <v>33.840000000000003</v>
      </c>
      <c r="V44" s="731">
        <v>2.74</v>
      </c>
      <c r="W44" s="731">
        <v>7.18</v>
      </c>
      <c r="X44" s="731">
        <v>0.05</v>
      </c>
      <c r="Y44" s="731">
        <v>18.75</v>
      </c>
      <c r="Z44" s="723">
        <v>2258.2199999999998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228</v>
      </c>
      <c r="H45" s="726">
        <v>277</v>
      </c>
      <c r="I45" s="726">
        <v>27296</v>
      </c>
      <c r="J45" s="726">
        <v>5767</v>
      </c>
      <c r="K45" s="726">
        <v>6235</v>
      </c>
      <c r="L45" s="726">
        <v>9120</v>
      </c>
      <c r="M45" s="726">
        <v>13351</v>
      </c>
      <c r="N45" s="726">
        <v>23047</v>
      </c>
      <c r="O45" s="726">
        <v>34167</v>
      </c>
      <c r="P45" s="726">
        <v>73475</v>
      </c>
      <c r="Q45" s="726">
        <v>35680</v>
      </c>
      <c r="R45" s="726">
        <v>13471</v>
      </c>
      <c r="S45" s="726">
        <v>6389</v>
      </c>
      <c r="T45" s="726">
        <v>3596</v>
      </c>
      <c r="U45" s="726">
        <v>4613</v>
      </c>
      <c r="V45" s="726">
        <v>384</v>
      </c>
      <c r="W45" s="726">
        <v>1006</v>
      </c>
      <c r="X45" s="726">
        <v>7</v>
      </c>
      <c r="Y45" s="726">
        <v>2550</v>
      </c>
      <c r="Z45" s="727">
        <v>260659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26</v>
      </c>
      <c r="H46" s="729">
        <v>23</v>
      </c>
      <c r="I46" s="729">
        <v>1913</v>
      </c>
      <c r="J46" s="729">
        <v>280</v>
      </c>
      <c r="K46" s="729">
        <v>200</v>
      </c>
      <c r="L46" s="729">
        <v>213</v>
      </c>
      <c r="M46" s="729">
        <v>163</v>
      </c>
      <c r="N46" s="729">
        <v>224</v>
      </c>
      <c r="O46" s="729">
        <v>371</v>
      </c>
      <c r="P46" s="729">
        <v>911</v>
      </c>
      <c r="Q46" s="729">
        <v>425</v>
      </c>
      <c r="R46" s="729">
        <v>158</v>
      </c>
      <c r="S46" s="729">
        <v>83</v>
      </c>
      <c r="T46" s="729">
        <v>44</v>
      </c>
      <c r="U46" s="729">
        <v>60</v>
      </c>
      <c r="V46" s="729">
        <v>4</v>
      </c>
      <c r="W46" s="729">
        <v>14</v>
      </c>
      <c r="X46" s="729">
        <v>0</v>
      </c>
      <c r="Y46" s="729">
        <v>35</v>
      </c>
      <c r="Z46" s="730">
        <v>5147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7.52</v>
      </c>
      <c r="H47" s="731">
        <f t="shared" si="4"/>
        <v>7.31</v>
      </c>
      <c r="I47" s="731">
        <f t="shared" si="4"/>
        <v>436.01</v>
      </c>
      <c r="J47" s="731">
        <f t="shared" si="4"/>
        <v>71.03</v>
      </c>
      <c r="K47" s="731">
        <f t="shared" si="4"/>
        <v>64.319999999999993</v>
      </c>
      <c r="L47" s="731">
        <f t="shared" si="4"/>
        <v>81.150000000000006</v>
      </c>
      <c r="M47" s="731">
        <f t="shared" si="4"/>
        <v>109.07</v>
      </c>
      <c r="N47" s="731">
        <f t="shared" si="4"/>
        <v>176.6</v>
      </c>
      <c r="O47" s="731">
        <f t="shared" si="4"/>
        <v>260.95</v>
      </c>
      <c r="P47" s="731">
        <f t="shared" si="4"/>
        <v>546.11</v>
      </c>
      <c r="Q47" s="731">
        <f t="shared" si="4"/>
        <v>266</v>
      </c>
      <c r="R47" s="731">
        <f t="shared" si="4"/>
        <v>101.03</v>
      </c>
      <c r="S47" s="731">
        <f t="shared" si="4"/>
        <v>46.22</v>
      </c>
      <c r="T47" s="731">
        <f t="shared" si="4"/>
        <v>25.9</v>
      </c>
      <c r="U47" s="731">
        <f t="shared" si="4"/>
        <v>33.840000000000003</v>
      </c>
      <c r="V47" s="731">
        <f t="shared" si="4"/>
        <v>2.74</v>
      </c>
      <c r="W47" s="731">
        <f t="shared" si="4"/>
        <v>7.18</v>
      </c>
      <c r="X47" s="731">
        <f t="shared" si="4"/>
        <v>0.05</v>
      </c>
      <c r="Y47" s="731">
        <f t="shared" si="4"/>
        <v>18.75</v>
      </c>
      <c r="Z47" s="723">
        <f t="shared" si="4"/>
        <v>2261.7799999999997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228</v>
      </c>
      <c r="H48" s="726">
        <f t="shared" si="4"/>
        <v>277</v>
      </c>
      <c r="I48" s="726">
        <f t="shared" si="4"/>
        <v>27296</v>
      </c>
      <c r="J48" s="726">
        <f t="shared" si="4"/>
        <v>5767</v>
      </c>
      <c r="K48" s="726">
        <f t="shared" si="4"/>
        <v>6235</v>
      </c>
      <c r="L48" s="726">
        <f t="shared" si="4"/>
        <v>9120</v>
      </c>
      <c r="M48" s="726">
        <f t="shared" si="4"/>
        <v>13351</v>
      </c>
      <c r="N48" s="726">
        <f t="shared" si="4"/>
        <v>23047</v>
      </c>
      <c r="O48" s="726">
        <f t="shared" si="4"/>
        <v>34167</v>
      </c>
      <c r="P48" s="726">
        <f t="shared" si="4"/>
        <v>73555</v>
      </c>
      <c r="Q48" s="726">
        <f t="shared" si="4"/>
        <v>36059</v>
      </c>
      <c r="R48" s="726">
        <f t="shared" si="4"/>
        <v>13495</v>
      </c>
      <c r="S48" s="726">
        <f t="shared" si="4"/>
        <v>6389</v>
      </c>
      <c r="T48" s="726">
        <f t="shared" si="4"/>
        <v>3596</v>
      </c>
      <c r="U48" s="726">
        <f t="shared" si="4"/>
        <v>4613</v>
      </c>
      <c r="V48" s="726">
        <f t="shared" si="4"/>
        <v>384</v>
      </c>
      <c r="W48" s="726">
        <f t="shared" si="4"/>
        <v>1006</v>
      </c>
      <c r="X48" s="726">
        <f t="shared" si="4"/>
        <v>7</v>
      </c>
      <c r="Y48" s="726">
        <f t="shared" si="4"/>
        <v>2550</v>
      </c>
      <c r="Z48" s="727">
        <f t="shared" si="4"/>
        <v>261142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26</v>
      </c>
      <c r="H49" s="733">
        <f t="shared" si="4"/>
        <v>23</v>
      </c>
      <c r="I49" s="733">
        <f t="shared" si="4"/>
        <v>1913</v>
      </c>
      <c r="J49" s="733">
        <f t="shared" si="4"/>
        <v>280</v>
      </c>
      <c r="K49" s="733">
        <f t="shared" si="4"/>
        <v>200</v>
      </c>
      <c r="L49" s="733">
        <f t="shared" si="4"/>
        <v>213</v>
      </c>
      <c r="M49" s="733">
        <f t="shared" si="4"/>
        <v>163</v>
      </c>
      <c r="N49" s="733">
        <f t="shared" si="4"/>
        <v>224</v>
      </c>
      <c r="O49" s="733">
        <f t="shared" si="4"/>
        <v>371</v>
      </c>
      <c r="P49" s="733">
        <f t="shared" si="4"/>
        <v>912</v>
      </c>
      <c r="Q49" s="733">
        <f t="shared" si="4"/>
        <v>429</v>
      </c>
      <c r="R49" s="733">
        <f t="shared" si="4"/>
        <v>158</v>
      </c>
      <c r="S49" s="733">
        <f t="shared" si="4"/>
        <v>83</v>
      </c>
      <c r="T49" s="733">
        <f t="shared" si="4"/>
        <v>44</v>
      </c>
      <c r="U49" s="733">
        <f t="shared" si="4"/>
        <v>60</v>
      </c>
      <c r="V49" s="733">
        <f t="shared" si="4"/>
        <v>4</v>
      </c>
      <c r="W49" s="733">
        <f t="shared" si="4"/>
        <v>14</v>
      </c>
      <c r="X49" s="733">
        <f t="shared" si="4"/>
        <v>0</v>
      </c>
      <c r="Y49" s="733">
        <f t="shared" si="4"/>
        <v>35</v>
      </c>
      <c r="Z49" s="734">
        <f t="shared" si="4"/>
        <v>5152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7.52</v>
      </c>
      <c r="H50" s="731">
        <f t="shared" si="5"/>
        <v>7.31</v>
      </c>
      <c r="I50" s="731">
        <f t="shared" si="5"/>
        <v>437.13</v>
      </c>
      <c r="J50" s="731">
        <f t="shared" si="5"/>
        <v>71.400000000000006</v>
      </c>
      <c r="K50" s="731">
        <f t="shared" si="5"/>
        <v>66.069999999999993</v>
      </c>
      <c r="L50" s="731">
        <f t="shared" si="5"/>
        <v>83.88000000000001</v>
      </c>
      <c r="M50" s="731">
        <f t="shared" si="5"/>
        <v>112.17999999999999</v>
      </c>
      <c r="N50" s="731">
        <f t="shared" si="5"/>
        <v>182.79</v>
      </c>
      <c r="O50" s="731">
        <f t="shared" si="5"/>
        <v>289.28999999999996</v>
      </c>
      <c r="P50" s="731">
        <f t="shared" si="5"/>
        <v>636.41</v>
      </c>
      <c r="Q50" s="731">
        <f t="shared" si="5"/>
        <v>366.56</v>
      </c>
      <c r="R50" s="731">
        <f t="shared" si="5"/>
        <v>446.40999999999997</v>
      </c>
      <c r="S50" s="731">
        <f t="shared" si="5"/>
        <v>217.84</v>
      </c>
      <c r="T50" s="731">
        <f t="shared" si="5"/>
        <v>222.44</v>
      </c>
      <c r="U50" s="731">
        <f t="shared" si="5"/>
        <v>148.68</v>
      </c>
      <c r="V50" s="731">
        <f t="shared" si="5"/>
        <v>96.039999999999992</v>
      </c>
      <c r="W50" s="731">
        <f t="shared" si="5"/>
        <v>83.31</v>
      </c>
      <c r="X50" s="731">
        <f t="shared" si="5"/>
        <v>60.16</v>
      </c>
      <c r="Y50" s="731">
        <f t="shared" si="5"/>
        <v>57.65</v>
      </c>
      <c r="Z50" s="723">
        <f t="shared" si="5"/>
        <v>3593.0699999999997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228</v>
      </c>
      <c r="H51" s="726">
        <f t="shared" si="5"/>
        <v>277</v>
      </c>
      <c r="I51" s="726">
        <f t="shared" si="5"/>
        <v>27414</v>
      </c>
      <c r="J51" s="726">
        <f t="shared" si="5"/>
        <v>5812</v>
      </c>
      <c r="K51" s="726">
        <f t="shared" si="5"/>
        <v>6527</v>
      </c>
      <c r="L51" s="726">
        <f t="shared" si="5"/>
        <v>9624</v>
      </c>
      <c r="M51" s="726">
        <f t="shared" si="5"/>
        <v>13857</v>
      </c>
      <c r="N51" s="726">
        <f t="shared" si="5"/>
        <v>24402</v>
      </c>
      <c r="O51" s="726">
        <f t="shared" si="5"/>
        <v>40882</v>
      </c>
      <c r="P51" s="726">
        <f t="shared" si="5"/>
        <v>95970</v>
      </c>
      <c r="Q51" s="726">
        <f t="shared" si="5"/>
        <v>61111</v>
      </c>
      <c r="R51" s="726">
        <f t="shared" si="5"/>
        <v>99501</v>
      </c>
      <c r="S51" s="726">
        <f t="shared" si="5"/>
        <v>49067</v>
      </c>
      <c r="T51" s="726">
        <f t="shared" si="5"/>
        <v>52710</v>
      </c>
      <c r="U51" s="726">
        <f t="shared" si="5"/>
        <v>33327</v>
      </c>
      <c r="V51" s="726">
        <f t="shared" si="5"/>
        <v>23668</v>
      </c>
      <c r="W51" s="726">
        <f t="shared" si="5"/>
        <v>20150</v>
      </c>
      <c r="X51" s="726">
        <f t="shared" si="5"/>
        <v>15288</v>
      </c>
      <c r="Y51" s="726">
        <f t="shared" si="5"/>
        <v>12428</v>
      </c>
      <c r="Z51" s="727">
        <f t="shared" si="5"/>
        <v>592243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26</v>
      </c>
      <c r="H52" s="733">
        <f t="shared" si="5"/>
        <v>23</v>
      </c>
      <c r="I52" s="733">
        <f t="shared" si="5"/>
        <v>1921</v>
      </c>
      <c r="J52" s="733">
        <f t="shared" si="5"/>
        <v>282</v>
      </c>
      <c r="K52" s="733">
        <f t="shared" si="5"/>
        <v>212</v>
      </c>
      <c r="L52" s="733">
        <f t="shared" si="5"/>
        <v>225</v>
      </c>
      <c r="M52" s="733">
        <f t="shared" si="5"/>
        <v>172</v>
      </c>
      <c r="N52" s="733">
        <f t="shared" si="5"/>
        <v>243</v>
      </c>
      <c r="O52" s="733">
        <f t="shared" si="5"/>
        <v>428</v>
      </c>
      <c r="P52" s="733">
        <f t="shared" si="5"/>
        <v>1043</v>
      </c>
      <c r="Q52" s="733">
        <f t="shared" si="5"/>
        <v>551</v>
      </c>
      <c r="R52" s="733">
        <f t="shared" si="5"/>
        <v>554</v>
      </c>
      <c r="S52" s="733">
        <f t="shared" si="5"/>
        <v>280</v>
      </c>
      <c r="T52" s="733">
        <f t="shared" si="5"/>
        <v>290</v>
      </c>
      <c r="U52" s="733">
        <f t="shared" si="5"/>
        <v>203</v>
      </c>
      <c r="V52" s="733">
        <f t="shared" si="5"/>
        <v>114</v>
      </c>
      <c r="W52" s="733">
        <f t="shared" si="5"/>
        <v>102</v>
      </c>
      <c r="X52" s="733">
        <f t="shared" si="5"/>
        <v>81</v>
      </c>
      <c r="Y52" s="733">
        <f t="shared" si="5"/>
        <v>85</v>
      </c>
      <c r="Z52" s="734">
        <f t="shared" si="5"/>
        <v>6835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0</v>
      </c>
      <c r="G53" s="731">
        <f t="shared" si="6"/>
        <v>17.310000000000002</v>
      </c>
      <c r="H53" s="731">
        <f t="shared" si="6"/>
        <v>60.81</v>
      </c>
      <c r="I53" s="731">
        <f t="shared" si="6"/>
        <v>626.29999999999995</v>
      </c>
      <c r="J53" s="731">
        <f t="shared" si="6"/>
        <v>250.73</v>
      </c>
      <c r="K53" s="731">
        <f t="shared" si="6"/>
        <v>221.42999999999998</v>
      </c>
      <c r="L53" s="731">
        <f t="shared" si="6"/>
        <v>249.67000000000002</v>
      </c>
      <c r="M53" s="731">
        <f t="shared" si="6"/>
        <v>271.77999999999997</v>
      </c>
      <c r="N53" s="731">
        <f t="shared" si="6"/>
        <v>583.87</v>
      </c>
      <c r="O53" s="731">
        <f t="shared" si="6"/>
        <v>1038.8900000000001</v>
      </c>
      <c r="P53" s="731">
        <f t="shared" si="6"/>
        <v>1571.15</v>
      </c>
      <c r="Q53" s="731">
        <f t="shared" si="6"/>
        <v>1066.92</v>
      </c>
      <c r="R53" s="731">
        <f t="shared" si="6"/>
        <v>740.63</v>
      </c>
      <c r="S53" s="731">
        <f t="shared" si="6"/>
        <v>331.90999999999997</v>
      </c>
      <c r="T53" s="731">
        <f t="shared" si="6"/>
        <v>322.20999999999998</v>
      </c>
      <c r="U53" s="731">
        <f t="shared" si="6"/>
        <v>219.75</v>
      </c>
      <c r="V53" s="731">
        <f t="shared" si="6"/>
        <v>155</v>
      </c>
      <c r="W53" s="731">
        <f t="shared" si="6"/>
        <v>104.96000000000001</v>
      </c>
      <c r="X53" s="731">
        <f t="shared" si="6"/>
        <v>86.45</v>
      </c>
      <c r="Y53" s="731">
        <f t="shared" si="6"/>
        <v>70.86</v>
      </c>
      <c r="Z53" s="723">
        <f t="shared" si="6"/>
        <v>7990.630000000001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0</v>
      </c>
      <c r="G54" s="726">
        <f t="shared" si="6"/>
        <v>1021</v>
      </c>
      <c r="H54" s="726">
        <f t="shared" si="6"/>
        <v>6565</v>
      </c>
      <c r="I54" s="726">
        <f t="shared" si="6"/>
        <v>56822</v>
      </c>
      <c r="J54" s="726">
        <f t="shared" si="6"/>
        <v>39367</v>
      </c>
      <c r="K54" s="726">
        <f t="shared" si="6"/>
        <v>42922</v>
      </c>
      <c r="L54" s="726">
        <f t="shared" si="6"/>
        <v>60835</v>
      </c>
      <c r="M54" s="726">
        <f t="shared" si="6"/>
        <v>66857</v>
      </c>
      <c r="N54" s="726">
        <f t="shared" si="6"/>
        <v>179656</v>
      </c>
      <c r="O54" s="726">
        <f t="shared" si="6"/>
        <v>347261</v>
      </c>
      <c r="P54" s="726">
        <f t="shared" si="6"/>
        <v>482182</v>
      </c>
      <c r="Q54" s="726">
        <f t="shared" si="6"/>
        <v>347282</v>
      </c>
      <c r="R54" s="726">
        <f t="shared" si="6"/>
        <v>238725</v>
      </c>
      <c r="S54" s="726">
        <f t="shared" si="6"/>
        <v>106012</v>
      </c>
      <c r="T54" s="726">
        <f t="shared" si="6"/>
        <v>109328</v>
      </c>
      <c r="U54" s="726">
        <f t="shared" si="6"/>
        <v>70217</v>
      </c>
      <c r="V54" s="726">
        <f t="shared" si="6"/>
        <v>59332</v>
      </c>
      <c r="W54" s="726">
        <f t="shared" si="6"/>
        <v>32203</v>
      </c>
      <c r="X54" s="726">
        <f t="shared" si="6"/>
        <v>29662</v>
      </c>
      <c r="Y54" s="726">
        <f t="shared" si="6"/>
        <v>18725</v>
      </c>
      <c r="Z54" s="727">
        <f t="shared" si="6"/>
        <v>2294974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0</v>
      </c>
      <c r="G55" s="736">
        <f t="shared" si="6"/>
        <v>122</v>
      </c>
      <c r="H55" s="736">
        <f t="shared" si="6"/>
        <v>491</v>
      </c>
      <c r="I55" s="736">
        <f t="shared" si="6"/>
        <v>3473</v>
      </c>
      <c r="J55" s="736">
        <f t="shared" si="6"/>
        <v>1566</v>
      </c>
      <c r="K55" s="736">
        <f t="shared" si="6"/>
        <v>1331</v>
      </c>
      <c r="L55" s="736">
        <f t="shared" si="6"/>
        <v>1386</v>
      </c>
      <c r="M55" s="736">
        <f t="shared" si="6"/>
        <v>1137</v>
      </c>
      <c r="N55" s="736">
        <f t="shared" si="6"/>
        <v>2490</v>
      </c>
      <c r="O55" s="736">
        <f t="shared" si="6"/>
        <v>3989</v>
      </c>
      <c r="P55" s="736">
        <f t="shared" si="6"/>
        <v>4611</v>
      </c>
      <c r="Q55" s="736">
        <f t="shared" si="6"/>
        <v>2651</v>
      </c>
      <c r="R55" s="736">
        <f t="shared" si="6"/>
        <v>1491</v>
      </c>
      <c r="S55" s="736">
        <f t="shared" si="6"/>
        <v>599</v>
      </c>
      <c r="T55" s="736">
        <f t="shared" si="6"/>
        <v>537</v>
      </c>
      <c r="U55" s="736">
        <f t="shared" si="6"/>
        <v>344</v>
      </c>
      <c r="V55" s="736">
        <f t="shared" si="6"/>
        <v>228</v>
      </c>
      <c r="W55" s="736">
        <f t="shared" si="6"/>
        <v>134</v>
      </c>
      <c r="X55" s="736">
        <f t="shared" si="6"/>
        <v>123</v>
      </c>
      <c r="Y55" s="736">
        <f t="shared" si="6"/>
        <v>102</v>
      </c>
      <c r="Z55" s="737">
        <f t="shared" si="6"/>
        <v>26805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111.26</v>
      </c>
      <c r="H59" s="901"/>
      <c r="I59" s="901">
        <v>11126</v>
      </c>
      <c r="J59" s="901"/>
      <c r="K59" s="901">
        <v>4.3600000000000003</v>
      </c>
      <c r="L59" s="901"/>
      <c r="M59" s="901">
        <v>5.57</v>
      </c>
      <c r="N59" s="901"/>
      <c r="O59" s="901">
        <v>4.22</v>
      </c>
      <c r="P59" s="901"/>
      <c r="Q59" s="901">
        <v>18.11</v>
      </c>
      <c r="R59" s="901"/>
      <c r="S59" s="906">
        <f>M59+O59+Q59</f>
        <v>27.9</v>
      </c>
      <c r="T59" s="907"/>
      <c r="U59" s="901">
        <f>Z53+G59+K59+S59</f>
        <v>8134.1500000000005</v>
      </c>
      <c r="V59" s="901"/>
      <c r="W59" s="901">
        <f>Z54</f>
        <v>2294974</v>
      </c>
      <c r="X59" s="901"/>
      <c r="Y59" s="901">
        <f>Z55</f>
        <v>26805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403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386</v>
      </c>
      <c r="D5" s="721" t="s">
        <v>27</v>
      </c>
      <c r="E5" s="722">
        <v>0</v>
      </c>
      <c r="F5" s="722">
        <v>5.13</v>
      </c>
      <c r="G5" s="722">
        <v>11.53</v>
      </c>
      <c r="H5" s="722">
        <v>7.17</v>
      </c>
      <c r="I5" s="722">
        <v>35</v>
      </c>
      <c r="J5" s="722">
        <v>69.02</v>
      </c>
      <c r="K5" s="722">
        <v>324.37</v>
      </c>
      <c r="L5" s="722">
        <v>615.02</v>
      </c>
      <c r="M5" s="722">
        <v>1109.9100000000001</v>
      </c>
      <c r="N5" s="722">
        <v>1800.29</v>
      </c>
      <c r="O5" s="722">
        <v>2409.88</v>
      </c>
      <c r="P5" s="722">
        <v>1892.84</v>
      </c>
      <c r="Q5" s="722">
        <v>895.41</v>
      </c>
      <c r="R5" s="722">
        <v>464.96</v>
      </c>
      <c r="S5" s="722">
        <v>217.65</v>
      </c>
      <c r="T5" s="722">
        <v>185.73</v>
      </c>
      <c r="U5" s="722">
        <v>81.819999999999993</v>
      </c>
      <c r="V5" s="722">
        <v>111.97</v>
      </c>
      <c r="W5" s="722">
        <v>56.65</v>
      </c>
      <c r="X5" s="722">
        <v>27.08</v>
      </c>
      <c r="Y5" s="722">
        <v>39.86</v>
      </c>
      <c r="Z5" s="723">
        <v>10361.290000000001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278</v>
      </c>
      <c r="G6" s="726">
        <v>1852</v>
      </c>
      <c r="H6" s="726">
        <v>1455</v>
      </c>
      <c r="I6" s="726">
        <v>7714</v>
      </c>
      <c r="J6" s="726">
        <v>19475</v>
      </c>
      <c r="K6" s="726">
        <v>113835</v>
      </c>
      <c r="L6" s="726">
        <v>236746</v>
      </c>
      <c r="M6" s="726">
        <v>511412</v>
      </c>
      <c r="N6" s="726">
        <v>868903</v>
      </c>
      <c r="O6" s="726">
        <v>1243321</v>
      </c>
      <c r="P6" s="726">
        <v>1046890</v>
      </c>
      <c r="Q6" s="726">
        <v>506993</v>
      </c>
      <c r="R6" s="726">
        <v>284531</v>
      </c>
      <c r="S6" s="726">
        <v>134215</v>
      </c>
      <c r="T6" s="726">
        <v>117799</v>
      </c>
      <c r="U6" s="726">
        <v>52484</v>
      </c>
      <c r="V6" s="726">
        <v>71384</v>
      </c>
      <c r="W6" s="726">
        <v>36766</v>
      </c>
      <c r="X6" s="726">
        <v>17183</v>
      </c>
      <c r="Y6" s="726">
        <v>24927</v>
      </c>
      <c r="Z6" s="727">
        <v>5298163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65</v>
      </c>
      <c r="G7" s="729">
        <v>188</v>
      </c>
      <c r="H7" s="729">
        <v>102</v>
      </c>
      <c r="I7" s="729">
        <v>396</v>
      </c>
      <c r="J7" s="729">
        <v>704</v>
      </c>
      <c r="K7" s="729">
        <v>3271</v>
      </c>
      <c r="L7" s="729">
        <v>5434</v>
      </c>
      <c r="M7" s="729">
        <v>9006</v>
      </c>
      <c r="N7" s="729">
        <v>12762</v>
      </c>
      <c r="O7" s="729">
        <v>15133</v>
      </c>
      <c r="P7" s="729">
        <v>10432</v>
      </c>
      <c r="Q7" s="729">
        <v>4137</v>
      </c>
      <c r="R7" s="729">
        <v>1912</v>
      </c>
      <c r="S7" s="729">
        <v>764</v>
      </c>
      <c r="T7" s="729">
        <v>555</v>
      </c>
      <c r="U7" s="729">
        <v>211</v>
      </c>
      <c r="V7" s="729">
        <v>269</v>
      </c>
      <c r="W7" s="729">
        <v>104</v>
      </c>
      <c r="X7" s="729">
        <v>44</v>
      </c>
      <c r="Y7" s="729">
        <v>69</v>
      </c>
      <c r="Z7" s="730">
        <v>65558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387</v>
      </c>
      <c r="D8" s="721" t="s">
        <v>27</v>
      </c>
      <c r="E8" s="731">
        <v>0</v>
      </c>
      <c r="F8" s="731">
        <v>4.8600000000000003</v>
      </c>
      <c r="G8" s="731">
        <v>46.68</v>
      </c>
      <c r="H8" s="731">
        <v>187.09</v>
      </c>
      <c r="I8" s="731">
        <v>366.63</v>
      </c>
      <c r="J8" s="731">
        <v>357.82</v>
      </c>
      <c r="K8" s="731">
        <v>550.33000000000004</v>
      </c>
      <c r="L8" s="731">
        <v>522.39</v>
      </c>
      <c r="M8" s="731">
        <v>368.88</v>
      </c>
      <c r="N8" s="731">
        <v>282.06</v>
      </c>
      <c r="O8" s="731">
        <v>243.27</v>
      </c>
      <c r="P8" s="731">
        <v>252.42</v>
      </c>
      <c r="Q8" s="731">
        <v>196.05</v>
      </c>
      <c r="R8" s="731">
        <v>48.75</v>
      </c>
      <c r="S8" s="731">
        <v>41.45</v>
      </c>
      <c r="T8" s="731">
        <v>64.77</v>
      </c>
      <c r="U8" s="731">
        <v>56.33</v>
      </c>
      <c r="V8" s="731">
        <v>38.46</v>
      </c>
      <c r="W8" s="731">
        <v>11.05</v>
      </c>
      <c r="X8" s="731">
        <v>8.43</v>
      </c>
      <c r="Y8" s="731">
        <v>4.99</v>
      </c>
      <c r="Z8" s="723">
        <v>3652.71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166</v>
      </c>
      <c r="G9" s="726">
        <v>3182</v>
      </c>
      <c r="H9" s="726">
        <v>16977</v>
      </c>
      <c r="I9" s="726">
        <v>45559</v>
      </c>
      <c r="J9" s="726">
        <v>57557</v>
      </c>
      <c r="K9" s="726">
        <v>102579</v>
      </c>
      <c r="L9" s="726">
        <v>112691</v>
      </c>
      <c r="M9" s="726">
        <v>95167</v>
      </c>
      <c r="N9" s="726">
        <v>77285</v>
      </c>
      <c r="O9" s="726">
        <v>67994</v>
      </c>
      <c r="P9" s="726">
        <v>75810</v>
      </c>
      <c r="Q9" s="726">
        <v>58839</v>
      </c>
      <c r="R9" s="726">
        <v>18083</v>
      </c>
      <c r="S9" s="726">
        <v>14264</v>
      </c>
      <c r="T9" s="726">
        <v>24050</v>
      </c>
      <c r="U9" s="726">
        <v>20067</v>
      </c>
      <c r="V9" s="726">
        <v>14044</v>
      </c>
      <c r="W9" s="726">
        <v>4032</v>
      </c>
      <c r="X9" s="726">
        <v>3254</v>
      </c>
      <c r="Y9" s="726">
        <v>1966</v>
      </c>
      <c r="Z9" s="727">
        <v>813566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38</v>
      </c>
      <c r="G10" s="729">
        <v>386</v>
      </c>
      <c r="H10" s="729">
        <v>1346</v>
      </c>
      <c r="I10" s="729">
        <v>2522</v>
      </c>
      <c r="J10" s="729">
        <v>2256</v>
      </c>
      <c r="K10" s="729">
        <v>3204</v>
      </c>
      <c r="L10" s="729">
        <v>2667</v>
      </c>
      <c r="M10" s="729">
        <v>1781</v>
      </c>
      <c r="N10" s="729">
        <v>1151</v>
      </c>
      <c r="O10" s="729">
        <v>839</v>
      </c>
      <c r="P10" s="729">
        <v>778</v>
      </c>
      <c r="Q10" s="729">
        <v>520</v>
      </c>
      <c r="R10" s="729">
        <v>123</v>
      </c>
      <c r="S10" s="729">
        <v>83</v>
      </c>
      <c r="T10" s="729">
        <v>115</v>
      </c>
      <c r="U10" s="729">
        <v>83</v>
      </c>
      <c r="V10" s="729">
        <v>45</v>
      </c>
      <c r="W10" s="729">
        <v>12</v>
      </c>
      <c r="X10" s="729">
        <v>7</v>
      </c>
      <c r="Y10" s="729">
        <v>6</v>
      </c>
      <c r="Z10" s="730">
        <v>17962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404</v>
      </c>
      <c r="D11" s="721" t="s">
        <v>27</v>
      </c>
      <c r="E11" s="731">
        <v>0</v>
      </c>
      <c r="F11" s="731">
        <v>0</v>
      </c>
      <c r="G11" s="731">
        <v>0.28000000000000003</v>
      </c>
      <c r="H11" s="731">
        <v>0</v>
      </c>
      <c r="I11" s="731">
        <v>0</v>
      </c>
      <c r="J11" s="731">
        <v>0</v>
      </c>
      <c r="K11" s="731">
        <v>0</v>
      </c>
      <c r="L11" s="731">
        <v>5.25</v>
      </c>
      <c r="M11" s="731">
        <v>40.56</v>
      </c>
      <c r="N11" s="731">
        <v>186.51</v>
      </c>
      <c r="O11" s="731">
        <v>256.91000000000003</v>
      </c>
      <c r="P11" s="731">
        <v>211.4</v>
      </c>
      <c r="Q11" s="731">
        <v>325.68</v>
      </c>
      <c r="R11" s="731">
        <v>34.4</v>
      </c>
      <c r="S11" s="731">
        <v>6.86</v>
      </c>
      <c r="T11" s="731">
        <v>7.81</v>
      </c>
      <c r="U11" s="731">
        <v>7.66</v>
      </c>
      <c r="V11" s="731">
        <v>3.32</v>
      </c>
      <c r="W11" s="731">
        <v>6.41</v>
      </c>
      <c r="X11" s="731">
        <v>3.28</v>
      </c>
      <c r="Y11" s="731">
        <v>10.17</v>
      </c>
      <c r="Z11" s="723">
        <v>1106.5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12</v>
      </c>
      <c r="H12" s="726">
        <v>0</v>
      </c>
      <c r="I12" s="726">
        <v>0</v>
      </c>
      <c r="J12" s="726">
        <v>0</v>
      </c>
      <c r="K12" s="726">
        <v>0</v>
      </c>
      <c r="L12" s="726">
        <v>954</v>
      </c>
      <c r="M12" s="726">
        <v>7859</v>
      </c>
      <c r="N12" s="726">
        <v>39206</v>
      </c>
      <c r="O12" s="726">
        <v>56065</v>
      </c>
      <c r="P12" s="726">
        <v>47327</v>
      </c>
      <c r="Q12" s="726">
        <v>74675</v>
      </c>
      <c r="R12" s="726">
        <v>8099</v>
      </c>
      <c r="S12" s="726">
        <v>1625</v>
      </c>
      <c r="T12" s="726">
        <v>1679</v>
      </c>
      <c r="U12" s="726">
        <v>1642</v>
      </c>
      <c r="V12" s="726">
        <v>719</v>
      </c>
      <c r="W12" s="726">
        <v>1480</v>
      </c>
      <c r="X12" s="726">
        <v>831</v>
      </c>
      <c r="Y12" s="726">
        <v>2192</v>
      </c>
      <c r="Z12" s="727">
        <v>244365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2</v>
      </c>
      <c r="H13" s="729">
        <v>0</v>
      </c>
      <c r="I13" s="729">
        <v>0</v>
      </c>
      <c r="J13" s="729">
        <v>0</v>
      </c>
      <c r="K13" s="729">
        <v>0</v>
      </c>
      <c r="L13" s="729">
        <v>23</v>
      </c>
      <c r="M13" s="729">
        <v>153</v>
      </c>
      <c r="N13" s="729">
        <v>566</v>
      </c>
      <c r="O13" s="729">
        <v>519</v>
      </c>
      <c r="P13" s="729">
        <v>312</v>
      </c>
      <c r="Q13" s="729">
        <v>348</v>
      </c>
      <c r="R13" s="729">
        <v>44</v>
      </c>
      <c r="S13" s="729">
        <v>9</v>
      </c>
      <c r="T13" s="729">
        <v>8</v>
      </c>
      <c r="U13" s="729">
        <v>8</v>
      </c>
      <c r="V13" s="729">
        <v>2</v>
      </c>
      <c r="W13" s="729">
        <v>8</v>
      </c>
      <c r="X13" s="729">
        <v>4</v>
      </c>
      <c r="Y13" s="729">
        <v>10</v>
      </c>
      <c r="Z13" s="730">
        <v>2016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405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0.04</v>
      </c>
      <c r="J14" s="731">
        <v>0</v>
      </c>
      <c r="K14" s="731">
        <v>0</v>
      </c>
      <c r="L14" s="731">
        <v>0.42</v>
      </c>
      <c r="M14" s="731">
        <v>0</v>
      </c>
      <c r="N14" s="731">
        <v>4.8099999999999996</v>
      </c>
      <c r="O14" s="731">
        <v>29.07</v>
      </c>
      <c r="P14" s="731">
        <v>2.21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36.549999999999997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3</v>
      </c>
      <c r="J15" s="726">
        <v>0</v>
      </c>
      <c r="K15" s="726">
        <v>0</v>
      </c>
      <c r="L15" s="726">
        <v>78</v>
      </c>
      <c r="M15" s="726">
        <v>0</v>
      </c>
      <c r="N15" s="726">
        <v>1153</v>
      </c>
      <c r="O15" s="726">
        <v>6231</v>
      </c>
      <c r="P15" s="726">
        <v>633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8098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2</v>
      </c>
      <c r="M16" s="729">
        <v>0</v>
      </c>
      <c r="N16" s="729">
        <v>16</v>
      </c>
      <c r="O16" s="729">
        <v>61</v>
      </c>
      <c r="P16" s="729">
        <v>5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84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9.99</v>
      </c>
      <c r="G17" s="731">
        <f t="shared" si="0"/>
        <v>58.49</v>
      </c>
      <c r="H17" s="731">
        <f t="shared" si="0"/>
        <v>194.26</v>
      </c>
      <c r="I17" s="731">
        <f t="shared" si="0"/>
        <v>401.67</v>
      </c>
      <c r="J17" s="731">
        <f t="shared" si="0"/>
        <v>426.84</v>
      </c>
      <c r="K17" s="731">
        <f t="shared" si="0"/>
        <v>874.7</v>
      </c>
      <c r="L17" s="731">
        <f t="shared" si="0"/>
        <v>1143.08</v>
      </c>
      <c r="M17" s="731">
        <f t="shared" si="0"/>
        <v>1519.35</v>
      </c>
      <c r="N17" s="731">
        <f t="shared" si="0"/>
        <v>2273.6699999999996</v>
      </c>
      <c r="O17" s="731">
        <f t="shared" si="0"/>
        <v>2939.13</v>
      </c>
      <c r="P17" s="731">
        <f t="shared" si="0"/>
        <v>2358.87</v>
      </c>
      <c r="Q17" s="731">
        <f t="shared" si="0"/>
        <v>1417.14</v>
      </c>
      <c r="R17" s="731">
        <f t="shared" si="0"/>
        <v>548.11</v>
      </c>
      <c r="S17" s="731">
        <f t="shared" si="0"/>
        <v>265.96000000000004</v>
      </c>
      <c r="T17" s="731">
        <f t="shared" si="0"/>
        <v>258.31</v>
      </c>
      <c r="U17" s="731">
        <f t="shared" si="0"/>
        <v>145.80999999999997</v>
      </c>
      <c r="V17" s="731">
        <f t="shared" si="0"/>
        <v>153.75</v>
      </c>
      <c r="W17" s="731">
        <f t="shared" si="0"/>
        <v>74.11</v>
      </c>
      <c r="X17" s="731">
        <f t="shared" si="0"/>
        <v>38.79</v>
      </c>
      <c r="Y17" s="731">
        <f t="shared" si="0"/>
        <v>55.02</v>
      </c>
      <c r="Z17" s="723">
        <f t="shared" si="0"/>
        <v>15157.05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444</v>
      </c>
      <c r="G18" s="726">
        <f t="shared" si="0"/>
        <v>5046</v>
      </c>
      <c r="H18" s="726">
        <f t="shared" si="0"/>
        <v>18432</v>
      </c>
      <c r="I18" s="726">
        <f t="shared" si="0"/>
        <v>53276</v>
      </c>
      <c r="J18" s="726">
        <f t="shared" si="0"/>
        <v>77032</v>
      </c>
      <c r="K18" s="726">
        <f t="shared" si="0"/>
        <v>216414</v>
      </c>
      <c r="L18" s="726">
        <f t="shared" si="0"/>
        <v>350469</v>
      </c>
      <c r="M18" s="726">
        <f t="shared" si="0"/>
        <v>614438</v>
      </c>
      <c r="N18" s="726">
        <f t="shared" si="0"/>
        <v>986547</v>
      </c>
      <c r="O18" s="726">
        <f t="shared" si="0"/>
        <v>1373611</v>
      </c>
      <c r="P18" s="726">
        <f t="shared" si="0"/>
        <v>1170660</v>
      </c>
      <c r="Q18" s="726">
        <f t="shared" si="0"/>
        <v>640507</v>
      </c>
      <c r="R18" s="726">
        <f t="shared" si="0"/>
        <v>310713</v>
      </c>
      <c r="S18" s="726">
        <f t="shared" si="0"/>
        <v>150104</v>
      </c>
      <c r="T18" s="726">
        <f t="shared" si="0"/>
        <v>143528</v>
      </c>
      <c r="U18" s="726">
        <f t="shared" si="0"/>
        <v>74193</v>
      </c>
      <c r="V18" s="726">
        <f t="shared" si="0"/>
        <v>86147</v>
      </c>
      <c r="W18" s="726">
        <f t="shared" si="0"/>
        <v>42278</v>
      </c>
      <c r="X18" s="726">
        <f t="shared" si="0"/>
        <v>21268</v>
      </c>
      <c r="Y18" s="726">
        <f t="shared" si="0"/>
        <v>29085</v>
      </c>
      <c r="Z18" s="727">
        <f t="shared" si="0"/>
        <v>6364192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103</v>
      </c>
      <c r="G19" s="733">
        <f t="shared" si="0"/>
        <v>576</v>
      </c>
      <c r="H19" s="733">
        <f t="shared" si="0"/>
        <v>1448</v>
      </c>
      <c r="I19" s="733">
        <f t="shared" si="0"/>
        <v>2918</v>
      </c>
      <c r="J19" s="733">
        <f t="shared" si="0"/>
        <v>2960</v>
      </c>
      <c r="K19" s="733">
        <f t="shared" si="0"/>
        <v>6475</v>
      </c>
      <c r="L19" s="733">
        <f t="shared" si="0"/>
        <v>8126</v>
      </c>
      <c r="M19" s="733">
        <f t="shared" si="0"/>
        <v>10940</v>
      </c>
      <c r="N19" s="733">
        <f t="shared" si="0"/>
        <v>14495</v>
      </c>
      <c r="O19" s="733">
        <f t="shared" si="0"/>
        <v>16552</v>
      </c>
      <c r="P19" s="733">
        <f t="shared" si="0"/>
        <v>11527</v>
      </c>
      <c r="Q19" s="733">
        <f t="shared" si="0"/>
        <v>5005</v>
      </c>
      <c r="R19" s="733">
        <f t="shared" si="0"/>
        <v>2079</v>
      </c>
      <c r="S19" s="733">
        <f t="shared" si="0"/>
        <v>856</v>
      </c>
      <c r="T19" s="733">
        <f t="shared" si="0"/>
        <v>678</v>
      </c>
      <c r="U19" s="733">
        <f t="shared" si="0"/>
        <v>302</v>
      </c>
      <c r="V19" s="733">
        <f t="shared" si="0"/>
        <v>316</v>
      </c>
      <c r="W19" s="733">
        <f t="shared" si="0"/>
        <v>124</v>
      </c>
      <c r="X19" s="733">
        <f t="shared" si="0"/>
        <v>55</v>
      </c>
      <c r="Y19" s="733">
        <f t="shared" si="0"/>
        <v>85</v>
      </c>
      <c r="Z19" s="734">
        <f t="shared" si="0"/>
        <v>85620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371</v>
      </c>
      <c r="D20" s="721" t="s">
        <v>27</v>
      </c>
      <c r="E20" s="731">
        <v>0</v>
      </c>
      <c r="F20" s="731">
        <v>0</v>
      </c>
      <c r="G20" s="731">
        <v>1.0900000000000001</v>
      </c>
      <c r="H20" s="731">
        <v>0</v>
      </c>
      <c r="I20" s="731">
        <v>14.1</v>
      </c>
      <c r="J20" s="731">
        <v>23.12</v>
      </c>
      <c r="K20" s="731">
        <v>22.65</v>
      </c>
      <c r="L20" s="731">
        <v>3.22</v>
      </c>
      <c r="M20" s="731">
        <v>1.21</v>
      </c>
      <c r="N20" s="731">
        <v>46.73</v>
      </c>
      <c r="O20" s="731">
        <v>64.290000000000006</v>
      </c>
      <c r="P20" s="731">
        <v>56.85</v>
      </c>
      <c r="Q20" s="731">
        <v>58.18</v>
      </c>
      <c r="R20" s="731">
        <v>22.31</v>
      </c>
      <c r="S20" s="731">
        <v>8.41</v>
      </c>
      <c r="T20" s="731">
        <v>8.51</v>
      </c>
      <c r="U20" s="731">
        <v>2.44</v>
      </c>
      <c r="V20" s="731">
        <v>0.3</v>
      </c>
      <c r="W20" s="731">
        <v>0.22</v>
      </c>
      <c r="X20" s="731">
        <v>0</v>
      </c>
      <c r="Y20" s="731">
        <v>0.24</v>
      </c>
      <c r="Z20" s="723">
        <v>333.87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15</v>
      </c>
      <c r="H21" s="726">
        <v>0</v>
      </c>
      <c r="I21" s="726">
        <v>746</v>
      </c>
      <c r="J21" s="726">
        <v>1569</v>
      </c>
      <c r="K21" s="726">
        <v>1725</v>
      </c>
      <c r="L21" s="726">
        <v>329</v>
      </c>
      <c r="M21" s="726">
        <v>134</v>
      </c>
      <c r="N21" s="726">
        <v>5542</v>
      </c>
      <c r="O21" s="726">
        <v>7298</v>
      </c>
      <c r="P21" s="726">
        <v>6742</v>
      </c>
      <c r="Q21" s="726">
        <v>6819</v>
      </c>
      <c r="R21" s="726">
        <v>2602</v>
      </c>
      <c r="S21" s="726">
        <v>1054</v>
      </c>
      <c r="T21" s="726">
        <v>1144</v>
      </c>
      <c r="U21" s="726">
        <v>331</v>
      </c>
      <c r="V21" s="726">
        <v>40</v>
      </c>
      <c r="W21" s="726">
        <v>30</v>
      </c>
      <c r="X21" s="726">
        <v>0</v>
      </c>
      <c r="Y21" s="726">
        <v>26</v>
      </c>
      <c r="Z21" s="727">
        <v>36146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2</v>
      </c>
      <c r="H22" s="729">
        <v>0</v>
      </c>
      <c r="I22" s="729">
        <v>53</v>
      </c>
      <c r="J22" s="729">
        <v>86</v>
      </c>
      <c r="K22" s="729">
        <v>64</v>
      </c>
      <c r="L22" s="729">
        <v>10</v>
      </c>
      <c r="M22" s="729">
        <v>2</v>
      </c>
      <c r="N22" s="729">
        <v>65</v>
      </c>
      <c r="O22" s="729">
        <v>85</v>
      </c>
      <c r="P22" s="729">
        <v>81</v>
      </c>
      <c r="Q22" s="729">
        <v>72</v>
      </c>
      <c r="R22" s="729">
        <v>28</v>
      </c>
      <c r="S22" s="729">
        <v>9</v>
      </c>
      <c r="T22" s="729">
        <v>13</v>
      </c>
      <c r="U22" s="729">
        <v>3</v>
      </c>
      <c r="V22" s="729">
        <v>0</v>
      </c>
      <c r="W22" s="729">
        <v>0</v>
      </c>
      <c r="X22" s="729">
        <v>0</v>
      </c>
      <c r="Y22" s="729">
        <v>0</v>
      </c>
      <c r="Z22" s="730">
        <v>573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372</v>
      </c>
      <c r="D23" s="721" t="s">
        <v>27</v>
      </c>
      <c r="E23" s="731">
        <v>0</v>
      </c>
      <c r="F23" s="731">
        <v>0</v>
      </c>
      <c r="G23" s="731">
        <v>0.46</v>
      </c>
      <c r="H23" s="731">
        <v>12.71</v>
      </c>
      <c r="I23" s="731">
        <v>6.97</v>
      </c>
      <c r="J23" s="731">
        <v>7.01</v>
      </c>
      <c r="K23" s="731">
        <v>3.4</v>
      </c>
      <c r="L23" s="731">
        <v>0.34</v>
      </c>
      <c r="M23" s="731">
        <v>3.24</v>
      </c>
      <c r="N23" s="731">
        <v>0.16</v>
      </c>
      <c r="O23" s="731">
        <v>3.5</v>
      </c>
      <c r="P23" s="731">
        <v>1.73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39.520000000000003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12</v>
      </c>
      <c r="H24" s="726">
        <v>397</v>
      </c>
      <c r="I24" s="726">
        <v>453</v>
      </c>
      <c r="J24" s="726">
        <v>487</v>
      </c>
      <c r="K24" s="726">
        <v>437</v>
      </c>
      <c r="L24" s="726">
        <v>35</v>
      </c>
      <c r="M24" s="726">
        <v>535</v>
      </c>
      <c r="N24" s="726">
        <v>21</v>
      </c>
      <c r="O24" s="726">
        <v>476</v>
      </c>
      <c r="P24" s="726">
        <v>304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3157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1</v>
      </c>
      <c r="H25" s="729">
        <v>33</v>
      </c>
      <c r="I25" s="729">
        <v>30</v>
      </c>
      <c r="J25" s="729">
        <v>25</v>
      </c>
      <c r="K25" s="729">
        <v>14</v>
      </c>
      <c r="L25" s="729">
        <v>1</v>
      </c>
      <c r="M25" s="729">
        <v>9</v>
      </c>
      <c r="N25" s="729">
        <v>0</v>
      </c>
      <c r="O25" s="729">
        <v>6</v>
      </c>
      <c r="P25" s="729">
        <v>4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123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1.55</v>
      </c>
      <c r="H26" s="731">
        <f t="shared" si="1"/>
        <v>12.71</v>
      </c>
      <c r="I26" s="731">
        <f t="shared" si="1"/>
        <v>21.07</v>
      </c>
      <c r="J26" s="731">
        <f t="shared" si="1"/>
        <v>30.130000000000003</v>
      </c>
      <c r="K26" s="731">
        <f t="shared" si="1"/>
        <v>26.049999999999997</v>
      </c>
      <c r="L26" s="731">
        <f t="shared" si="1"/>
        <v>3.56</v>
      </c>
      <c r="M26" s="731">
        <f t="shared" si="1"/>
        <v>4.45</v>
      </c>
      <c r="N26" s="731">
        <f t="shared" si="1"/>
        <v>46.889999999999993</v>
      </c>
      <c r="O26" s="731">
        <f t="shared" si="1"/>
        <v>67.790000000000006</v>
      </c>
      <c r="P26" s="731">
        <f t="shared" si="1"/>
        <v>58.58</v>
      </c>
      <c r="Q26" s="731">
        <f t="shared" si="1"/>
        <v>58.18</v>
      </c>
      <c r="R26" s="731">
        <f t="shared" si="1"/>
        <v>22.31</v>
      </c>
      <c r="S26" s="731">
        <f t="shared" si="1"/>
        <v>8.41</v>
      </c>
      <c r="T26" s="731">
        <f t="shared" si="1"/>
        <v>8.51</v>
      </c>
      <c r="U26" s="731">
        <f t="shared" si="1"/>
        <v>2.44</v>
      </c>
      <c r="V26" s="731">
        <f t="shared" si="1"/>
        <v>0.3</v>
      </c>
      <c r="W26" s="731">
        <f t="shared" si="1"/>
        <v>0.22</v>
      </c>
      <c r="X26" s="731">
        <f t="shared" si="1"/>
        <v>0</v>
      </c>
      <c r="Y26" s="731">
        <f t="shared" si="1"/>
        <v>0.24</v>
      </c>
      <c r="Z26" s="723">
        <f t="shared" si="1"/>
        <v>373.39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27</v>
      </c>
      <c r="H27" s="726">
        <f t="shared" si="1"/>
        <v>397</v>
      </c>
      <c r="I27" s="726">
        <f t="shared" si="1"/>
        <v>1199</v>
      </c>
      <c r="J27" s="726">
        <f t="shared" si="1"/>
        <v>2056</v>
      </c>
      <c r="K27" s="726">
        <f t="shared" si="1"/>
        <v>2162</v>
      </c>
      <c r="L27" s="726">
        <f t="shared" si="1"/>
        <v>364</v>
      </c>
      <c r="M27" s="726">
        <f t="shared" si="1"/>
        <v>669</v>
      </c>
      <c r="N27" s="726">
        <f t="shared" si="1"/>
        <v>5563</v>
      </c>
      <c r="O27" s="726">
        <f t="shared" si="1"/>
        <v>7774</v>
      </c>
      <c r="P27" s="726">
        <f t="shared" si="1"/>
        <v>7046</v>
      </c>
      <c r="Q27" s="726">
        <f t="shared" si="1"/>
        <v>6819</v>
      </c>
      <c r="R27" s="726">
        <f t="shared" si="1"/>
        <v>2602</v>
      </c>
      <c r="S27" s="726">
        <f t="shared" si="1"/>
        <v>1054</v>
      </c>
      <c r="T27" s="726">
        <f t="shared" si="1"/>
        <v>1144</v>
      </c>
      <c r="U27" s="726">
        <f t="shared" si="1"/>
        <v>331</v>
      </c>
      <c r="V27" s="726">
        <f t="shared" si="1"/>
        <v>40</v>
      </c>
      <c r="W27" s="726">
        <f t="shared" si="1"/>
        <v>30</v>
      </c>
      <c r="X27" s="726">
        <f t="shared" si="1"/>
        <v>0</v>
      </c>
      <c r="Y27" s="726">
        <f t="shared" si="1"/>
        <v>26</v>
      </c>
      <c r="Z27" s="727">
        <f t="shared" si="1"/>
        <v>39303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3</v>
      </c>
      <c r="H28" s="733">
        <f t="shared" si="1"/>
        <v>33</v>
      </c>
      <c r="I28" s="733">
        <f t="shared" si="1"/>
        <v>83</v>
      </c>
      <c r="J28" s="733">
        <f t="shared" si="1"/>
        <v>111</v>
      </c>
      <c r="K28" s="733">
        <f t="shared" si="1"/>
        <v>78</v>
      </c>
      <c r="L28" s="733">
        <f t="shared" si="1"/>
        <v>11</v>
      </c>
      <c r="M28" s="733">
        <f t="shared" si="1"/>
        <v>11</v>
      </c>
      <c r="N28" s="733">
        <f t="shared" si="1"/>
        <v>65</v>
      </c>
      <c r="O28" s="733">
        <f t="shared" si="1"/>
        <v>91</v>
      </c>
      <c r="P28" s="733">
        <f t="shared" si="1"/>
        <v>85</v>
      </c>
      <c r="Q28" s="733">
        <f t="shared" si="1"/>
        <v>72</v>
      </c>
      <c r="R28" s="733">
        <f t="shared" si="1"/>
        <v>28</v>
      </c>
      <c r="S28" s="733">
        <f t="shared" si="1"/>
        <v>9</v>
      </c>
      <c r="T28" s="733">
        <f t="shared" si="1"/>
        <v>13</v>
      </c>
      <c r="U28" s="733">
        <f t="shared" si="1"/>
        <v>3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696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9.99</v>
      </c>
      <c r="G29" s="731">
        <f t="shared" si="2"/>
        <v>60.040000000000006</v>
      </c>
      <c r="H29" s="731">
        <f t="shared" si="2"/>
        <v>206.97</v>
      </c>
      <c r="I29" s="731">
        <f t="shared" si="2"/>
        <v>422.74000000000007</v>
      </c>
      <c r="J29" s="731">
        <f t="shared" si="2"/>
        <v>456.96999999999997</v>
      </c>
      <c r="K29" s="731">
        <f t="shared" si="2"/>
        <v>900.75</v>
      </c>
      <c r="L29" s="731">
        <f t="shared" si="2"/>
        <v>1146.6399999999999</v>
      </c>
      <c r="M29" s="731">
        <f t="shared" si="2"/>
        <v>1523.8</v>
      </c>
      <c r="N29" s="731">
        <f t="shared" si="2"/>
        <v>2320.5599999999995</v>
      </c>
      <c r="O29" s="731">
        <f t="shared" si="2"/>
        <v>3006.92</v>
      </c>
      <c r="P29" s="731">
        <f t="shared" si="2"/>
        <v>2417.4499999999998</v>
      </c>
      <c r="Q29" s="731">
        <f t="shared" si="2"/>
        <v>1475.3200000000002</v>
      </c>
      <c r="R29" s="731">
        <f t="shared" si="2"/>
        <v>570.41999999999996</v>
      </c>
      <c r="S29" s="731">
        <f t="shared" si="2"/>
        <v>274.37000000000006</v>
      </c>
      <c r="T29" s="731">
        <f t="shared" si="2"/>
        <v>266.82</v>
      </c>
      <c r="U29" s="731">
        <f t="shared" si="2"/>
        <v>148.24999999999997</v>
      </c>
      <c r="V29" s="731">
        <f t="shared" si="2"/>
        <v>154.05000000000001</v>
      </c>
      <c r="W29" s="731">
        <f t="shared" si="2"/>
        <v>74.33</v>
      </c>
      <c r="X29" s="731">
        <f t="shared" si="2"/>
        <v>38.79</v>
      </c>
      <c r="Y29" s="731">
        <f t="shared" si="2"/>
        <v>55.260000000000005</v>
      </c>
      <c r="Z29" s="723">
        <f t="shared" si="2"/>
        <v>15530.44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444</v>
      </c>
      <c r="G30" s="726">
        <f t="shared" si="2"/>
        <v>5073</v>
      </c>
      <c r="H30" s="726">
        <f t="shared" si="2"/>
        <v>18829</v>
      </c>
      <c r="I30" s="726">
        <f t="shared" si="2"/>
        <v>54475</v>
      </c>
      <c r="J30" s="726">
        <f t="shared" si="2"/>
        <v>79088</v>
      </c>
      <c r="K30" s="726">
        <f t="shared" si="2"/>
        <v>218576</v>
      </c>
      <c r="L30" s="726">
        <f t="shared" si="2"/>
        <v>350833</v>
      </c>
      <c r="M30" s="726">
        <f t="shared" si="2"/>
        <v>615107</v>
      </c>
      <c r="N30" s="726">
        <f t="shared" si="2"/>
        <v>992110</v>
      </c>
      <c r="O30" s="726">
        <f t="shared" si="2"/>
        <v>1381385</v>
      </c>
      <c r="P30" s="726">
        <f t="shared" si="2"/>
        <v>1177706</v>
      </c>
      <c r="Q30" s="726">
        <f t="shared" si="2"/>
        <v>647326</v>
      </c>
      <c r="R30" s="726">
        <f t="shared" si="2"/>
        <v>313315</v>
      </c>
      <c r="S30" s="726">
        <f t="shared" si="2"/>
        <v>151158</v>
      </c>
      <c r="T30" s="726">
        <f t="shared" si="2"/>
        <v>144672</v>
      </c>
      <c r="U30" s="726">
        <f t="shared" si="2"/>
        <v>74524</v>
      </c>
      <c r="V30" s="726">
        <f t="shared" si="2"/>
        <v>86187</v>
      </c>
      <c r="W30" s="726">
        <f t="shared" si="2"/>
        <v>42308</v>
      </c>
      <c r="X30" s="726">
        <f t="shared" si="2"/>
        <v>21268</v>
      </c>
      <c r="Y30" s="726">
        <f t="shared" si="2"/>
        <v>29111</v>
      </c>
      <c r="Z30" s="727">
        <f t="shared" si="2"/>
        <v>6403495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103</v>
      </c>
      <c r="G31" s="733">
        <f t="shared" si="2"/>
        <v>579</v>
      </c>
      <c r="H31" s="733">
        <f t="shared" si="2"/>
        <v>1481</v>
      </c>
      <c r="I31" s="733">
        <f t="shared" si="2"/>
        <v>3001</v>
      </c>
      <c r="J31" s="733">
        <f t="shared" si="2"/>
        <v>3071</v>
      </c>
      <c r="K31" s="733">
        <f t="shared" si="2"/>
        <v>6553</v>
      </c>
      <c r="L31" s="733">
        <f t="shared" si="2"/>
        <v>8137</v>
      </c>
      <c r="M31" s="733">
        <f t="shared" si="2"/>
        <v>10951</v>
      </c>
      <c r="N31" s="733">
        <f t="shared" si="2"/>
        <v>14560</v>
      </c>
      <c r="O31" s="733">
        <f t="shared" si="2"/>
        <v>16643</v>
      </c>
      <c r="P31" s="733">
        <f t="shared" si="2"/>
        <v>11612</v>
      </c>
      <c r="Q31" s="733">
        <f t="shared" si="2"/>
        <v>5077</v>
      </c>
      <c r="R31" s="733">
        <f t="shared" si="2"/>
        <v>2107</v>
      </c>
      <c r="S31" s="733">
        <f t="shared" si="2"/>
        <v>865</v>
      </c>
      <c r="T31" s="733">
        <f t="shared" si="2"/>
        <v>691</v>
      </c>
      <c r="U31" s="733">
        <f t="shared" si="2"/>
        <v>305</v>
      </c>
      <c r="V31" s="733">
        <f t="shared" si="2"/>
        <v>316</v>
      </c>
      <c r="W31" s="733">
        <f t="shared" si="2"/>
        <v>124</v>
      </c>
      <c r="X31" s="733">
        <f t="shared" si="2"/>
        <v>55</v>
      </c>
      <c r="Y31" s="733">
        <f t="shared" si="2"/>
        <v>85</v>
      </c>
      <c r="Z31" s="734">
        <f t="shared" si="2"/>
        <v>86316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0.03</v>
      </c>
      <c r="G32" s="731">
        <v>9.98</v>
      </c>
      <c r="H32" s="731">
        <v>0.11</v>
      </c>
      <c r="I32" s="731">
        <v>4.45</v>
      </c>
      <c r="J32" s="731">
        <v>0</v>
      </c>
      <c r="K32" s="731">
        <v>3.7</v>
      </c>
      <c r="L32" s="731">
        <v>0</v>
      </c>
      <c r="M32" s="731">
        <v>11.57</v>
      </c>
      <c r="N32" s="731">
        <v>6.53</v>
      </c>
      <c r="O32" s="731">
        <v>11.86</v>
      </c>
      <c r="P32" s="731">
        <v>7.87</v>
      </c>
      <c r="Q32" s="731">
        <v>17.5</v>
      </c>
      <c r="R32" s="731">
        <v>165.77</v>
      </c>
      <c r="S32" s="731">
        <v>153.96</v>
      </c>
      <c r="T32" s="731">
        <v>223.24</v>
      </c>
      <c r="U32" s="731">
        <v>202.81</v>
      </c>
      <c r="V32" s="731">
        <v>249.87</v>
      </c>
      <c r="W32" s="731">
        <v>129.85</v>
      </c>
      <c r="X32" s="731">
        <v>116.2</v>
      </c>
      <c r="Y32" s="731">
        <v>152.65</v>
      </c>
      <c r="Z32" s="723">
        <v>1467.95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290</v>
      </c>
      <c r="H33" s="726">
        <v>6</v>
      </c>
      <c r="I33" s="726">
        <v>456</v>
      </c>
      <c r="J33" s="726">
        <v>0</v>
      </c>
      <c r="K33" s="726">
        <v>566</v>
      </c>
      <c r="L33" s="726">
        <v>0</v>
      </c>
      <c r="M33" s="726">
        <v>2375</v>
      </c>
      <c r="N33" s="726">
        <v>1403</v>
      </c>
      <c r="O33" s="726">
        <v>2853</v>
      </c>
      <c r="P33" s="726">
        <v>1912</v>
      </c>
      <c r="Q33" s="726">
        <v>4077</v>
      </c>
      <c r="R33" s="726">
        <v>37402</v>
      </c>
      <c r="S33" s="726">
        <v>35475</v>
      </c>
      <c r="T33" s="726">
        <v>50730</v>
      </c>
      <c r="U33" s="726">
        <v>44097</v>
      </c>
      <c r="V33" s="726">
        <v>55852</v>
      </c>
      <c r="W33" s="726">
        <v>28116</v>
      </c>
      <c r="X33" s="726">
        <v>26521</v>
      </c>
      <c r="Y33" s="726">
        <v>34868</v>
      </c>
      <c r="Z33" s="727">
        <v>326999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35</v>
      </c>
      <c r="H34" s="729">
        <v>0</v>
      </c>
      <c r="I34" s="729">
        <v>28</v>
      </c>
      <c r="J34" s="729">
        <v>0</v>
      </c>
      <c r="K34" s="729">
        <v>20</v>
      </c>
      <c r="L34" s="729">
        <v>0</v>
      </c>
      <c r="M34" s="729">
        <v>51</v>
      </c>
      <c r="N34" s="729">
        <v>22</v>
      </c>
      <c r="O34" s="729">
        <v>23</v>
      </c>
      <c r="P34" s="729">
        <v>13</v>
      </c>
      <c r="Q34" s="729">
        <v>20</v>
      </c>
      <c r="R34" s="729">
        <v>178</v>
      </c>
      <c r="S34" s="729">
        <v>156</v>
      </c>
      <c r="T34" s="729">
        <v>234</v>
      </c>
      <c r="U34" s="729">
        <v>211</v>
      </c>
      <c r="V34" s="729">
        <v>280</v>
      </c>
      <c r="W34" s="729">
        <v>113</v>
      </c>
      <c r="X34" s="729">
        <v>126</v>
      </c>
      <c r="Y34" s="729">
        <v>162</v>
      </c>
      <c r="Z34" s="730">
        <v>1672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0.85</v>
      </c>
      <c r="O35" s="731">
        <v>0.17</v>
      </c>
      <c r="P35" s="731">
        <v>0</v>
      </c>
      <c r="Q35" s="731">
        <v>0.17</v>
      </c>
      <c r="R35" s="731">
        <v>1.48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75.41</v>
      </c>
      <c r="Z35" s="723">
        <v>78.08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190</v>
      </c>
      <c r="O36" s="726">
        <v>40</v>
      </c>
      <c r="P36" s="726">
        <v>0</v>
      </c>
      <c r="Q36" s="726">
        <v>43</v>
      </c>
      <c r="R36" s="726">
        <v>374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19079</v>
      </c>
      <c r="Z36" s="727">
        <v>19726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3</v>
      </c>
      <c r="O37" s="729">
        <v>0</v>
      </c>
      <c r="P37" s="729">
        <v>0</v>
      </c>
      <c r="Q37" s="729">
        <v>0</v>
      </c>
      <c r="R37" s="729">
        <v>2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113</v>
      </c>
      <c r="Z37" s="730">
        <v>118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0.03</v>
      </c>
      <c r="G38" s="731">
        <f t="shared" si="3"/>
        <v>9.98</v>
      </c>
      <c r="H38" s="731">
        <f t="shared" si="3"/>
        <v>0.11</v>
      </c>
      <c r="I38" s="731">
        <f t="shared" si="3"/>
        <v>4.45</v>
      </c>
      <c r="J38" s="731">
        <f t="shared" si="3"/>
        <v>0</v>
      </c>
      <c r="K38" s="731">
        <f t="shared" si="3"/>
        <v>3.7</v>
      </c>
      <c r="L38" s="731">
        <f t="shared" si="3"/>
        <v>0</v>
      </c>
      <c r="M38" s="731">
        <f t="shared" si="3"/>
        <v>11.57</v>
      </c>
      <c r="N38" s="731">
        <f t="shared" si="3"/>
        <v>7.38</v>
      </c>
      <c r="O38" s="731">
        <f t="shared" si="3"/>
        <v>12.03</v>
      </c>
      <c r="P38" s="731">
        <f t="shared" si="3"/>
        <v>7.87</v>
      </c>
      <c r="Q38" s="731">
        <f t="shared" si="3"/>
        <v>17.670000000000002</v>
      </c>
      <c r="R38" s="731">
        <f t="shared" si="3"/>
        <v>167.25</v>
      </c>
      <c r="S38" s="731">
        <f t="shared" si="3"/>
        <v>153.96</v>
      </c>
      <c r="T38" s="731">
        <f t="shared" si="3"/>
        <v>223.24</v>
      </c>
      <c r="U38" s="731">
        <f t="shared" si="3"/>
        <v>202.81</v>
      </c>
      <c r="V38" s="731">
        <f t="shared" si="3"/>
        <v>249.87</v>
      </c>
      <c r="W38" s="731">
        <f t="shared" si="3"/>
        <v>129.85</v>
      </c>
      <c r="X38" s="731">
        <f t="shared" si="3"/>
        <v>116.2</v>
      </c>
      <c r="Y38" s="731">
        <f t="shared" si="3"/>
        <v>228.06</v>
      </c>
      <c r="Z38" s="723">
        <f t="shared" si="3"/>
        <v>1546.03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290</v>
      </c>
      <c r="H39" s="726">
        <f t="shared" si="3"/>
        <v>6</v>
      </c>
      <c r="I39" s="726">
        <f t="shared" si="3"/>
        <v>456</v>
      </c>
      <c r="J39" s="726">
        <f t="shared" si="3"/>
        <v>0</v>
      </c>
      <c r="K39" s="726">
        <f t="shared" si="3"/>
        <v>566</v>
      </c>
      <c r="L39" s="726">
        <f t="shared" si="3"/>
        <v>0</v>
      </c>
      <c r="M39" s="726">
        <f t="shared" si="3"/>
        <v>2375</v>
      </c>
      <c r="N39" s="726">
        <f t="shared" si="3"/>
        <v>1593</v>
      </c>
      <c r="O39" s="726">
        <f t="shared" si="3"/>
        <v>2893</v>
      </c>
      <c r="P39" s="726">
        <f t="shared" si="3"/>
        <v>1912</v>
      </c>
      <c r="Q39" s="726">
        <f t="shared" si="3"/>
        <v>4120</v>
      </c>
      <c r="R39" s="726">
        <f t="shared" si="3"/>
        <v>37776</v>
      </c>
      <c r="S39" s="726">
        <f t="shared" si="3"/>
        <v>35475</v>
      </c>
      <c r="T39" s="726">
        <f t="shared" si="3"/>
        <v>50730</v>
      </c>
      <c r="U39" s="726">
        <f t="shared" si="3"/>
        <v>44097</v>
      </c>
      <c r="V39" s="726">
        <f t="shared" si="3"/>
        <v>55852</v>
      </c>
      <c r="W39" s="726">
        <f t="shared" si="3"/>
        <v>28116</v>
      </c>
      <c r="X39" s="726">
        <f t="shared" si="3"/>
        <v>26521</v>
      </c>
      <c r="Y39" s="726">
        <f t="shared" si="3"/>
        <v>53947</v>
      </c>
      <c r="Z39" s="727">
        <f t="shared" si="3"/>
        <v>346725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35</v>
      </c>
      <c r="H40" s="733">
        <f t="shared" si="3"/>
        <v>0</v>
      </c>
      <c r="I40" s="733">
        <f t="shared" si="3"/>
        <v>28</v>
      </c>
      <c r="J40" s="733">
        <f t="shared" si="3"/>
        <v>0</v>
      </c>
      <c r="K40" s="733">
        <f t="shared" si="3"/>
        <v>20</v>
      </c>
      <c r="L40" s="733">
        <f t="shared" si="3"/>
        <v>0</v>
      </c>
      <c r="M40" s="733">
        <f t="shared" si="3"/>
        <v>51</v>
      </c>
      <c r="N40" s="733">
        <f t="shared" si="3"/>
        <v>25</v>
      </c>
      <c r="O40" s="733">
        <f t="shared" si="3"/>
        <v>23</v>
      </c>
      <c r="P40" s="733">
        <f t="shared" si="3"/>
        <v>13</v>
      </c>
      <c r="Q40" s="733">
        <f t="shared" si="3"/>
        <v>20</v>
      </c>
      <c r="R40" s="733">
        <f t="shared" si="3"/>
        <v>180</v>
      </c>
      <c r="S40" s="733">
        <f t="shared" si="3"/>
        <v>156</v>
      </c>
      <c r="T40" s="733">
        <f t="shared" si="3"/>
        <v>234</v>
      </c>
      <c r="U40" s="733">
        <f t="shared" si="3"/>
        <v>211</v>
      </c>
      <c r="V40" s="733">
        <f t="shared" si="3"/>
        <v>280</v>
      </c>
      <c r="W40" s="733">
        <f t="shared" si="3"/>
        <v>113</v>
      </c>
      <c r="X40" s="733">
        <f t="shared" si="3"/>
        <v>126</v>
      </c>
      <c r="Y40" s="733">
        <f t="shared" si="3"/>
        <v>275</v>
      </c>
      <c r="Z40" s="734">
        <f t="shared" si="3"/>
        <v>1790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0.25</v>
      </c>
      <c r="K41" s="731">
        <v>0.14000000000000001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0.39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21</v>
      </c>
      <c r="K42" s="726">
        <v>12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33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1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374</v>
      </c>
      <c r="D44" s="721" t="s">
        <v>27</v>
      </c>
      <c r="E44" s="731">
        <v>0</v>
      </c>
      <c r="F44" s="731">
        <v>48.03</v>
      </c>
      <c r="G44" s="731">
        <v>220.4</v>
      </c>
      <c r="H44" s="731">
        <v>65.260000000000005</v>
      </c>
      <c r="I44" s="731">
        <v>230.62</v>
      </c>
      <c r="J44" s="731">
        <v>107.05</v>
      </c>
      <c r="K44" s="731">
        <v>143.37</v>
      </c>
      <c r="L44" s="731">
        <v>93.01</v>
      </c>
      <c r="M44" s="731">
        <v>379.55</v>
      </c>
      <c r="N44" s="731">
        <v>1059.07</v>
      </c>
      <c r="O44" s="731">
        <v>1888.27</v>
      </c>
      <c r="P44" s="731">
        <v>2442.33</v>
      </c>
      <c r="Q44" s="731">
        <v>1741.16</v>
      </c>
      <c r="R44" s="731">
        <v>869.17</v>
      </c>
      <c r="S44" s="731">
        <v>232.31</v>
      </c>
      <c r="T44" s="731">
        <v>132.87</v>
      </c>
      <c r="U44" s="731">
        <v>77.02</v>
      </c>
      <c r="V44" s="731">
        <v>81.650000000000006</v>
      </c>
      <c r="W44" s="731">
        <v>55.7</v>
      </c>
      <c r="X44" s="731">
        <v>40.65</v>
      </c>
      <c r="Y44" s="731">
        <v>535.79999999999995</v>
      </c>
      <c r="Z44" s="723">
        <v>10443.290000000001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824</v>
      </c>
      <c r="G45" s="726">
        <v>5371</v>
      </c>
      <c r="H45" s="726">
        <v>2200</v>
      </c>
      <c r="I45" s="726">
        <v>12857</v>
      </c>
      <c r="J45" s="726">
        <v>7133</v>
      </c>
      <c r="K45" s="726">
        <v>12280</v>
      </c>
      <c r="L45" s="726">
        <v>10297</v>
      </c>
      <c r="M45" s="726">
        <v>47185</v>
      </c>
      <c r="N45" s="726">
        <v>137372</v>
      </c>
      <c r="O45" s="726">
        <v>245403</v>
      </c>
      <c r="P45" s="726">
        <v>297970</v>
      </c>
      <c r="Q45" s="726">
        <v>210589</v>
      </c>
      <c r="R45" s="726">
        <v>114143</v>
      </c>
      <c r="S45" s="726">
        <v>30119</v>
      </c>
      <c r="T45" s="726">
        <v>17453</v>
      </c>
      <c r="U45" s="726">
        <v>10364</v>
      </c>
      <c r="V45" s="726">
        <v>12823</v>
      </c>
      <c r="W45" s="726">
        <v>7344</v>
      </c>
      <c r="X45" s="726">
        <v>6186</v>
      </c>
      <c r="Y45" s="726">
        <v>80118</v>
      </c>
      <c r="Z45" s="727">
        <v>1268031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151</v>
      </c>
      <c r="G46" s="729">
        <v>607</v>
      </c>
      <c r="H46" s="729">
        <v>189</v>
      </c>
      <c r="I46" s="729">
        <v>924</v>
      </c>
      <c r="J46" s="729">
        <v>406</v>
      </c>
      <c r="K46" s="729">
        <v>463</v>
      </c>
      <c r="L46" s="729">
        <v>271</v>
      </c>
      <c r="M46" s="729">
        <v>791</v>
      </c>
      <c r="N46" s="729">
        <v>1786</v>
      </c>
      <c r="O46" s="729">
        <v>3214</v>
      </c>
      <c r="P46" s="729">
        <v>3989</v>
      </c>
      <c r="Q46" s="729">
        <v>2789</v>
      </c>
      <c r="R46" s="729">
        <v>1504</v>
      </c>
      <c r="S46" s="729">
        <v>386</v>
      </c>
      <c r="T46" s="729">
        <v>226</v>
      </c>
      <c r="U46" s="729">
        <v>136</v>
      </c>
      <c r="V46" s="729">
        <v>167</v>
      </c>
      <c r="W46" s="729">
        <v>96</v>
      </c>
      <c r="X46" s="729">
        <v>84</v>
      </c>
      <c r="Y46" s="729">
        <v>1086</v>
      </c>
      <c r="Z46" s="730">
        <v>19265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48.03</v>
      </c>
      <c r="G47" s="731">
        <f t="shared" si="4"/>
        <v>220.4</v>
      </c>
      <c r="H47" s="731">
        <f t="shared" si="4"/>
        <v>65.260000000000005</v>
      </c>
      <c r="I47" s="731">
        <f t="shared" si="4"/>
        <v>230.62</v>
      </c>
      <c r="J47" s="731">
        <f t="shared" si="4"/>
        <v>107.3</v>
      </c>
      <c r="K47" s="731">
        <f t="shared" si="4"/>
        <v>143.51</v>
      </c>
      <c r="L47" s="731">
        <f t="shared" si="4"/>
        <v>93.01</v>
      </c>
      <c r="M47" s="731">
        <f t="shared" si="4"/>
        <v>379.55</v>
      </c>
      <c r="N47" s="731">
        <f t="shared" si="4"/>
        <v>1059.07</v>
      </c>
      <c r="O47" s="731">
        <f t="shared" si="4"/>
        <v>1888.27</v>
      </c>
      <c r="P47" s="731">
        <f t="shared" si="4"/>
        <v>2442.33</v>
      </c>
      <c r="Q47" s="731">
        <f t="shared" si="4"/>
        <v>1741.16</v>
      </c>
      <c r="R47" s="731">
        <f t="shared" si="4"/>
        <v>869.17</v>
      </c>
      <c r="S47" s="731">
        <f t="shared" si="4"/>
        <v>232.31</v>
      </c>
      <c r="T47" s="731">
        <f t="shared" si="4"/>
        <v>132.87</v>
      </c>
      <c r="U47" s="731">
        <f t="shared" si="4"/>
        <v>77.02</v>
      </c>
      <c r="V47" s="731">
        <f t="shared" si="4"/>
        <v>81.650000000000006</v>
      </c>
      <c r="W47" s="731">
        <f t="shared" si="4"/>
        <v>55.7</v>
      </c>
      <c r="X47" s="731">
        <f t="shared" si="4"/>
        <v>40.65</v>
      </c>
      <c r="Y47" s="731">
        <f t="shared" si="4"/>
        <v>535.79999999999995</v>
      </c>
      <c r="Z47" s="723">
        <f t="shared" si="4"/>
        <v>10443.68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824</v>
      </c>
      <c r="G48" s="726">
        <f t="shared" si="4"/>
        <v>5371</v>
      </c>
      <c r="H48" s="726">
        <f t="shared" si="4"/>
        <v>2200</v>
      </c>
      <c r="I48" s="726">
        <f t="shared" si="4"/>
        <v>12857</v>
      </c>
      <c r="J48" s="726">
        <f t="shared" si="4"/>
        <v>7154</v>
      </c>
      <c r="K48" s="726">
        <f t="shared" si="4"/>
        <v>12292</v>
      </c>
      <c r="L48" s="726">
        <f t="shared" si="4"/>
        <v>10297</v>
      </c>
      <c r="M48" s="726">
        <f t="shared" si="4"/>
        <v>47185</v>
      </c>
      <c r="N48" s="726">
        <f t="shared" si="4"/>
        <v>137372</v>
      </c>
      <c r="O48" s="726">
        <f t="shared" si="4"/>
        <v>245403</v>
      </c>
      <c r="P48" s="726">
        <f t="shared" si="4"/>
        <v>297970</v>
      </c>
      <c r="Q48" s="726">
        <f t="shared" si="4"/>
        <v>210589</v>
      </c>
      <c r="R48" s="726">
        <f t="shared" si="4"/>
        <v>114143</v>
      </c>
      <c r="S48" s="726">
        <f t="shared" si="4"/>
        <v>30119</v>
      </c>
      <c r="T48" s="726">
        <f t="shared" si="4"/>
        <v>17453</v>
      </c>
      <c r="U48" s="726">
        <f t="shared" si="4"/>
        <v>10364</v>
      </c>
      <c r="V48" s="726">
        <f t="shared" si="4"/>
        <v>12823</v>
      </c>
      <c r="W48" s="726">
        <f t="shared" si="4"/>
        <v>7344</v>
      </c>
      <c r="X48" s="726">
        <f t="shared" si="4"/>
        <v>6186</v>
      </c>
      <c r="Y48" s="726">
        <f t="shared" si="4"/>
        <v>80118</v>
      </c>
      <c r="Z48" s="727">
        <f t="shared" si="4"/>
        <v>1268064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151</v>
      </c>
      <c r="G49" s="733">
        <f t="shared" si="4"/>
        <v>607</v>
      </c>
      <c r="H49" s="733">
        <f t="shared" si="4"/>
        <v>189</v>
      </c>
      <c r="I49" s="733">
        <f t="shared" si="4"/>
        <v>924</v>
      </c>
      <c r="J49" s="733">
        <f t="shared" si="4"/>
        <v>407</v>
      </c>
      <c r="K49" s="733">
        <f t="shared" si="4"/>
        <v>463</v>
      </c>
      <c r="L49" s="733">
        <f t="shared" si="4"/>
        <v>271</v>
      </c>
      <c r="M49" s="733">
        <f t="shared" si="4"/>
        <v>791</v>
      </c>
      <c r="N49" s="733">
        <f t="shared" si="4"/>
        <v>1786</v>
      </c>
      <c r="O49" s="733">
        <f t="shared" si="4"/>
        <v>3214</v>
      </c>
      <c r="P49" s="733">
        <f t="shared" si="4"/>
        <v>3989</v>
      </c>
      <c r="Q49" s="733">
        <f t="shared" si="4"/>
        <v>2789</v>
      </c>
      <c r="R49" s="733">
        <f t="shared" si="4"/>
        <v>1504</v>
      </c>
      <c r="S49" s="733">
        <f t="shared" si="4"/>
        <v>386</v>
      </c>
      <c r="T49" s="733">
        <f t="shared" si="4"/>
        <v>226</v>
      </c>
      <c r="U49" s="733">
        <f t="shared" si="4"/>
        <v>136</v>
      </c>
      <c r="V49" s="733">
        <f t="shared" si="4"/>
        <v>167</v>
      </c>
      <c r="W49" s="733">
        <f t="shared" si="4"/>
        <v>96</v>
      </c>
      <c r="X49" s="733">
        <f t="shared" si="4"/>
        <v>84</v>
      </c>
      <c r="Y49" s="733">
        <f t="shared" si="4"/>
        <v>1086</v>
      </c>
      <c r="Z49" s="734">
        <f t="shared" si="4"/>
        <v>19266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48.06</v>
      </c>
      <c r="G50" s="731">
        <f t="shared" si="5"/>
        <v>230.38</v>
      </c>
      <c r="H50" s="731">
        <f t="shared" si="5"/>
        <v>65.37</v>
      </c>
      <c r="I50" s="731">
        <f t="shared" si="5"/>
        <v>235.07</v>
      </c>
      <c r="J50" s="731">
        <f t="shared" si="5"/>
        <v>107.3</v>
      </c>
      <c r="K50" s="731">
        <f t="shared" si="5"/>
        <v>147.21</v>
      </c>
      <c r="L50" s="731">
        <f t="shared" si="5"/>
        <v>93.01</v>
      </c>
      <c r="M50" s="731">
        <f t="shared" si="5"/>
        <v>391.12</v>
      </c>
      <c r="N50" s="731">
        <f t="shared" si="5"/>
        <v>1066.45</v>
      </c>
      <c r="O50" s="731">
        <f t="shared" si="5"/>
        <v>1900.3</v>
      </c>
      <c r="P50" s="731">
        <f t="shared" si="5"/>
        <v>2450.1999999999998</v>
      </c>
      <c r="Q50" s="731">
        <f t="shared" si="5"/>
        <v>1758.8300000000002</v>
      </c>
      <c r="R50" s="731">
        <f t="shared" si="5"/>
        <v>1036.42</v>
      </c>
      <c r="S50" s="731">
        <f t="shared" si="5"/>
        <v>386.27</v>
      </c>
      <c r="T50" s="731">
        <f t="shared" si="5"/>
        <v>356.11</v>
      </c>
      <c r="U50" s="731">
        <f t="shared" si="5"/>
        <v>279.83</v>
      </c>
      <c r="V50" s="731">
        <f t="shared" si="5"/>
        <v>331.52</v>
      </c>
      <c r="W50" s="731">
        <f t="shared" si="5"/>
        <v>185.55</v>
      </c>
      <c r="X50" s="731">
        <f t="shared" si="5"/>
        <v>156.85</v>
      </c>
      <c r="Y50" s="731">
        <f t="shared" si="5"/>
        <v>763.8599999999999</v>
      </c>
      <c r="Z50" s="723">
        <f t="shared" si="5"/>
        <v>11989.710000000001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824</v>
      </c>
      <c r="G51" s="726">
        <f t="shared" si="5"/>
        <v>5661</v>
      </c>
      <c r="H51" s="726">
        <f t="shared" si="5"/>
        <v>2206</v>
      </c>
      <c r="I51" s="726">
        <f t="shared" si="5"/>
        <v>13313</v>
      </c>
      <c r="J51" s="726">
        <f t="shared" si="5"/>
        <v>7154</v>
      </c>
      <c r="K51" s="726">
        <f t="shared" si="5"/>
        <v>12858</v>
      </c>
      <c r="L51" s="726">
        <f t="shared" si="5"/>
        <v>10297</v>
      </c>
      <c r="M51" s="726">
        <f t="shared" si="5"/>
        <v>49560</v>
      </c>
      <c r="N51" s="726">
        <f t="shared" si="5"/>
        <v>138965</v>
      </c>
      <c r="O51" s="726">
        <f t="shared" si="5"/>
        <v>248296</v>
      </c>
      <c r="P51" s="726">
        <f t="shared" si="5"/>
        <v>299882</v>
      </c>
      <c r="Q51" s="726">
        <f t="shared" si="5"/>
        <v>214709</v>
      </c>
      <c r="R51" s="726">
        <f t="shared" si="5"/>
        <v>151919</v>
      </c>
      <c r="S51" s="726">
        <f t="shared" si="5"/>
        <v>65594</v>
      </c>
      <c r="T51" s="726">
        <f t="shared" si="5"/>
        <v>68183</v>
      </c>
      <c r="U51" s="726">
        <f t="shared" si="5"/>
        <v>54461</v>
      </c>
      <c r="V51" s="726">
        <f t="shared" si="5"/>
        <v>68675</v>
      </c>
      <c r="W51" s="726">
        <f t="shared" si="5"/>
        <v>35460</v>
      </c>
      <c r="X51" s="726">
        <f t="shared" si="5"/>
        <v>32707</v>
      </c>
      <c r="Y51" s="726">
        <f t="shared" si="5"/>
        <v>134065</v>
      </c>
      <c r="Z51" s="727">
        <f t="shared" si="5"/>
        <v>1614789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151</v>
      </c>
      <c r="G52" s="733">
        <f t="shared" si="5"/>
        <v>642</v>
      </c>
      <c r="H52" s="733">
        <f t="shared" si="5"/>
        <v>189</v>
      </c>
      <c r="I52" s="733">
        <f t="shared" si="5"/>
        <v>952</v>
      </c>
      <c r="J52" s="733">
        <f t="shared" si="5"/>
        <v>407</v>
      </c>
      <c r="K52" s="733">
        <f t="shared" si="5"/>
        <v>483</v>
      </c>
      <c r="L52" s="733">
        <f t="shared" si="5"/>
        <v>271</v>
      </c>
      <c r="M52" s="733">
        <f t="shared" si="5"/>
        <v>842</v>
      </c>
      <c r="N52" s="733">
        <f t="shared" si="5"/>
        <v>1811</v>
      </c>
      <c r="O52" s="733">
        <f t="shared" si="5"/>
        <v>3237</v>
      </c>
      <c r="P52" s="733">
        <f t="shared" si="5"/>
        <v>4002</v>
      </c>
      <c r="Q52" s="733">
        <f t="shared" si="5"/>
        <v>2809</v>
      </c>
      <c r="R52" s="733">
        <f t="shared" si="5"/>
        <v>1684</v>
      </c>
      <c r="S52" s="733">
        <f t="shared" si="5"/>
        <v>542</v>
      </c>
      <c r="T52" s="733">
        <f t="shared" si="5"/>
        <v>460</v>
      </c>
      <c r="U52" s="733">
        <f t="shared" si="5"/>
        <v>347</v>
      </c>
      <c r="V52" s="733">
        <f t="shared" si="5"/>
        <v>447</v>
      </c>
      <c r="W52" s="733">
        <f t="shared" si="5"/>
        <v>209</v>
      </c>
      <c r="X52" s="733">
        <f t="shared" si="5"/>
        <v>210</v>
      </c>
      <c r="Y52" s="733">
        <f t="shared" si="5"/>
        <v>1361</v>
      </c>
      <c r="Z52" s="734">
        <f t="shared" si="5"/>
        <v>21056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58.05</v>
      </c>
      <c r="G53" s="731">
        <f t="shared" si="6"/>
        <v>290.42</v>
      </c>
      <c r="H53" s="731">
        <f t="shared" si="6"/>
        <v>272.34000000000003</v>
      </c>
      <c r="I53" s="731">
        <f t="shared" si="6"/>
        <v>657.81000000000006</v>
      </c>
      <c r="J53" s="731">
        <f t="shared" si="6"/>
        <v>564.27</v>
      </c>
      <c r="K53" s="731">
        <f t="shared" si="6"/>
        <v>1047.96</v>
      </c>
      <c r="L53" s="731">
        <f t="shared" si="6"/>
        <v>1239.6499999999999</v>
      </c>
      <c r="M53" s="731">
        <f t="shared" si="6"/>
        <v>1914.9199999999998</v>
      </c>
      <c r="N53" s="731">
        <f t="shared" si="6"/>
        <v>3387.0099999999993</v>
      </c>
      <c r="O53" s="731">
        <f t="shared" si="6"/>
        <v>4907.22</v>
      </c>
      <c r="P53" s="731">
        <f t="shared" si="6"/>
        <v>4867.6499999999996</v>
      </c>
      <c r="Q53" s="731">
        <f t="shared" si="6"/>
        <v>3234.1500000000005</v>
      </c>
      <c r="R53" s="731">
        <f t="shared" si="6"/>
        <v>1606.84</v>
      </c>
      <c r="S53" s="731">
        <f t="shared" si="6"/>
        <v>660.6400000000001</v>
      </c>
      <c r="T53" s="731">
        <f t="shared" si="6"/>
        <v>622.93000000000006</v>
      </c>
      <c r="U53" s="731">
        <f t="shared" si="6"/>
        <v>428.07999999999993</v>
      </c>
      <c r="V53" s="731">
        <f t="shared" si="6"/>
        <v>485.57000000000005</v>
      </c>
      <c r="W53" s="731">
        <f t="shared" si="6"/>
        <v>259.88</v>
      </c>
      <c r="X53" s="731">
        <f t="shared" si="6"/>
        <v>195.64000000000001</v>
      </c>
      <c r="Y53" s="731">
        <f t="shared" si="6"/>
        <v>819.12</v>
      </c>
      <c r="Z53" s="723">
        <f t="shared" si="6"/>
        <v>27520.15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1268</v>
      </c>
      <c r="G54" s="726">
        <f t="shared" si="6"/>
        <v>10734</v>
      </c>
      <c r="H54" s="726">
        <f t="shared" si="6"/>
        <v>21035</v>
      </c>
      <c r="I54" s="726">
        <f t="shared" si="6"/>
        <v>67788</v>
      </c>
      <c r="J54" s="726">
        <f t="shared" si="6"/>
        <v>86242</v>
      </c>
      <c r="K54" s="726">
        <f t="shared" si="6"/>
        <v>231434</v>
      </c>
      <c r="L54" s="726">
        <f t="shared" si="6"/>
        <v>361130</v>
      </c>
      <c r="M54" s="726">
        <f t="shared" si="6"/>
        <v>664667</v>
      </c>
      <c r="N54" s="726">
        <f t="shared" si="6"/>
        <v>1131075</v>
      </c>
      <c r="O54" s="726">
        <f t="shared" si="6"/>
        <v>1629681</v>
      </c>
      <c r="P54" s="726">
        <f t="shared" si="6"/>
        <v>1477588</v>
      </c>
      <c r="Q54" s="726">
        <f t="shared" si="6"/>
        <v>862035</v>
      </c>
      <c r="R54" s="726">
        <f t="shared" si="6"/>
        <v>465234</v>
      </c>
      <c r="S54" s="726">
        <f t="shared" si="6"/>
        <v>216752</v>
      </c>
      <c r="T54" s="726">
        <f t="shared" si="6"/>
        <v>212855</v>
      </c>
      <c r="U54" s="726">
        <f t="shared" si="6"/>
        <v>128985</v>
      </c>
      <c r="V54" s="726">
        <f t="shared" si="6"/>
        <v>154862</v>
      </c>
      <c r="W54" s="726">
        <f t="shared" si="6"/>
        <v>77768</v>
      </c>
      <c r="X54" s="726">
        <f t="shared" si="6"/>
        <v>53975</v>
      </c>
      <c r="Y54" s="726">
        <f t="shared" si="6"/>
        <v>163176</v>
      </c>
      <c r="Z54" s="727">
        <f t="shared" si="6"/>
        <v>8018284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254</v>
      </c>
      <c r="G55" s="736">
        <f t="shared" si="6"/>
        <v>1221</v>
      </c>
      <c r="H55" s="736">
        <f t="shared" si="6"/>
        <v>1670</v>
      </c>
      <c r="I55" s="736">
        <f t="shared" si="6"/>
        <v>3953</v>
      </c>
      <c r="J55" s="736">
        <f t="shared" si="6"/>
        <v>3478</v>
      </c>
      <c r="K55" s="736">
        <f t="shared" si="6"/>
        <v>7036</v>
      </c>
      <c r="L55" s="736">
        <f t="shared" si="6"/>
        <v>8408</v>
      </c>
      <c r="M55" s="736">
        <f t="shared" si="6"/>
        <v>11793</v>
      </c>
      <c r="N55" s="736">
        <f t="shared" si="6"/>
        <v>16371</v>
      </c>
      <c r="O55" s="736">
        <f t="shared" si="6"/>
        <v>19880</v>
      </c>
      <c r="P55" s="736">
        <f t="shared" si="6"/>
        <v>15614</v>
      </c>
      <c r="Q55" s="736">
        <f t="shared" si="6"/>
        <v>7886</v>
      </c>
      <c r="R55" s="736">
        <f t="shared" si="6"/>
        <v>3791</v>
      </c>
      <c r="S55" s="736">
        <f t="shared" si="6"/>
        <v>1407</v>
      </c>
      <c r="T55" s="736">
        <f t="shared" si="6"/>
        <v>1151</v>
      </c>
      <c r="U55" s="736">
        <f t="shared" si="6"/>
        <v>652</v>
      </c>
      <c r="V55" s="736">
        <f t="shared" si="6"/>
        <v>763</v>
      </c>
      <c r="W55" s="736">
        <f t="shared" si="6"/>
        <v>333</v>
      </c>
      <c r="X55" s="736">
        <f t="shared" si="6"/>
        <v>265</v>
      </c>
      <c r="Y55" s="736">
        <f t="shared" si="6"/>
        <v>1446</v>
      </c>
      <c r="Z55" s="737">
        <f t="shared" si="6"/>
        <v>107372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502.65</v>
      </c>
      <c r="H59" s="901"/>
      <c r="I59" s="901">
        <v>50265</v>
      </c>
      <c r="J59" s="901"/>
      <c r="K59" s="901">
        <v>54.96</v>
      </c>
      <c r="L59" s="901"/>
      <c r="M59" s="901">
        <v>57.65</v>
      </c>
      <c r="N59" s="901"/>
      <c r="O59" s="901">
        <v>30.2</v>
      </c>
      <c r="P59" s="901"/>
      <c r="Q59" s="901">
        <v>122.8</v>
      </c>
      <c r="R59" s="901"/>
      <c r="S59" s="906">
        <f>M59+O59+Q59</f>
        <v>210.64999999999998</v>
      </c>
      <c r="T59" s="907"/>
      <c r="U59" s="901">
        <f>Z53+G59+K59+S59</f>
        <v>28288.410000000003</v>
      </c>
      <c r="V59" s="901"/>
      <c r="W59" s="901">
        <f>Z54</f>
        <v>8018284</v>
      </c>
      <c r="X59" s="901"/>
      <c r="Y59" s="901">
        <f>Z55</f>
        <v>107372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406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13.68</v>
      </c>
      <c r="G5" s="722">
        <v>21.09</v>
      </c>
      <c r="H5" s="722">
        <v>6.3</v>
      </c>
      <c r="I5" s="722">
        <v>32.380000000000003</v>
      </c>
      <c r="J5" s="722">
        <v>51.82</v>
      </c>
      <c r="K5" s="722">
        <v>197.88</v>
      </c>
      <c r="L5" s="722">
        <v>449.95</v>
      </c>
      <c r="M5" s="722">
        <v>459.1</v>
      </c>
      <c r="N5" s="722">
        <v>1024.22</v>
      </c>
      <c r="O5" s="722">
        <v>1285.54</v>
      </c>
      <c r="P5" s="722">
        <v>1452.61</v>
      </c>
      <c r="Q5" s="722">
        <v>1150.0999999999999</v>
      </c>
      <c r="R5" s="722">
        <v>589.88</v>
      </c>
      <c r="S5" s="722">
        <v>312.17</v>
      </c>
      <c r="T5" s="722">
        <v>117.1</v>
      </c>
      <c r="U5" s="722">
        <v>110.9</v>
      </c>
      <c r="V5" s="722">
        <v>42.08</v>
      </c>
      <c r="W5" s="722">
        <v>34.159999999999997</v>
      </c>
      <c r="X5" s="722">
        <v>21.26</v>
      </c>
      <c r="Y5" s="722">
        <v>18.47</v>
      </c>
      <c r="Z5" s="723">
        <v>7390.69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895</v>
      </c>
      <c r="G6" s="726">
        <v>3096</v>
      </c>
      <c r="H6" s="726">
        <v>1184</v>
      </c>
      <c r="I6" s="726">
        <v>6854</v>
      </c>
      <c r="J6" s="726">
        <v>14448</v>
      </c>
      <c r="K6" s="726">
        <v>71137</v>
      </c>
      <c r="L6" s="726">
        <v>181495</v>
      </c>
      <c r="M6" s="726">
        <v>220676</v>
      </c>
      <c r="N6" s="726">
        <v>511742</v>
      </c>
      <c r="O6" s="726">
        <v>683123</v>
      </c>
      <c r="P6" s="726">
        <v>817840</v>
      </c>
      <c r="Q6" s="726">
        <v>679586</v>
      </c>
      <c r="R6" s="726">
        <v>358588</v>
      </c>
      <c r="S6" s="726">
        <v>195154</v>
      </c>
      <c r="T6" s="726">
        <v>73647</v>
      </c>
      <c r="U6" s="726">
        <v>72739</v>
      </c>
      <c r="V6" s="726">
        <v>26355</v>
      </c>
      <c r="W6" s="726">
        <v>23375</v>
      </c>
      <c r="X6" s="726">
        <v>14407</v>
      </c>
      <c r="Y6" s="726">
        <v>11608</v>
      </c>
      <c r="Z6" s="727">
        <v>3967949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238</v>
      </c>
      <c r="G7" s="729">
        <v>371</v>
      </c>
      <c r="H7" s="729">
        <v>87</v>
      </c>
      <c r="I7" s="729">
        <v>363</v>
      </c>
      <c r="J7" s="729">
        <v>549</v>
      </c>
      <c r="K7" s="729">
        <v>2041</v>
      </c>
      <c r="L7" s="729">
        <v>4232</v>
      </c>
      <c r="M7" s="729">
        <v>3855</v>
      </c>
      <c r="N7" s="729">
        <v>7444</v>
      </c>
      <c r="O7" s="729">
        <v>8147</v>
      </c>
      <c r="P7" s="729">
        <v>8018</v>
      </c>
      <c r="Q7" s="729">
        <v>5410</v>
      </c>
      <c r="R7" s="729">
        <v>2408</v>
      </c>
      <c r="S7" s="729">
        <v>1109</v>
      </c>
      <c r="T7" s="729">
        <v>353</v>
      </c>
      <c r="U7" s="729">
        <v>294</v>
      </c>
      <c r="V7" s="729">
        <v>100</v>
      </c>
      <c r="W7" s="729">
        <v>69</v>
      </c>
      <c r="X7" s="729">
        <v>39</v>
      </c>
      <c r="Y7" s="729">
        <v>33</v>
      </c>
      <c r="Z7" s="730">
        <v>45160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0</v>
      </c>
      <c r="G8" s="731">
        <v>12.11</v>
      </c>
      <c r="H8" s="731">
        <v>22.28</v>
      </c>
      <c r="I8" s="731">
        <v>88.42</v>
      </c>
      <c r="J8" s="731">
        <v>146.41999999999999</v>
      </c>
      <c r="K8" s="731">
        <v>290.10000000000002</v>
      </c>
      <c r="L8" s="731">
        <v>261.58999999999997</v>
      </c>
      <c r="M8" s="731">
        <v>78.430000000000007</v>
      </c>
      <c r="N8" s="731">
        <v>91.41</v>
      </c>
      <c r="O8" s="731">
        <v>95.73</v>
      </c>
      <c r="P8" s="731">
        <v>104.37</v>
      </c>
      <c r="Q8" s="731">
        <v>92.9</v>
      </c>
      <c r="R8" s="731">
        <v>43.8</v>
      </c>
      <c r="S8" s="731">
        <v>35.58</v>
      </c>
      <c r="T8" s="731">
        <v>9.16</v>
      </c>
      <c r="U8" s="731">
        <v>16.53</v>
      </c>
      <c r="V8" s="731">
        <v>11.12</v>
      </c>
      <c r="W8" s="731">
        <v>7.39</v>
      </c>
      <c r="X8" s="731">
        <v>5.6</v>
      </c>
      <c r="Y8" s="731">
        <v>4.1900000000000004</v>
      </c>
      <c r="Z8" s="723">
        <v>1417.13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0</v>
      </c>
      <c r="G9" s="726">
        <v>794</v>
      </c>
      <c r="H9" s="726">
        <v>2519</v>
      </c>
      <c r="I9" s="726">
        <v>12664</v>
      </c>
      <c r="J9" s="726">
        <v>24666</v>
      </c>
      <c r="K9" s="726">
        <v>56250</v>
      </c>
      <c r="L9" s="726">
        <v>59710</v>
      </c>
      <c r="M9" s="726">
        <v>20543</v>
      </c>
      <c r="N9" s="726">
        <v>27739</v>
      </c>
      <c r="O9" s="726">
        <v>28967</v>
      </c>
      <c r="P9" s="726">
        <v>33839</v>
      </c>
      <c r="Q9" s="726">
        <v>32432</v>
      </c>
      <c r="R9" s="726">
        <v>16080</v>
      </c>
      <c r="S9" s="726">
        <v>12955</v>
      </c>
      <c r="T9" s="726">
        <v>3322</v>
      </c>
      <c r="U9" s="726">
        <v>6996</v>
      </c>
      <c r="V9" s="726">
        <v>5334</v>
      </c>
      <c r="W9" s="726">
        <v>2611</v>
      </c>
      <c r="X9" s="726">
        <v>1934</v>
      </c>
      <c r="Y9" s="726">
        <v>1786</v>
      </c>
      <c r="Z9" s="727">
        <v>351141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0</v>
      </c>
      <c r="G10" s="729">
        <v>108</v>
      </c>
      <c r="H10" s="729">
        <v>193</v>
      </c>
      <c r="I10" s="729">
        <v>667</v>
      </c>
      <c r="J10" s="729">
        <v>942</v>
      </c>
      <c r="K10" s="729">
        <v>1729</v>
      </c>
      <c r="L10" s="729">
        <v>1407</v>
      </c>
      <c r="M10" s="729">
        <v>368</v>
      </c>
      <c r="N10" s="729">
        <v>413</v>
      </c>
      <c r="O10" s="729">
        <v>358</v>
      </c>
      <c r="P10" s="729">
        <v>327</v>
      </c>
      <c r="Q10" s="729">
        <v>260</v>
      </c>
      <c r="R10" s="729">
        <v>105</v>
      </c>
      <c r="S10" s="729">
        <v>75</v>
      </c>
      <c r="T10" s="729">
        <v>10</v>
      </c>
      <c r="U10" s="729">
        <v>26</v>
      </c>
      <c r="V10" s="729">
        <v>19</v>
      </c>
      <c r="W10" s="729">
        <v>7</v>
      </c>
      <c r="X10" s="729">
        <v>6</v>
      </c>
      <c r="Y10" s="729">
        <v>5</v>
      </c>
      <c r="Z10" s="730">
        <v>7025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0.9</v>
      </c>
      <c r="K11" s="731">
        <v>0</v>
      </c>
      <c r="L11" s="731">
        <v>4.71</v>
      </c>
      <c r="M11" s="731">
        <v>11.11</v>
      </c>
      <c r="N11" s="731">
        <v>55.86</v>
      </c>
      <c r="O11" s="731">
        <v>83.79</v>
      </c>
      <c r="P11" s="731">
        <v>128.69</v>
      </c>
      <c r="Q11" s="731">
        <v>227.5</v>
      </c>
      <c r="R11" s="731">
        <v>65.78</v>
      </c>
      <c r="S11" s="731">
        <v>9</v>
      </c>
      <c r="T11" s="731">
        <v>6.11</v>
      </c>
      <c r="U11" s="731">
        <v>3.45</v>
      </c>
      <c r="V11" s="731">
        <v>1.56</v>
      </c>
      <c r="W11" s="731">
        <v>2.2000000000000002</v>
      </c>
      <c r="X11" s="731">
        <v>1.03</v>
      </c>
      <c r="Y11" s="731">
        <v>3.59</v>
      </c>
      <c r="Z11" s="723">
        <v>605.28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113</v>
      </c>
      <c r="K12" s="726">
        <v>0</v>
      </c>
      <c r="L12" s="726">
        <v>838</v>
      </c>
      <c r="M12" s="726">
        <v>2175</v>
      </c>
      <c r="N12" s="726">
        <v>11827</v>
      </c>
      <c r="O12" s="726">
        <v>18967</v>
      </c>
      <c r="P12" s="726">
        <v>30284</v>
      </c>
      <c r="Q12" s="726">
        <v>54867</v>
      </c>
      <c r="R12" s="726">
        <v>15120</v>
      </c>
      <c r="S12" s="726">
        <v>2153</v>
      </c>
      <c r="T12" s="726">
        <v>1428</v>
      </c>
      <c r="U12" s="726">
        <v>823</v>
      </c>
      <c r="V12" s="726">
        <v>404</v>
      </c>
      <c r="W12" s="726">
        <v>498</v>
      </c>
      <c r="X12" s="726">
        <v>216</v>
      </c>
      <c r="Y12" s="726">
        <v>875</v>
      </c>
      <c r="Z12" s="727">
        <v>140588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6</v>
      </c>
      <c r="K13" s="729">
        <v>0</v>
      </c>
      <c r="L13" s="729">
        <v>20</v>
      </c>
      <c r="M13" s="729">
        <v>44</v>
      </c>
      <c r="N13" s="729">
        <v>174</v>
      </c>
      <c r="O13" s="729">
        <v>172</v>
      </c>
      <c r="P13" s="729">
        <v>193</v>
      </c>
      <c r="Q13" s="729">
        <v>264</v>
      </c>
      <c r="R13" s="729">
        <v>70</v>
      </c>
      <c r="S13" s="729">
        <v>10</v>
      </c>
      <c r="T13" s="729">
        <v>5</v>
      </c>
      <c r="U13" s="729">
        <v>5</v>
      </c>
      <c r="V13" s="729">
        <v>2</v>
      </c>
      <c r="W13" s="729">
        <v>2</v>
      </c>
      <c r="X13" s="729">
        <v>0</v>
      </c>
      <c r="Y13" s="729">
        <v>4</v>
      </c>
      <c r="Z13" s="730">
        <v>971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</v>
      </c>
      <c r="N14" s="731">
        <v>0.72</v>
      </c>
      <c r="O14" s="731">
        <v>5.98</v>
      </c>
      <c r="P14" s="731">
        <v>0</v>
      </c>
      <c r="Q14" s="731">
        <v>0.31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7.01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0</v>
      </c>
      <c r="N15" s="726">
        <v>156</v>
      </c>
      <c r="O15" s="726">
        <v>1637</v>
      </c>
      <c r="P15" s="726">
        <v>0</v>
      </c>
      <c r="Q15" s="726">
        <v>78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1871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0</v>
      </c>
      <c r="N16" s="729">
        <v>2</v>
      </c>
      <c r="O16" s="729">
        <v>14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16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13.68</v>
      </c>
      <c r="G17" s="731">
        <f t="shared" si="0"/>
        <v>33.200000000000003</v>
      </c>
      <c r="H17" s="731">
        <f t="shared" si="0"/>
        <v>28.580000000000002</v>
      </c>
      <c r="I17" s="731">
        <f t="shared" si="0"/>
        <v>120.80000000000001</v>
      </c>
      <c r="J17" s="731">
        <f t="shared" si="0"/>
        <v>199.14</v>
      </c>
      <c r="K17" s="731">
        <f t="shared" si="0"/>
        <v>487.98</v>
      </c>
      <c r="L17" s="731">
        <f t="shared" si="0"/>
        <v>716.25</v>
      </c>
      <c r="M17" s="731">
        <f t="shared" si="0"/>
        <v>548.64</v>
      </c>
      <c r="N17" s="731">
        <f t="shared" si="0"/>
        <v>1172.21</v>
      </c>
      <c r="O17" s="731">
        <f t="shared" si="0"/>
        <v>1471.04</v>
      </c>
      <c r="P17" s="731">
        <f t="shared" si="0"/>
        <v>1685.67</v>
      </c>
      <c r="Q17" s="731">
        <f t="shared" si="0"/>
        <v>1470.81</v>
      </c>
      <c r="R17" s="731">
        <f t="shared" si="0"/>
        <v>699.45999999999992</v>
      </c>
      <c r="S17" s="731">
        <f t="shared" si="0"/>
        <v>356.75</v>
      </c>
      <c r="T17" s="731">
        <f t="shared" si="0"/>
        <v>132.37</v>
      </c>
      <c r="U17" s="731">
        <f t="shared" si="0"/>
        <v>130.88</v>
      </c>
      <c r="V17" s="731">
        <f t="shared" si="0"/>
        <v>54.76</v>
      </c>
      <c r="W17" s="731">
        <f t="shared" si="0"/>
        <v>43.75</v>
      </c>
      <c r="X17" s="731">
        <f t="shared" si="0"/>
        <v>27.89</v>
      </c>
      <c r="Y17" s="731">
        <f t="shared" si="0"/>
        <v>26.25</v>
      </c>
      <c r="Z17" s="723">
        <f t="shared" si="0"/>
        <v>9420.11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895</v>
      </c>
      <c r="G18" s="726">
        <f t="shared" si="0"/>
        <v>3890</v>
      </c>
      <c r="H18" s="726">
        <f t="shared" si="0"/>
        <v>3703</v>
      </c>
      <c r="I18" s="726">
        <f t="shared" si="0"/>
        <v>19518</v>
      </c>
      <c r="J18" s="726">
        <f t="shared" si="0"/>
        <v>39227</v>
      </c>
      <c r="K18" s="726">
        <f t="shared" si="0"/>
        <v>127387</v>
      </c>
      <c r="L18" s="726">
        <f t="shared" si="0"/>
        <v>242043</v>
      </c>
      <c r="M18" s="726">
        <f t="shared" si="0"/>
        <v>243394</v>
      </c>
      <c r="N18" s="726">
        <f t="shared" si="0"/>
        <v>551464</v>
      </c>
      <c r="O18" s="726">
        <f t="shared" si="0"/>
        <v>732694</v>
      </c>
      <c r="P18" s="726">
        <f t="shared" si="0"/>
        <v>881963</v>
      </c>
      <c r="Q18" s="726">
        <f t="shared" si="0"/>
        <v>766963</v>
      </c>
      <c r="R18" s="726">
        <f t="shared" si="0"/>
        <v>389788</v>
      </c>
      <c r="S18" s="726">
        <f t="shared" si="0"/>
        <v>210262</v>
      </c>
      <c r="T18" s="726">
        <f t="shared" si="0"/>
        <v>78397</v>
      </c>
      <c r="U18" s="726">
        <f t="shared" si="0"/>
        <v>80558</v>
      </c>
      <c r="V18" s="726">
        <f t="shared" si="0"/>
        <v>32093</v>
      </c>
      <c r="W18" s="726">
        <f t="shared" si="0"/>
        <v>26484</v>
      </c>
      <c r="X18" s="726">
        <f t="shared" si="0"/>
        <v>16557</v>
      </c>
      <c r="Y18" s="726">
        <f t="shared" si="0"/>
        <v>14269</v>
      </c>
      <c r="Z18" s="727">
        <f t="shared" si="0"/>
        <v>4461549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238</v>
      </c>
      <c r="G19" s="733">
        <f t="shared" si="0"/>
        <v>479</v>
      </c>
      <c r="H19" s="733">
        <f t="shared" si="0"/>
        <v>280</v>
      </c>
      <c r="I19" s="733">
        <f t="shared" si="0"/>
        <v>1030</v>
      </c>
      <c r="J19" s="733">
        <f t="shared" si="0"/>
        <v>1497</v>
      </c>
      <c r="K19" s="733">
        <f t="shared" si="0"/>
        <v>3770</v>
      </c>
      <c r="L19" s="733">
        <f t="shared" si="0"/>
        <v>5659</v>
      </c>
      <c r="M19" s="733">
        <f t="shared" si="0"/>
        <v>4267</v>
      </c>
      <c r="N19" s="733">
        <f t="shared" si="0"/>
        <v>8033</v>
      </c>
      <c r="O19" s="733">
        <f t="shared" si="0"/>
        <v>8691</v>
      </c>
      <c r="P19" s="733">
        <f t="shared" si="0"/>
        <v>8538</v>
      </c>
      <c r="Q19" s="733">
        <f t="shared" si="0"/>
        <v>5934</v>
      </c>
      <c r="R19" s="733">
        <f t="shared" si="0"/>
        <v>2583</v>
      </c>
      <c r="S19" s="733">
        <f t="shared" si="0"/>
        <v>1194</v>
      </c>
      <c r="T19" s="733">
        <f t="shared" si="0"/>
        <v>368</v>
      </c>
      <c r="U19" s="733">
        <f t="shared" si="0"/>
        <v>325</v>
      </c>
      <c r="V19" s="733">
        <f t="shared" si="0"/>
        <v>121</v>
      </c>
      <c r="W19" s="733">
        <f t="shared" si="0"/>
        <v>78</v>
      </c>
      <c r="X19" s="733">
        <f t="shared" si="0"/>
        <v>45</v>
      </c>
      <c r="Y19" s="733">
        <f t="shared" si="0"/>
        <v>42</v>
      </c>
      <c r="Z19" s="734">
        <f t="shared" si="0"/>
        <v>53172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0.37</v>
      </c>
      <c r="H20" s="731">
        <v>0.25</v>
      </c>
      <c r="I20" s="731">
        <v>2.7</v>
      </c>
      <c r="J20" s="731">
        <v>25.39</v>
      </c>
      <c r="K20" s="731">
        <v>12.53</v>
      </c>
      <c r="L20" s="731">
        <v>3.22</v>
      </c>
      <c r="M20" s="731">
        <v>2.2599999999999998</v>
      </c>
      <c r="N20" s="731">
        <v>19.77</v>
      </c>
      <c r="O20" s="731">
        <v>11.63</v>
      </c>
      <c r="P20" s="731">
        <v>13.36</v>
      </c>
      <c r="Q20" s="731">
        <v>3.59</v>
      </c>
      <c r="R20" s="731">
        <v>0.95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96.02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</v>
      </c>
      <c r="H21" s="726">
        <v>11</v>
      </c>
      <c r="I21" s="726">
        <v>88</v>
      </c>
      <c r="J21" s="726">
        <v>2203</v>
      </c>
      <c r="K21" s="726">
        <v>1032</v>
      </c>
      <c r="L21" s="726">
        <v>326</v>
      </c>
      <c r="M21" s="726">
        <v>262</v>
      </c>
      <c r="N21" s="726">
        <v>2413</v>
      </c>
      <c r="O21" s="726">
        <v>1405</v>
      </c>
      <c r="P21" s="726">
        <v>1653</v>
      </c>
      <c r="Q21" s="726">
        <v>467</v>
      </c>
      <c r="R21" s="726">
        <v>128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9993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</v>
      </c>
      <c r="H22" s="729">
        <v>0</v>
      </c>
      <c r="I22" s="729">
        <v>6</v>
      </c>
      <c r="J22" s="729">
        <v>106</v>
      </c>
      <c r="K22" s="729">
        <v>36</v>
      </c>
      <c r="L22" s="729">
        <v>7</v>
      </c>
      <c r="M22" s="729">
        <v>6</v>
      </c>
      <c r="N22" s="729">
        <v>32</v>
      </c>
      <c r="O22" s="729">
        <v>12</v>
      </c>
      <c r="P22" s="729">
        <v>21</v>
      </c>
      <c r="Q22" s="729">
        <v>7</v>
      </c>
      <c r="R22" s="729">
        <v>2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236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0.19</v>
      </c>
      <c r="H23" s="731">
        <v>1.3</v>
      </c>
      <c r="I23" s="731">
        <v>5.37</v>
      </c>
      <c r="J23" s="731">
        <v>0.72</v>
      </c>
      <c r="K23" s="731">
        <v>0</v>
      </c>
      <c r="L23" s="731">
        <v>5.32</v>
      </c>
      <c r="M23" s="731">
        <v>0</v>
      </c>
      <c r="N23" s="731">
        <v>1.25</v>
      </c>
      <c r="O23" s="731">
        <v>0</v>
      </c>
      <c r="P23" s="731">
        <v>0.12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14.27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4</v>
      </c>
      <c r="H24" s="726">
        <v>59</v>
      </c>
      <c r="I24" s="726">
        <v>369</v>
      </c>
      <c r="J24" s="726">
        <v>73</v>
      </c>
      <c r="K24" s="726">
        <v>0</v>
      </c>
      <c r="L24" s="726">
        <v>507</v>
      </c>
      <c r="M24" s="726">
        <v>0</v>
      </c>
      <c r="N24" s="726">
        <v>170</v>
      </c>
      <c r="O24" s="726">
        <v>0</v>
      </c>
      <c r="P24" s="726">
        <v>11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1193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0</v>
      </c>
      <c r="H25" s="729">
        <v>4</v>
      </c>
      <c r="I25" s="729">
        <v>25</v>
      </c>
      <c r="J25" s="729">
        <v>3</v>
      </c>
      <c r="K25" s="729">
        <v>0</v>
      </c>
      <c r="L25" s="729">
        <v>14</v>
      </c>
      <c r="M25" s="729">
        <v>0</v>
      </c>
      <c r="N25" s="729">
        <v>2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48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0.56000000000000005</v>
      </c>
      <c r="H26" s="731">
        <f t="shared" si="1"/>
        <v>1.55</v>
      </c>
      <c r="I26" s="731">
        <f t="shared" si="1"/>
        <v>8.07</v>
      </c>
      <c r="J26" s="731">
        <f t="shared" si="1"/>
        <v>26.11</v>
      </c>
      <c r="K26" s="731">
        <f t="shared" si="1"/>
        <v>12.53</v>
      </c>
      <c r="L26" s="731">
        <f t="shared" si="1"/>
        <v>8.5400000000000009</v>
      </c>
      <c r="M26" s="731">
        <f t="shared" si="1"/>
        <v>2.2599999999999998</v>
      </c>
      <c r="N26" s="731">
        <f t="shared" si="1"/>
        <v>21.02</v>
      </c>
      <c r="O26" s="731">
        <f t="shared" si="1"/>
        <v>11.63</v>
      </c>
      <c r="P26" s="731">
        <f t="shared" si="1"/>
        <v>13.479999999999999</v>
      </c>
      <c r="Q26" s="731">
        <f t="shared" si="1"/>
        <v>3.59</v>
      </c>
      <c r="R26" s="731">
        <f t="shared" si="1"/>
        <v>0.95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110.28999999999999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9</v>
      </c>
      <c r="H27" s="726">
        <f t="shared" si="1"/>
        <v>70</v>
      </c>
      <c r="I27" s="726">
        <f t="shared" si="1"/>
        <v>457</v>
      </c>
      <c r="J27" s="726">
        <f t="shared" si="1"/>
        <v>2276</v>
      </c>
      <c r="K27" s="726">
        <f t="shared" si="1"/>
        <v>1032</v>
      </c>
      <c r="L27" s="726">
        <f t="shared" si="1"/>
        <v>833</v>
      </c>
      <c r="M27" s="726">
        <f t="shared" si="1"/>
        <v>262</v>
      </c>
      <c r="N27" s="726">
        <f t="shared" si="1"/>
        <v>2583</v>
      </c>
      <c r="O27" s="726">
        <f t="shared" si="1"/>
        <v>1405</v>
      </c>
      <c r="P27" s="726">
        <f t="shared" si="1"/>
        <v>1664</v>
      </c>
      <c r="Q27" s="726">
        <f t="shared" si="1"/>
        <v>467</v>
      </c>
      <c r="R27" s="726">
        <f t="shared" si="1"/>
        <v>128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11186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1</v>
      </c>
      <c r="H28" s="733">
        <f t="shared" si="1"/>
        <v>4</v>
      </c>
      <c r="I28" s="733">
        <f t="shared" si="1"/>
        <v>31</v>
      </c>
      <c r="J28" s="733">
        <f t="shared" si="1"/>
        <v>109</v>
      </c>
      <c r="K28" s="733">
        <f t="shared" si="1"/>
        <v>36</v>
      </c>
      <c r="L28" s="733">
        <f t="shared" si="1"/>
        <v>21</v>
      </c>
      <c r="M28" s="733">
        <f t="shared" si="1"/>
        <v>6</v>
      </c>
      <c r="N28" s="733">
        <f t="shared" si="1"/>
        <v>34</v>
      </c>
      <c r="O28" s="733">
        <f t="shared" si="1"/>
        <v>12</v>
      </c>
      <c r="P28" s="733">
        <f t="shared" si="1"/>
        <v>21</v>
      </c>
      <c r="Q28" s="733">
        <f t="shared" si="1"/>
        <v>7</v>
      </c>
      <c r="R28" s="733">
        <f t="shared" si="1"/>
        <v>2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284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13.68</v>
      </c>
      <c r="G29" s="731">
        <f t="shared" si="2"/>
        <v>33.76</v>
      </c>
      <c r="H29" s="731">
        <f t="shared" si="2"/>
        <v>30.130000000000003</v>
      </c>
      <c r="I29" s="731">
        <f t="shared" si="2"/>
        <v>128.87</v>
      </c>
      <c r="J29" s="731">
        <f t="shared" si="2"/>
        <v>225.24999999999997</v>
      </c>
      <c r="K29" s="731">
        <f t="shared" si="2"/>
        <v>500.51</v>
      </c>
      <c r="L29" s="731">
        <f t="shared" si="2"/>
        <v>724.79000000000008</v>
      </c>
      <c r="M29" s="731">
        <f t="shared" si="2"/>
        <v>550.9</v>
      </c>
      <c r="N29" s="731">
        <f t="shared" si="2"/>
        <v>1193.23</v>
      </c>
      <c r="O29" s="731">
        <f t="shared" si="2"/>
        <v>1482.67</v>
      </c>
      <c r="P29" s="731">
        <f t="shared" si="2"/>
        <v>1699.1499999999999</v>
      </c>
      <c r="Q29" s="731">
        <f t="shared" si="2"/>
        <v>1474.3999999999999</v>
      </c>
      <c r="R29" s="731">
        <f t="shared" si="2"/>
        <v>700.41</v>
      </c>
      <c r="S29" s="731">
        <f t="shared" si="2"/>
        <v>356.75</v>
      </c>
      <c r="T29" s="731">
        <f t="shared" si="2"/>
        <v>132.37</v>
      </c>
      <c r="U29" s="731">
        <f t="shared" si="2"/>
        <v>130.88</v>
      </c>
      <c r="V29" s="731">
        <f t="shared" si="2"/>
        <v>54.76</v>
      </c>
      <c r="W29" s="731">
        <f t="shared" si="2"/>
        <v>43.75</v>
      </c>
      <c r="X29" s="731">
        <f t="shared" si="2"/>
        <v>27.89</v>
      </c>
      <c r="Y29" s="731">
        <f t="shared" si="2"/>
        <v>26.25</v>
      </c>
      <c r="Z29" s="723">
        <f t="shared" si="2"/>
        <v>9530.4000000000015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895</v>
      </c>
      <c r="G30" s="726">
        <f t="shared" si="2"/>
        <v>3899</v>
      </c>
      <c r="H30" s="726">
        <f t="shared" si="2"/>
        <v>3773</v>
      </c>
      <c r="I30" s="726">
        <f t="shared" si="2"/>
        <v>19975</v>
      </c>
      <c r="J30" s="726">
        <f t="shared" si="2"/>
        <v>41503</v>
      </c>
      <c r="K30" s="726">
        <f t="shared" si="2"/>
        <v>128419</v>
      </c>
      <c r="L30" s="726">
        <f t="shared" si="2"/>
        <v>242876</v>
      </c>
      <c r="M30" s="726">
        <f t="shared" si="2"/>
        <v>243656</v>
      </c>
      <c r="N30" s="726">
        <f t="shared" si="2"/>
        <v>554047</v>
      </c>
      <c r="O30" s="726">
        <f t="shared" si="2"/>
        <v>734099</v>
      </c>
      <c r="P30" s="726">
        <f t="shared" si="2"/>
        <v>883627</v>
      </c>
      <c r="Q30" s="726">
        <f t="shared" si="2"/>
        <v>767430</v>
      </c>
      <c r="R30" s="726">
        <f t="shared" si="2"/>
        <v>389916</v>
      </c>
      <c r="S30" s="726">
        <f t="shared" si="2"/>
        <v>210262</v>
      </c>
      <c r="T30" s="726">
        <f t="shared" si="2"/>
        <v>78397</v>
      </c>
      <c r="U30" s="726">
        <f t="shared" si="2"/>
        <v>80558</v>
      </c>
      <c r="V30" s="726">
        <f t="shared" si="2"/>
        <v>32093</v>
      </c>
      <c r="W30" s="726">
        <f t="shared" si="2"/>
        <v>26484</v>
      </c>
      <c r="X30" s="726">
        <f t="shared" si="2"/>
        <v>16557</v>
      </c>
      <c r="Y30" s="726">
        <f t="shared" si="2"/>
        <v>14269</v>
      </c>
      <c r="Z30" s="727">
        <f t="shared" si="2"/>
        <v>4472735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238</v>
      </c>
      <c r="G31" s="733">
        <f t="shared" si="2"/>
        <v>480</v>
      </c>
      <c r="H31" s="733">
        <f t="shared" si="2"/>
        <v>284</v>
      </c>
      <c r="I31" s="733">
        <f t="shared" si="2"/>
        <v>1061</v>
      </c>
      <c r="J31" s="733">
        <f t="shared" si="2"/>
        <v>1606</v>
      </c>
      <c r="K31" s="733">
        <f t="shared" si="2"/>
        <v>3806</v>
      </c>
      <c r="L31" s="733">
        <f t="shared" si="2"/>
        <v>5680</v>
      </c>
      <c r="M31" s="733">
        <f t="shared" si="2"/>
        <v>4273</v>
      </c>
      <c r="N31" s="733">
        <f t="shared" si="2"/>
        <v>8067</v>
      </c>
      <c r="O31" s="733">
        <f t="shared" si="2"/>
        <v>8703</v>
      </c>
      <c r="P31" s="733">
        <f t="shared" si="2"/>
        <v>8559</v>
      </c>
      <c r="Q31" s="733">
        <f t="shared" si="2"/>
        <v>5941</v>
      </c>
      <c r="R31" s="733">
        <f t="shared" si="2"/>
        <v>2585</v>
      </c>
      <c r="S31" s="733">
        <f t="shared" si="2"/>
        <v>1194</v>
      </c>
      <c r="T31" s="733">
        <f t="shared" si="2"/>
        <v>368</v>
      </c>
      <c r="U31" s="733">
        <f t="shared" si="2"/>
        <v>325</v>
      </c>
      <c r="V31" s="733">
        <f t="shared" si="2"/>
        <v>121</v>
      </c>
      <c r="W31" s="733">
        <f t="shared" si="2"/>
        <v>78</v>
      </c>
      <c r="X31" s="733">
        <f t="shared" si="2"/>
        <v>45</v>
      </c>
      <c r="Y31" s="733">
        <f t="shared" si="2"/>
        <v>42</v>
      </c>
      <c r="Z31" s="734">
        <f t="shared" si="2"/>
        <v>53456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0.35</v>
      </c>
      <c r="K32" s="731">
        <v>0</v>
      </c>
      <c r="L32" s="731">
        <v>0</v>
      </c>
      <c r="M32" s="731">
        <v>0.95</v>
      </c>
      <c r="N32" s="731">
        <v>1.41</v>
      </c>
      <c r="O32" s="731">
        <v>1.05</v>
      </c>
      <c r="P32" s="731">
        <v>4.5599999999999996</v>
      </c>
      <c r="Q32" s="731">
        <v>1.0900000000000001</v>
      </c>
      <c r="R32" s="731">
        <v>95.16</v>
      </c>
      <c r="S32" s="731">
        <v>51.59</v>
      </c>
      <c r="T32" s="731">
        <v>53.82</v>
      </c>
      <c r="U32" s="731">
        <v>31.59</v>
      </c>
      <c r="V32" s="731">
        <v>25.14</v>
      </c>
      <c r="W32" s="731">
        <v>3.94</v>
      </c>
      <c r="X32" s="731">
        <v>10.29</v>
      </c>
      <c r="Y32" s="731">
        <v>12.49</v>
      </c>
      <c r="Z32" s="723">
        <v>293.43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48</v>
      </c>
      <c r="K33" s="726">
        <v>0</v>
      </c>
      <c r="L33" s="726">
        <v>0</v>
      </c>
      <c r="M33" s="726">
        <v>200</v>
      </c>
      <c r="N33" s="726">
        <v>317</v>
      </c>
      <c r="O33" s="726">
        <v>242</v>
      </c>
      <c r="P33" s="726">
        <v>1016</v>
      </c>
      <c r="Q33" s="726">
        <v>276</v>
      </c>
      <c r="R33" s="726">
        <v>23785</v>
      </c>
      <c r="S33" s="726">
        <v>12377</v>
      </c>
      <c r="T33" s="726">
        <v>13100</v>
      </c>
      <c r="U33" s="726">
        <v>7362</v>
      </c>
      <c r="V33" s="726">
        <v>6165</v>
      </c>
      <c r="W33" s="726">
        <v>878</v>
      </c>
      <c r="X33" s="726">
        <v>2218</v>
      </c>
      <c r="Y33" s="726">
        <v>2867</v>
      </c>
      <c r="Z33" s="727">
        <v>70851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3</v>
      </c>
      <c r="K34" s="729">
        <v>0</v>
      </c>
      <c r="L34" s="729">
        <v>0</v>
      </c>
      <c r="M34" s="729">
        <v>4</v>
      </c>
      <c r="N34" s="729">
        <v>5</v>
      </c>
      <c r="O34" s="729">
        <v>2</v>
      </c>
      <c r="P34" s="729">
        <v>3</v>
      </c>
      <c r="Q34" s="729">
        <v>1</v>
      </c>
      <c r="R34" s="729">
        <v>129</v>
      </c>
      <c r="S34" s="729">
        <v>64</v>
      </c>
      <c r="T34" s="729">
        <v>69</v>
      </c>
      <c r="U34" s="729">
        <v>38</v>
      </c>
      <c r="V34" s="729">
        <v>31</v>
      </c>
      <c r="W34" s="729">
        <v>5</v>
      </c>
      <c r="X34" s="729">
        <v>8</v>
      </c>
      <c r="Y34" s="729">
        <v>12</v>
      </c>
      <c r="Z34" s="730">
        <v>374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0.33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6.61</v>
      </c>
      <c r="W35" s="731">
        <v>0</v>
      </c>
      <c r="X35" s="731">
        <v>7.8</v>
      </c>
      <c r="Y35" s="731">
        <v>0</v>
      </c>
      <c r="Z35" s="723">
        <v>14.74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77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1672</v>
      </c>
      <c r="W36" s="726">
        <v>0</v>
      </c>
      <c r="X36" s="726">
        <v>1973</v>
      </c>
      <c r="Y36" s="726">
        <v>0</v>
      </c>
      <c r="Z36" s="727">
        <v>3722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1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10</v>
      </c>
      <c r="W37" s="729">
        <v>0</v>
      </c>
      <c r="X37" s="729">
        <v>12</v>
      </c>
      <c r="Y37" s="729">
        <v>0</v>
      </c>
      <c r="Z37" s="730">
        <v>23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0.35</v>
      </c>
      <c r="K38" s="731">
        <f t="shared" si="3"/>
        <v>0</v>
      </c>
      <c r="L38" s="731">
        <f t="shared" si="3"/>
        <v>0</v>
      </c>
      <c r="M38" s="731">
        <f t="shared" si="3"/>
        <v>0.95</v>
      </c>
      <c r="N38" s="731">
        <f t="shared" si="3"/>
        <v>1.41</v>
      </c>
      <c r="O38" s="731">
        <f t="shared" si="3"/>
        <v>1.3800000000000001</v>
      </c>
      <c r="P38" s="731">
        <f t="shared" si="3"/>
        <v>4.5599999999999996</v>
      </c>
      <c r="Q38" s="731">
        <f t="shared" si="3"/>
        <v>1.0900000000000001</v>
      </c>
      <c r="R38" s="731">
        <f t="shared" si="3"/>
        <v>95.16</v>
      </c>
      <c r="S38" s="731">
        <f t="shared" si="3"/>
        <v>51.59</v>
      </c>
      <c r="T38" s="731">
        <f t="shared" si="3"/>
        <v>53.82</v>
      </c>
      <c r="U38" s="731">
        <f t="shared" si="3"/>
        <v>31.59</v>
      </c>
      <c r="V38" s="731">
        <f t="shared" si="3"/>
        <v>31.75</v>
      </c>
      <c r="W38" s="731">
        <f t="shared" si="3"/>
        <v>3.94</v>
      </c>
      <c r="X38" s="731">
        <f t="shared" si="3"/>
        <v>18.09</v>
      </c>
      <c r="Y38" s="731">
        <f t="shared" si="3"/>
        <v>12.49</v>
      </c>
      <c r="Z38" s="723">
        <f t="shared" si="3"/>
        <v>308.17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48</v>
      </c>
      <c r="K39" s="726">
        <f t="shared" si="3"/>
        <v>0</v>
      </c>
      <c r="L39" s="726">
        <f t="shared" si="3"/>
        <v>0</v>
      </c>
      <c r="M39" s="726">
        <f t="shared" si="3"/>
        <v>200</v>
      </c>
      <c r="N39" s="726">
        <f t="shared" si="3"/>
        <v>317</v>
      </c>
      <c r="O39" s="726">
        <f t="shared" si="3"/>
        <v>319</v>
      </c>
      <c r="P39" s="726">
        <f t="shared" si="3"/>
        <v>1016</v>
      </c>
      <c r="Q39" s="726">
        <f t="shared" si="3"/>
        <v>276</v>
      </c>
      <c r="R39" s="726">
        <f t="shared" si="3"/>
        <v>23785</v>
      </c>
      <c r="S39" s="726">
        <f t="shared" si="3"/>
        <v>12377</v>
      </c>
      <c r="T39" s="726">
        <f t="shared" si="3"/>
        <v>13100</v>
      </c>
      <c r="U39" s="726">
        <f t="shared" si="3"/>
        <v>7362</v>
      </c>
      <c r="V39" s="726">
        <f t="shared" si="3"/>
        <v>7837</v>
      </c>
      <c r="W39" s="726">
        <f t="shared" si="3"/>
        <v>878</v>
      </c>
      <c r="X39" s="726">
        <f t="shared" si="3"/>
        <v>4191</v>
      </c>
      <c r="Y39" s="726">
        <f t="shared" si="3"/>
        <v>2867</v>
      </c>
      <c r="Z39" s="727">
        <f t="shared" si="3"/>
        <v>74573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3</v>
      </c>
      <c r="K40" s="733">
        <f t="shared" si="3"/>
        <v>0</v>
      </c>
      <c r="L40" s="733">
        <f t="shared" si="3"/>
        <v>0</v>
      </c>
      <c r="M40" s="733">
        <f t="shared" si="3"/>
        <v>4</v>
      </c>
      <c r="N40" s="733">
        <f t="shared" si="3"/>
        <v>5</v>
      </c>
      <c r="O40" s="733">
        <f t="shared" si="3"/>
        <v>3</v>
      </c>
      <c r="P40" s="733">
        <f t="shared" si="3"/>
        <v>3</v>
      </c>
      <c r="Q40" s="733">
        <f t="shared" si="3"/>
        <v>1</v>
      </c>
      <c r="R40" s="733">
        <f t="shared" si="3"/>
        <v>129</v>
      </c>
      <c r="S40" s="733">
        <f t="shared" si="3"/>
        <v>64</v>
      </c>
      <c r="T40" s="733">
        <f t="shared" si="3"/>
        <v>69</v>
      </c>
      <c r="U40" s="733">
        <f t="shared" si="3"/>
        <v>38</v>
      </c>
      <c r="V40" s="733">
        <f t="shared" si="3"/>
        <v>41</v>
      </c>
      <c r="W40" s="733">
        <f t="shared" si="3"/>
        <v>5</v>
      </c>
      <c r="X40" s="733">
        <f t="shared" si="3"/>
        <v>20</v>
      </c>
      <c r="Y40" s="733">
        <f t="shared" si="3"/>
        <v>12</v>
      </c>
      <c r="Z40" s="734">
        <f t="shared" si="3"/>
        <v>397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0</v>
      </c>
      <c r="G44" s="731">
        <v>0.27</v>
      </c>
      <c r="H44" s="731">
        <v>13.48</v>
      </c>
      <c r="I44" s="731">
        <v>103.39</v>
      </c>
      <c r="J44" s="731">
        <v>49.12</v>
      </c>
      <c r="K44" s="731">
        <v>53.2</v>
      </c>
      <c r="L44" s="731">
        <v>7.96</v>
      </c>
      <c r="M44" s="731">
        <v>52.75</v>
      </c>
      <c r="N44" s="731">
        <v>1402.64</v>
      </c>
      <c r="O44" s="731">
        <v>1001.94</v>
      </c>
      <c r="P44" s="731">
        <v>924.65</v>
      </c>
      <c r="Q44" s="731">
        <v>560.89</v>
      </c>
      <c r="R44" s="731">
        <v>354.18</v>
      </c>
      <c r="S44" s="731">
        <v>142.75</v>
      </c>
      <c r="T44" s="731">
        <v>106</v>
      </c>
      <c r="U44" s="731">
        <v>36.08</v>
      </c>
      <c r="V44" s="731">
        <v>51.57</v>
      </c>
      <c r="W44" s="731">
        <v>5.32</v>
      </c>
      <c r="X44" s="731">
        <v>4.3899999999999997</v>
      </c>
      <c r="Y44" s="731">
        <v>7.61</v>
      </c>
      <c r="Z44" s="723">
        <v>4878.1899999999996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4</v>
      </c>
      <c r="H45" s="726">
        <v>471</v>
      </c>
      <c r="I45" s="726">
        <v>5532</v>
      </c>
      <c r="J45" s="726">
        <v>3698</v>
      </c>
      <c r="K45" s="726">
        <v>5328</v>
      </c>
      <c r="L45" s="726">
        <v>918</v>
      </c>
      <c r="M45" s="726">
        <v>7006</v>
      </c>
      <c r="N45" s="726">
        <v>184883</v>
      </c>
      <c r="O45" s="726">
        <v>134000</v>
      </c>
      <c r="P45" s="726">
        <v>124677</v>
      </c>
      <c r="Q45" s="726">
        <v>76538</v>
      </c>
      <c r="R45" s="726">
        <v>49467</v>
      </c>
      <c r="S45" s="726">
        <v>19908</v>
      </c>
      <c r="T45" s="726">
        <v>15520</v>
      </c>
      <c r="U45" s="726">
        <v>5171</v>
      </c>
      <c r="V45" s="726">
        <v>7393</v>
      </c>
      <c r="W45" s="726">
        <v>706</v>
      </c>
      <c r="X45" s="726">
        <v>597</v>
      </c>
      <c r="Y45" s="726">
        <v>1021</v>
      </c>
      <c r="Z45" s="727">
        <v>642838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0</v>
      </c>
      <c r="H46" s="729">
        <v>40</v>
      </c>
      <c r="I46" s="729">
        <v>380</v>
      </c>
      <c r="J46" s="729">
        <v>185</v>
      </c>
      <c r="K46" s="729">
        <v>178</v>
      </c>
      <c r="L46" s="729">
        <v>16</v>
      </c>
      <c r="M46" s="729">
        <v>101</v>
      </c>
      <c r="N46" s="729">
        <v>2306</v>
      </c>
      <c r="O46" s="729">
        <v>1723</v>
      </c>
      <c r="P46" s="729">
        <v>1560</v>
      </c>
      <c r="Q46" s="729">
        <v>1017</v>
      </c>
      <c r="R46" s="729">
        <v>667</v>
      </c>
      <c r="S46" s="729">
        <v>268</v>
      </c>
      <c r="T46" s="729">
        <v>204</v>
      </c>
      <c r="U46" s="729">
        <v>69</v>
      </c>
      <c r="V46" s="729">
        <v>102</v>
      </c>
      <c r="W46" s="729">
        <v>8</v>
      </c>
      <c r="X46" s="729">
        <v>8</v>
      </c>
      <c r="Y46" s="729">
        <v>13</v>
      </c>
      <c r="Z46" s="730">
        <v>8845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0.27</v>
      </c>
      <c r="H47" s="731">
        <f t="shared" si="4"/>
        <v>13.48</v>
      </c>
      <c r="I47" s="731">
        <f t="shared" si="4"/>
        <v>103.39</v>
      </c>
      <c r="J47" s="731">
        <f t="shared" si="4"/>
        <v>49.12</v>
      </c>
      <c r="K47" s="731">
        <f t="shared" si="4"/>
        <v>53.2</v>
      </c>
      <c r="L47" s="731">
        <f t="shared" si="4"/>
        <v>7.96</v>
      </c>
      <c r="M47" s="731">
        <f t="shared" si="4"/>
        <v>52.75</v>
      </c>
      <c r="N47" s="731">
        <f t="shared" si="4"/>
        <v>1402.64</v>
      </c>
      <c r="O47" s="731">
        <f t="shared" si="4"/>
        <v>1001.94</v>
      </c>
      <c r="P47" s="731">
        <f t="shared" si="4"/>
        <v>924.65</v>
      </c>
      <c r="Q47" s="731">
        <f t="shared" si="4"/>
        <v>560.89</v>
      </c>
      <c r="R47" s="731">
        <f t="shared" si="4"/>
        <v>354.18</v>
      </c>
      <c r="S47" s="731">
        <f t="shared" si="4"/>
        <v>142.75</v>
      </c>
      <c r="T47" s="731">
        <f t="shared" si="4"/>
        <v>106</v>
      </c>
      <c r="U47" s="731">
        <f t="shared" si="4"/>
        <v>36.08</v>
      </c>
      <c r="V47" s="731">
        <f t="shared" si="4"/>
        <v>51.57</v>
      </c>
      <c r="W47" s="731">
        <f t="shared" si="4"/>
        <v>5.32</v>
      </c>
      <c r="X47" s="731">
        <f t="shared" si="4"/>
        <v>4.3899999999999997</v>
      </c>
      <c r="Y47" s="731">
        <f t="shared" si="4"/>
        <v>7.61</v>
      </c>
      <c r="Z47" s="723">
        <f t="shared" si="4"/>
        <v>4878.1899999999996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4</v>
      </c>
      <c r="H48" s="726">
        <f t="shared" si="4"/>
        <v>471</v>
      </c>
      <c r="I48" s="726">
        <f t="shared" si="4"/>
        <v>5532</v>
      </c>
      <c r="J48" s="726">
        <f t="shared" si="4"/>
        <v>3698</v>
      </c>
      <c r="K48" s="726">
        <f t="shared" si="4"/>
        <v>5328</v>
      </c>
      <c r="L48" s="726">
        <f t="shared" si="4"/>
        <v>918</v>
      </c>
      <c r="M48" s="726">
        <f t="shared" si="4"/>
        <v>7006</v>
      </c>
      <c r="N48" s="726">
        <f t="shared" si="4"/>
        <v>184883</v>
      </c>
      <c r="O48" s="726">
        <f t="shared" si="4"/>
        <v>134000</v>
      </c>
      <c r="P48" s="726">
        <f t="shared" si="4"/>
        <v>124677</v>
      </c>
      <c r="Q48" s="726">
        <f t="shared" si="4"/>
        <v>76538</v>
      </c>
      <c r="R48" s="726">
        <f t="shared" si="4"/>
        <v>49467</v>
      </c>
      <c r="S48" s="726">
        <f t="shared" si="4"/>
        <v>19908</v>
      </c>
      <c r="T48" s="726">
        <f t="shared" si="4"/>
        <v>15520</v>
      </c>
      <c r="U48" s="726">
        <f t="shared" si="4"/>
        <v>5171</v>
      </c>
      <c r="V48" s="726">
        <f t="shared" si="4"/>
        <v>7393</v>
      </c>
      <c r="W48" s="726">
        <f t="shared" si="4"/>
        <v>706</v>
      </c>
      <c r="X48" s="726">
        <f t="shared" si="4"/>
        <v>597</v>
      </c>
      <c r="Y48" s="726">
        <f t="shared" si="4"/>
        <v>1021</v>
      </c>
      <c r="Z48" s="727">
        <f t="shared" si="4"/>
        <v>642838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0</v>
      </c>
      <c r="H49" s="733">
        <f t="shared" si="4"/>
        <v>40</v>
      </c>
      <c r="I49" s="733">
        <f t="shared" si="4"/>
        <v>380</v>
      </c>
      <c r="J49" s="733">
        <f t="shared" si="4"/>
        <v>185</v>
      </c>
      <c r="K49" s="733">
        <f t="shared" si="4"/>
        <v>178</v>
      </c>
      <c r="L49" s="733">
        <f t="shared" si="4"/>
        <v>16</v>
      </c>
      <c r="M49" s="733">
        <f t="shared" si="4"/>
        <v>101</v>
      </c>
      <c r="N49" s="733">
        <f t="shared" si="4"/>
        <v>2306</v>
      </c>
      <c r="O49" s="733">
        <f t="shared" si="4"/>
        <v>1723</v>
      </c>
      <c r="P49" s="733">
        <f t="shared" si="4"/>
        <v>1560</v>
      </c>
      <c r="Q49" s="733">
        <f t="shared" si="4"/>
        <v>1017</v>
      </c>
      <c r="R49" s="733">
        <f t="shared" si="4"/>
        <v>667</v>
      </c>
      <c r="S49" s="733">
        <f t="shared" si="4"/>
        <v>268</v>
      </c>
      <c r="T49" s="733">
        <f t="shared" si="4"/>
        <v>204</v>
      </c>
      <c r="U49" s="733">
        <f t="shared" si="4"/>
        <v>69</v>
      </c>
      <c r="V49" s="733">
        <f t="shared" si="4"/>
        <v>102</v>
      </c>
      <c r="W49" s="733">
        <f t="shared" si="4"/>
        <v>8</v>
      </c>
      <c r="X49" s="733">
        <f t="shared" si="4"/>
        <v>8</v>
      </c>
      <c r="Y49" s="733">
        <f t="shared" si="4"/>
        <v>13</v>
      </c>
      <c r="Z49" s="734">
        <f t="shared" si="4"/>
        <v>8845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0.27</v>
      </c>
      <c r="H50" s="731">
        <f t="shared" si="5"/>
        <v>13.48</v>
      </c>
      <c r="I50" s="731">
        <f t="shared" si="5"/>
        <v>103.39</v>
      </c>
      <c r="J50" s="731">
        <f t="shared" si="5"/>
        <v>49.47</v>
      </c>
      <c r="K50" s="731">
        <f t="shared" si="5"/>
        <v>53.2</v>
      </c>
      <c r="L50" s="731">
        <f t="shared" si="5"/>
        <v>7.96</v>
      </c>
      <c r="M50" s="731">
        <f t="shared" si="5"/>
        <v>53.7</v>
      </c>
      <c r="N50" s="731">
        <f t="shared" si="5"/>
        <v>1404.0500000000002</v>
      </c>
      <c r="O50" s="731">
        <f t="shared" si="5"/>
        <v>1003.32</v>
      </c>
      <c r="P50" s="731">
        <f t="shared" si="5"/>
        <v>929.20999999999992</v>
      </c>
      <c r="Q50" s="731">
        <f t="shared" si="5"/>
        <v>561.98</v>
      </c>
      <c r="R50" s="731">
        <f t="shared" si="5"/>
        <v>449.34000000000003</v>
      </c>
      <c r="S50" s="731">
        <f t="shared" si="5"/>
        <v>194.34</v>
      </c>
      <c r="T50" s="731">
        <f t="shared" si="5"/>
        <v>159.82</v>
      </c>
      <c r="U50" s="731">
        <f t="shared" si="5"/>
        <v>67.67</v>
      </c>
      <c r="V50" s="731">
        <f t="shared" si="5"/>
        <v>83.32</v>
      </c>
      <c r="W50" s="731">
        <f t="shared" si="5"/>
        <v>9.26</v>
      </c>
      <c r="X50" s="731">
        <f t="shared" si="5"/>
        <v>22.48</v>
      </c>
      <c r="Y50" s="731">
        <f t="shared" si="5"/>
        <v>20.100000000000001</v>
      </c>
      <c r="Z50" s="723">
        <f t="shared" si="5"/>
        <v>5186.3599999999997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4</v>
      </c>
      <c r="H51" s="726">
        <f t="shared" si="5"/>
        <v>471</v>
      </c>
      <c r="I51" s="726">
        <f t="shared" si="5"/>
        <v>5532</v>
      </c>
      <c r="J51" s="726">
        <f t="shared" si="5"/>
        <v>3746</v>
      </c>
      <c r="K51" s="726">
        <f t="shared" si="5"/>
        <v>5328</v>
      </c>
      <c r="L51" s="726">
        <f t="shared" si="5"/>
        <v>918</v>
      </c>
      <c r="M51" s="726">
        <f t="shared" si="5"/>
        <v>7206</v>
      </c>
      <c r="N51" s="726">
        <f t="shared" si="5"/>
        <v>185200</v>
      </c>
      <c r="O51" s="726">
        <f t="shared" si="5"/>
        <v>134319</v>
      </c>
      <c r="P51" s="726">
        <f t="shared" si="5"/>
        <v>125693</v>
      </c>
      <c r="Q51" s="726">
        <f t="shared" si="5"/>
        <v>76814</v>
      </c>
      <c r="R51" s="726">
        <f t="shared" si="5"/>
        <v>73252</v>
      </c>
      <c r="S51" s="726">
        <f t="shared" si="5"/>
        <v>32285</v>
      </c>
      <c r="T51" s="726">
        <f t="shared" si="5"/>
        <v>28620</v>
      </c>
      <c r="U51" s="726">
        <f t="shared" si="5"/>
        <v>12533</v>
      </c>
      <c r="V51" s="726">
        <f t="shared" si="5"/>
        <v>15230</v>
      </c>
      <c r="W51" s="726">
        <f t="shared" si="5"/>
        <v>1584</v>
      </c>
      <c r="X51" s="726">
        <f t="shared" si="5"/>
        <v>4788</v>
      </c>
      <c r="Y51" s="726">
        <f t="shared" si="5"/>
        <v>3888</v>
      </c>
      <c r="Z51" s="727">
        <f t="shared" si="5"/>
        <v>717411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0</v>
      </c>
      <c r="H52" s="733">
        <f t="shared" si="5"/>
        <v>40</v>
      </c>
      <c r="I52" s="733">
        <f t="shared" si="5"/>
        <v>380</v>
      </c>
      <c r="J52" s="733">
        <f t="shared" si="5"/>
        <v>188</v>
      </c>
      <c r="K52" s="733">
        <f t="shared" si="5"/>
        <v>178</v>
      </c>
      <c r="L52" s="733">
        <f t="shared" si="5"/>
        <v>16</v>
      </c>
      <c r="M52" s="733">
        <f t="shared" si="5"/>
        <v>105</v>
      </c>
      <c r="N52" s="733">
        <f t="shared" si="5"/>
        <v>2311</v>
      </c>
      <c r="O52" s="733">
        <f t="shared" si="5"/>
        <v>1726</v>
      </c>
      <c r="P52" s="733">
        <f t="shared" si="5"/>
        <v>1563</v>
      </c>
      <c r="Q52" s="733">
        <f t="shared" si="5"/>
        <v>1018</v>
      </c>
      <c r="R52" s="733">
        <f t="shared" si="5"/>
        <v>796</v>
      </c>
      <c r="S52" s="733">
        <f t="shared" si="5"/>
        <v>332</v>
      </c>
      <c r="T52" s="733">
        <f t="shared" si="5"/>
        <v>273</v>
      </c>
      <c r="U52" s="733">
        <f t="shared" si="5"/>
        <v>107</v>
      </c>
      <c r="V52" s="733">
        <f t="shared" si="5"/>
        <v>143</v>
      </c>
      <c r="W52" s="733">
        <f t="shared" si="5"/>
        <v>13</v>
      </c>
      <c r="X52" s="733">
        <f t="shared" si="5"/>
        <v>28</v>
      </c>
      <c r="Y52" s="733">
        <f t="shared" si="5"/>
        <v>25</v>
      </c>
      <c r="Z52" s="734">
        <f t="shared" si="5"/>
        <v>9242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13.68</v>
      </c>
      <c r="G53" s="731">
        <f t="shared" si="6"/>
        <v>34.03</v>
      </c>
      <c r="H53" s="731">
        <f t="shared" si="6"/>
        <v>43.61</v>
      </c>
      <c r="I53" s="731">
        <f t="shared" si="6"/>
        <v>232.26</v>
      </c>
      <c r="J53" s="731">
        <f t="shared" si="6"/>
        <v>274.71999999999997</v>
      </c>
      <c r="K53" s="731">
        <f t="shared" si="6"/>
        <v>553.71</v>
      </c>
      <c r="L53" s="731">
        <f t="shared" si="6"/>
        <v>732.75000000000011</v>
      </c>
      <c r="M53" s="731">
        <f t="shared" si="6"/>
        <v>604.6</v>
      </c>
      <c r="N53" s="731">
        <f t="shared" si="6"/>
        <v>2597.2800000000002</v>
      </c>
      <c r="O53" s="731">
        <f t="shared" si="6"/>
        <v>2485.9899999999998</v>
      </c>
      <c r="P53" s="731">
        <f t="shared" si="6"/>
        <v>2628.3599999999997</v>
      </c>
      <c r="Q53" s="731">
        <f t="shared" si="6"/>
        <v>2036.3799999999997</v>
      </c>
      <c r="R53" s="731">
        <f t="shared" si="6"/>
        <v>1149.75</v>
      </c>
      <c r="S53" s="731">
        <f t="shared" si="6"/>
        <v>551.09</v>
      </c>
      <c r="T53" s="731">
        <f t="shared" si="6"/>
        <v>292.19</v>
      </c>
      <c r="U53" s="731">
        <f t="shared" si="6"/>
        <v>198.55</v>
      </c>
      <c r="V53" s="731">
        <f t="shared" si="6"/>
        <v>138.08000000000001</v>
      </c>
      <c r="W53" s="731">
        <f t="shared" si="6"/>
        <v>53.01</v>
      </c>
      <c r="X53" s="731">
        <f t="shared" si="6"/>
        <v>50.37</v>
      </c>
      <c r="Y53" s="731">
        <f t="shared" si="6"/>
        <v>46.35</v>
      </c>
      <c r="Z53" s="723">
        <f t="shared" si="6"/>
        <v>14716.760000000002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895</v>
      </c>
      <c r="G54" s="726">
        <f t="shared" si="6"/>
        <v>3903</v>
      </c>
      <c r="H54" s="726">
        <f t="shared" si="6"/>
        <v>4244</v>
      </c>
      <c r="I54" s="726">
        <f t="shared" si="6"/>
        <v>25507</v>
      </c>
      <c r="J54" s="726">
        <f t="shared" si="6"/>
        <v>45249</v>
      </c>
      <c r="K54" s="726">
        <f t="shared" si="6"/>
        <v>133747</v>
      </c>
      <c r="L54" s="726">
        <f t="shared" si="6"/>
        <v>243794</v>
      </c>
      <c r="M54" s="726">
        <f t="shared" si="6"/>
        <v>250862</v>
      </c>
      <c r="N54" s="726">
        <f t="shared" si="6"/>
        <v>739247</v>
      </c>
      <c r="O54" s="726">
        <f t="shared" si="6"/>
        <v>868418</v>
      </c>
      <c r="P54" s="726">
        <f t="shared" si="6"/>
        <v>1009320</v>
      </c>
      <c r="Q54" s="726">
        <f t="shared" si="6"/>
        <v>844244</v>
      </c>
      <c r="R54" s="726">
        <f t="shared" si="6"/>
        <v>463168</v>
      </c>
      <c r="S54" s="726">
        <f t="shared" si="6"/>
        <v>242547</v>
      </c>
      <c r="T54" s="726">
        <f t="shared" si="6"/>
        <v>107017</v>
      </c>
      <c r="U54" s="726">
        <f t="shared" si="6"/>
        <v>93091</v>
      </c>
      <c r="V54" s="726">
        <f t="shared" si="6"/>
        <v>47323</v>
      </c>
      <c r="W54" s="726">
        <f t="shared" si="6"/>
        <v>28068</v>
      </c>
      <c r="X54" s="726">
        <f t="shared" si="6"/>
        <v>21345</v>
      </c>
      <c r="Y54" s="726">
        <f t="shared" si="6"/>
        <v>18157</v>
      </c>
      <c r="Z54" s="727">
        <f t="shared" si="6"/>
        <v>5190146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238</v>
      </c>
      <c r="G55" s="736">
        <f t="shared" si="6"/>
        <v>480</v>
      </c>
      <c r="H55" s="736">
        <f t="shared" si="6"/>
        <v>324</v>
      </c>
      <c r="I55" s="736">
        <f t="shared" si="6"/>
        <v>1441</v>
      </c>
      <c r="J55" s="736">
        <f t="shared" si="6"/>
        <v>1794</v>
      </c>
      <c r="K55" s="736">
        <f t="shared" si="6"/>
        <v>3984</v>
      </c>
      <c r="L55" s="736">
        <f t="shared" si="6"/>
        <v>5696</v>
      </c>
      <c r="M55" s="736">
        <f t="shared" si="6"/>
        <v>4378</v>
      </c>
      <c r="N55" s="736">
        <f t="shared" si="6"/>
        <v>10378</v>
      </c>
      <c r="O55" s="736">
        <f t="shared" si="6"/>
        <v>10429</v>
      </c>
      <c r="P55" s="736">
        <f t="shared" si="6"/>
        <v>10122</v>
      </c>
      <c r="Q55" s="736">
        <f t="shared" si="6"/>
        <v>6959</v>
      </c>
      <c r="R55" s="736">
        <f t="shared" si="6"/>
        <v>3381</v>
      </c>
      <c r="S55" s="736">
        <f t="shared" si="6"/>
        <v>1526</v>
      </c>
      <c r="T55" s="736">
        <f t="shared" si="6"/>
        <v>641</v>
      </c>
      <c r="U55" s="736">
        <f t="shared" si="6"/>
        <v>432</v>
      </c>
      <c r="V55" s="736">
        <f t="shared" si="6"/>
        <v>264</v>
      </c>
      <c r="W55" s="736">
        <f t="shared" si="6"/>
        <v>91</v>
      </c>
      <c r="X55" s="736">
        <f t="shared" si="6"/>
        <v>73</v>
      </c>
      <c r="Y55" s="736">
        <f t="shared" si="6"/>
        <v>67</v>
      </c>
      <c r="Z55" s="737">
        <f t="shared" si="6"/>
        <v>62698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197.05</v>
      </c>
      <c r="H59" s="901"/>
      <c r="I59" s="901">
        <v>19705</v>
      </c>
      <c r="J59" s="901"/>
      <c r="K59" s="901">
        <v>9.4700000000000006</v>
      </c>
      <c r="L59" s="901"/>
      <c r="M59" s="901">
        <v>11.73</v>
      </c>
      <c r="N59" s="901"/>
      <c r="O59" s="901">
        <v>11.65</v>
      </c>
      <c r="P59" s="901"/>
      <c r="Q59" s="901">
        <v>21.96</v>
      </c>
      <c r="R59" s="901"/>
      <c r="S59" s="906">
        <f>M59+O59+Q59</f>
        <v>45.34</v>
      </c>
      <c r="T59" s="907"/>
      <c r="U59" s="901">
        <f>Z53+G59+K59+S59</f>
        <v>14968.62</v>
      </c>
      <c r="V59" s="901"/>
      <c r="W59" s="901">
        <f>Z54</f>
        <v>5190146</v>
      </c>
      <c r="X59" s="901"/>
      <c r="Y59" s="901">
        <f>Z55</f>
        <v>62698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407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17.739999999999998</v>
      </c>
      <c r="G5" s="722">
        <v>70.680000000000007</v>
      </c>
      <c r="H5" s="722">
        <v>47.94</v>
      </c>
      <c r="I5" s="722">
        <v>117.2</v>
      </c>
      <c r="J5" s="722">
        <v>148.97999999999999</v>
      </c>
      <c r="K5" s="722">
        <v>636.29</v>
      </c>
      <c r="L5" s="722">
        <v>1420.37</v>
      </c>
      <c r="M5" s="722">
        <v>1934.18</v>
      </c>
      <c r="N5" s="722">
        <v>5328.65</v>
      </c>
      <c r="O5" s="722">
        <v>4347.1099999999997</v>
      </c>
      <c r="P5" s="722">
        <v>3647.78</v>
      </c>
      <c r="Q5" s="722">
        <v>2232.54</v>
      </c>
      <c r="R5" s="722">
        <v>799.44</v>
      </c>
      <c r="S5" s="722">
        <v>483.34</v>
      </c>
      <c r="T5" s="722">
        <v>271.95999999999998</v>
      </c>
      <c r="U5" s="722">
        <v>238.82</v>
      </c>
      <c r="V5" s="722">
        <v>214.94</v>
      </c>
      <c r="W5" s="722">
        <v>108.17</v>
      </c>
      <c r="X5" s="722">
        <v>74.760000000000005</v>
      </c>
      <c r="Y5" s="722">
        <v>95.37</v>
      </c>
      <c r="Z5" s="723">
        <v>22236.26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849</v>
      </c>
      <c r="G6" s="726">
        <v>9448</v>
      </c>
      <c r="H6" s="726">
        <v>9434</v>
      </c>
      <c r="I6" s="726">
        <v>30484</v>
      </c>
      <c r="J6" s="726">
        <v>44264</v>
      </c>
      <c r="K6" s="726">
        <v>242044</v>
      </c>
      <c r="L6" s="726">
        <v>601036</v>
      </c>
      <c r="M6" s="726">
        <v>901315</v>
      </c>
      <c r="N6" s="726">
        <v>2710294</v>
      </c>
      <c r="O6" s="726">
        <v>2365765</v>
      </c>
      <c r="P6" s="726">
        <v>2026095</v>
      </c>
      <c r="Q6" s="726">
        <v>1318606</v>
      </c>
      <c r="R6" s="726">
        <v>478178</v>
      </c>
      <c r="S6" s="726">
        <v>303395</v>
      </c>
      <c r="T6" s="726">
        <v>174529</v>
      </c>
      <c r="U6" s="726">
        <v>169499</v>
      </c>
      <c r="V6" s="726">
        <v>141227</v>
      </c>
      <c r="W6" s="726">
        <v>72036</v>
      </c>
      <c r="X6" s="726">
        <v>52613</v>
      </c>
      <c r="Y6" s="726">
        <v>66327</v>
      </c>
      <c r="Z6" s="727">
        <v>11717438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220</v>
      </c>
      <c r="G7" s="729">
        <v>1160</v>
      </c>
      <c r="H7" s="729">
        <v>682</v>
      </c>
      <c r="I7" s="729">
        <v>1524</v>
      </c>
      <c r="J7" s="729">
        <v>1658</v>
      </c>
      <c r="K7" s="729">
        <v>6749</v>
      </c>
      <c r="L7" s="729">
        <v>13595</v>
      </c>
      <c r="M7" s="729">
        <v>15959</v>
      </c>
      <c r="N7" s="729">
        <v>39555</v>
      </c>
      <c r="O7" s="729">
        <v>28145</v>
      </c>
      <c r="P7" s="729">
        <v>19989</v>
      </c>
      <c r="Q7" s="729">
        <v>10596</v>
      </c>
      <c r="R7" s="729">
        <v>3239</v>
      </c>
      <c r="S7" s="729">
        <v>1691</v>
      </c>
      <c r="T7" s="729">
        <v>781</v>
      </c>
      <c r="U7" s="729">
        <v>684</v>
      </c>
      <c r="V7" s="729">
        <v>474</v>
      </c>
      <c r="W7" s="729">
        <v>195</v>
      </c>
      <c r="X7" s="729">
        <v>111</v>
      </c>
      <c r="Y7" s="729">
        <v>150</v>
      </c>
      <c r="Z7" s="730">
        <v>147157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</v>
      </c>
      <c r="F8" s="731">
        <v>8.1300000000000008</v>
      </c>
      <c r="G8" s="731">
        <v>64.62</v>
      </c>
      <c r="H8" s="731">
        <v>175.1</v>
      </c>
      <c r="I8" s="731">
        <v>458.18</v>
      </c>
      <c r="J8" s="731">
        <v>533.35</v>
      </c>
      <c r="K8" s="731">
        <v>854.3</v>
      </c>
      <c r="L8" s="731">
        <v>1311.98</v>
      </c>
      <c r="M8" s="731">
        <v>1142.5899999999999</v>
      </c>
      <c r="N8" s="731">
        <v>1272.74</v>
      </c>
      <c r="O8" s="731">
        <v>856.53</v>
      </c>
      <c r="P8" s="731">
        <v>731.16</v>
      </c>
      <c r="Q8" s="731">
        <v>456.25</v>
      </c>
      <c r="R8" s="731">
        <v>150.65</v>
      </c>
      <c r="S8" s="731">
        <v>98.35</v>
      </c>
      <c r="T8" s="731">
        <v>94.24</v>
      </c>
      <c r="U8" s="731">
        <v>88.32</v>
      </c>
      <c r="V8" s="731">
        <v>97.3</v>
      </c>
      <c r="W8" s="731">
        <v>55.74</v>
      </c>
      <c r="X8" s="731">
        <v>22.15</v>
      </c>
      <c r="Y8" s="731">
        <v>31.19</v>
      </c>
      <c r="Z8" s="723">
        <v>8502.8700000000008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393</v>
      </c>
      <c r="G9" s="726">
        <v>5188</v>
      </c>
      <c r="H9" s="726">
        <v>21996</v>
      </c>
      <c r="I9" s="726">
        <v>72329</v>
      </c>
      <c r="J9" s="726">
        <v>100799</v>
      </c>
      <c r="K9" s="726">
        <v>196342</v>
      </c>
      <c r="L9" s="726">
        <v>346630</v>
      </c>
      <c r="M9" s="726">
        <v>343398</v>
      </c>
      <c r="N9" s="726">
        <v>414999</v>
      </c>
      <c r="O9" s="726">
        <v>303485</v>
      </c>
      <c r="P9" s="726">
        <v>250563</v>
      </c>
      <c r="Q9" s="726">
        <v>168566</v>
      </c>
      <c r="R9" s="726">
        <v>55522</v>
      </c>
      <c r="S9" s="726">
        <v>38263</v>
      </c>
      <c r="T9" s="726">
        <v>38671</v>
      </c>
      <c r="U9" s="726">
        <v>37982</v>
      </c>
      <c r="V9" s="726">
        <v>40397</v>
      </c>
      <c r="W9" s="726">
        <v>23460</v>
      </c>
      <c r="X9" s="726">
        <v>9079</v>
      </c>
      <c r="Y9" s="726">
        <v>13351</v>
      </c>
      <c r="Z9" s="727">
        <v>2481413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88</v>
      </c>
      <c r="G10" s="729">
        <v>610</v>
      </c>
      <c r="H10" s="729">
        <v>1545</v>
      </c>
      <c r="I10" s="729">
        <v>3732</v>
      </c>
      <c r="J10" s="729">
        <v>3798</v>
      </c>
      <c r="K10" s="729">
        <v>5583</v>
      </c>
      <c r="L10" s="729">
        <v>7827</v>
      </c>
      <c r="M10" s="729">
        <v>6083</v>
      </c>
      <c r="N10" s="729">
        <v>5982</v>
      </c>
      <c r="O10" s="729">
        <v>3541</v>
      </c>
      <c r="P10" s="729">
        <v>2524</v>
      </c>
      <c r="Q10" s="729">
        <v>1389</v>
      </c>
      <c r="R10" s="729">
        <v>368</v>
      </c>
      <c r="S10" s="729">
        <v>200</v>
      </c>
      <c r="T10" s="729">
        <v>178</v>
      </c>
      <c r="U10" s="729">
        <v>148</v>
      </c>
      <c r="V10" s="729">
        <v>128</v>
      </c>
      <c r="W10" s="729">
        <v>58</v>
      </c>
      <c r="X10" s="729">
        <v>24</v>
      </c>
      <c r="Y10" s="729">
        <v>31</v>
      </c>
      <c r="Z10" s="730">
        <v>43837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0.73</v>
      </c>
      <c r="I11" s="731">
        <v>0.34</v>
      </c>
      <c r="J11" s="731">
        <v>0</v>
      </c>
      <c r="K11" s="731">
        <v>1.97</v>
      </c>
      <c r="L11" s="731">
        <v>4.53</v>
      </c>
      <c r="M11" s="731">
        <v>59.19</v>
      </c>
      <c r="N11" s="731">
        <v>399.25</v>
      </c>
      <c r="O11" s="731">
        <v>513.91</v>
      </c>
      <c r="P11" s="731">
        <v>331.74</v>
      </c>
      <c r="Q11" s="731">
        <v>213.27</v>
      </c>
      <c r="R11" s="731">
        <v>1.1299999999999999</v>
      </c>
      <c r="S11" s="731">
        <v>2.67</v>
      </c>
      <c r="T11" s="731">
        <v>2.36</v>
      </c>
      <c r="U11" s="731">
        <v>0.98</v>
      </c>
      <c r="V11" s="731">
        <v>1.1000000000000001</v>
      </c>
      <c r="W11" s="731">
        <v>1.6</v>
      </c>
      <c r="X11" s="731">
        <v>0.89</v>
      </c>
      <c r="Y11" s="731">
        <v>5.94</v>
      </c>
      <c r="Z11" s="723">
        <v>1541.6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47</v>
      </c>
      <c r="I12" s="726">
        <v>26</v>
      </c>
      <c r="J12" s="726">
        <v>0</v>
      </c>
      <c r="K12" s="726">
        <v>286</v>
      </c>
      <c r="L12" s="726">
        <v>731</v>
      </c>
      <c r="M12" s="726">
        <v>10612</v>
      </c>
      <c r="N12" s="726">
        <v>78967</v>
      </c>
      <c r="O12" s="726">
        <v>108912</v>
      </c>
      <c r="P12" s="726">
        <v>73689</v>
      </c>
      <c r="Q12" s="726">
        <v>48328</v>
      </c>
      <c r="R12" s="726">
        <v>266</v>
      </c>
      <c r="S12" s="726">
        <v>665</v>
      </c>
      <c r="T12" s="726">
        <v>536</v>
      </c>
      <c r="U12" s="726">
        <v>244</v>
      </c>
      <c r="V12" s="726">
        <v>260</v>
      </c>
      <c r="W12" s="726">
        <v>398</v>
      </c>
      <c r="X12" s="726">
        <v>221</v>
      </c>
      <c r="Y12" s="726">
        <v>1480</v>
      </c>
      <c r="Z12" s="727">
        <v>325668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4</v>
      </c>
      <c r="I13" s="729">
        <v>2</v>
      </c>
      <c r="J13" s="729">
        <v>0</v>
      </c>
      <c r="K13" s="729">
        <v>12</v>
      </c>
      <c r="L13" s="729">
        <v>22</v>
      </c>
      <c r="M13" s="729">
        <v>208</v>
      </c>
      <c r="N13" s="729">
        <v>1220</v>
      </c>
      <c r="O13" s="729">
        <v>1240</v>
      </c>
      <c r="P13" s="729">
        <v>566</v>
      </c>
      <c r="Q13" s="729">
        <v>209</v>
      </c>
      <c r="R13" s="729">
        <v>2</v>
      </c>
      <c r="S13" s="729">
        <v>4</v>
      </c>
      <c r="T13" s="729">
        <v>2</v>
      </c>
      <c r="U13" s="729">
        <v>1</v>
      </c>
      <c r="V13" s="729">
        <v>1</v>
      </c>
      <c r="W13" s="729">
        <v>1</v>
      </c>
      <c r="X13" s="729">
        <v>1</v>
      </c>
      <c r="Y13" s="729">
        <v>8</v>
      </c>
      <c r="Z13" s="730">
        <v>3503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17.97</v>
      </c>
      <c r="G14" s="731">
        <v>12.98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12.17</v>
      </c>
      <c r="N14" s="731">
        <v>4.32</v>
      </c>
      <c r="O14" s="731">
        <v>54.43</v>
      </c>
      <c r="P14" s="731">
        <v>13.41</v>
      </c>
      <c r="Q14" s="731">
        <v>13.13</v>
      </c>
      <c r="R14" s="731">
        <v>3.3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131.71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460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2554</v>
      </c>
      <c r="N15" s="726">
        <v>1093</v>
      </c>
      <c r="O15" s="726">
        <v>12889</v>
      </c>
      <c r="P15" s="726">
        <v>3432</v>
      </c>
      <c r="Q15" s="726">
        <v>3737</v>
      </c>
      <c r="R15" s="726">
        <v>987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25152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45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53</v>
      </c>
      <c r="N16" s="729">
        <v>18</v>
      </c>
      <c r="O16" s="729">
        <v>156</v>
      </c>
      <c r="P16" s="729">
        <v>26</v>
      </c>
      <c r="Q16" s="729">
        <v>25</v>
      </c>
      <c r="R16" s="729">
        <v>7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330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43.839999999999996</v>
      </c>
      <c r="G17" s="731">
        <f t="shared" si="0"/>
        <v>148.28</v>
      </c>
      <c r="H17" s="731">
        <f t="shared" si="0"/>
        <v>223.76999999999998</v>
      </c>
      <c r="I17" s="731">
        <f t="shared" si="0"/>
        <v>575.72</v>
      </c>
      <c r="J17" s="731">
        <f t="shared" si="0"/>
        <v>682.33</v>
      </c>
      <c r="K17" s="731">
        <f t="shared" si="0"/>
        <v>1492.56</v>
      </c>
      <c r="L17" s="731">
        <f t="shared" si="0"/>
        <v>2736.88</v>
      </c>
      <c r="M17" s="731">
        <f t="shared" si="0"/>
        <v>3148.13</v>
      </c>
      <c r="N17" s="731">
        <f t="shared" si="0"/>
        <v>7004.9599999999991</v>
      </c>
      <c r="O17" s="731">
        <f t="shared" si="0"/>
        <v>5771.98</v>
      </c>
      <c r="P17" s="731">
        <f t="shared" si="0"/>
        <v>4724.09</v>
      </c>
      <c r="Q17" s="731">
        <f t="shared" si="0"/>
        <v>2915.19</v>
      </c>
      <c r="R17" s="731">
        <f t="shared" si="0"/>
        <v>954.52</v>
      </c>
      <c r="S17" s="731">
        <f t="shared" si="0"/>
        <v>584.3599999999999</v>
      </c>
      <c r="T17" s="731">
        <f t="shared" si="0"/>
        <v>368.56</v>
      </c>
      <c r="U17" s="731">
        <f t="shared" si="0"/>
        <v>328.12</v>
      </c>
      <c r="V17" s="731">
        <f t="shared" si="0"/>
        <v>313.34000000000003</v>
      </c>
      <c r="W17" s="731">
        <f t="shared" si="0"/>
        <v>165.51</v>
      </c>
      <c r="X17" s="731">
        <f t="shared" si="0"/>
        <v>97.8</v>
      </c>
      <c r="Y17" s="731">
        <f t="shared" si="0"/>
        <v>132.5</v>
      </c>
      <c r="Z17" s="723">
        <f t="shared" si="0"/>
        <v>32412.439999999995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1242</v>
      </c>
      <c r="G18" s="726">
        <f t="shared" si="0"/>
        <v>15096</v>
      </c>
      <c r="H18" s="726">
        <f t="shared" si="0"/>
        <v>31477</v>
      </c>
      <c r="I18" s="726">
        <f t="shared" si="0"/>
        <v>102839</v>
      </c>
      <c r="J18" s="726">
        <f t="shared" si="0"/>
        <v>145063</v>
      </c>
      <c r="K18" s="726">
        <f t="shared" si="0"/>
        <v>438672</v>
      </c>
      <c r="L18" s="726">
        <f t="shared" si="0"/>
        <v>948397</v>
      </c>
      <c r="M18" s="726">
        <f t="shared" si="0"/>
        <v>1257879</v>
      </c>
      <c r="N18" s="726">
        <f t="shared" si="0"/>
        <v>3205353</v>
      </c>
      <c r="O18" s="726">
        <f t="shared" si="0"/>
        <v>2791051</v>
      </c>
      <c r="P18" s="726">
        <f t="shared" si="0"/>
        <v>2353779</v>
      </c>
      <c r="Q18" s="726">
        <f t="shared" si="0"/>
        <v>1539237</v>
      </c>
      <c r="R18" s="726">
        <f t="shared" si="0"/>
        <v>534953</v>
      </c>
      <c r="S18" s="726">
        <f t="shared" si="0"/>
        <v>342323</v>
      </c>
      <c r="T18" s="726">
        <f t="shared" si="0"/>
        <v>213736</v>
      </c>
      <c r="U18" s="726">
        <f t="shared" si="0"/>
        <v>207725</v>
      </c>
      <c r="V18" s="726">
        <f t="shared" si="0"/>
        <v>181884</v>
      </c>
      <c r="W18" s="726">
        <f t="shared" si="0"/>
        <v>95894</v>
      </c>
      <c r="X18" s="726">
        <f t="shared" si="0"/>
        <v>61913</v>
      </c>
      <c r="Y18" s="726">
        <f t="shared" si="0"/>
        <v>81158</v>
      </c>
      <c r="Z18" s="727">
        <f t="shared" si="0"/>
        <v>14549671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308</v>
      </c>
      <c r="G19" s="733">
        <f t="shared" si="0"/>
        <v>1815</v>
      </c>
      <c r="H19" s="733">
        <f t="shared" si="0"/>
        <v>2231</v>
      </c>
      <c r="I19" s="733">
        <f t="shared" si="0"/>
        <v>5258</v>
      </c>
      <c r="J19" s="733">
        <f t="shared" si="0"/>
        <v>5456</v>
      </c>
      <c r="K19" s="733">
        <f t="shared" si="0"/>
        <v>12344</v>
      </c>
      <c r="L19" s="733">
        <f t="shared" si="0"/>
        <v>21444</v>
      </c>
      <c r="M19" s="733">
        <f t="shared" si="0"/>
        <v>22303</v>
      </c>
      <c r="N19" s="733">
        <f t="shared" si="0"/>
        <v>46775</v>
      </c>
      <c r="O19" s="733">
        <f t="shared" si="0"/>
        <v>33082</v>
      </c>
      <c r="P19" s="733">
        <f t="shared" si="0"/>
        <v>23105</v>
      </c>
      <c r="Q19" s="733">
        <f t="shared" si="0"/>
        <v>12219</v>
      </c>
      <c r="R19" s="733">
        <f t="shared" si="0"/>
        <v>3616</v>
      </c>
      <c r="S19" s="733">
        <f t="shared" si="0"/>
        <v>1895</v>
      </c>
      <c r="T19" s="733">
        <f t="shared" si="0"/>
        <v>961</v>
      </c>
      <c r="U19" s="733">
        <f t="shared" si="0"/>
        <v>833</v>
      </c>
      <c r="V19" s="733">
        <f t="shared" si="0"/>
        <v>603</v>
      </c>
      <c r="W19" s="733">
        <f t="shared" si="0"/>
        <v>254</v>
      </c>
      <c r="X19" s="733">
        <f t="shared" si="0"/>
        <v>136</v>
      </c>
      <c r="Y19" s="733">
        <f t="shared" si="0"/>
        <v>189</v>
      </c>
      <c r="Z19" s="734">
        <f t="shared" si="0"/>
        <v>194827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2.0699999999999998</v>
      </c>
      <c r="G20" s="731">
        <v>1.1000000000000001</v>
      </c>
      <c r="H20" s="731">
        <v>5.74</v>
      </c>
      <c r="I20" s="731">
        <v>10.11</v>
      </c>
      <c r="J20" s="731">
        <v>19.78</v>
      </c>
      <c r="K20" s="731">
        <v>28.79</v>
      </c>
      <c r="L20" s="731">
        <v>39.54</v>
      </c>
      <c r="M20" s="731">
        <v>113.97</v>
      </c>
      <c r="N20" s="731">
        <v>248.44</v>
      </c>
      <c r="O20" s="731">
        <v>179.45</v>
      </c>
      <c r="P20" s="731">
        <v>452.17</v>
      </c>
      <c r="Q20" s="731">
        <v>270.44</v>
      </c>
      <c r="R20" s="731">
        <v>8.7100000000000009</v>
      </c>
      <c r="S20" s="731">
        <v>0.81</v>
      </c>
      <c r="T20" s="731">
        <v>1.45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1382.57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48</v>
      </c>
      <c r="G21" s="726">
        <v>47</v>
      </c>
      <c r="H21" s="726">
        <v>351</v>
      </c>
      <c r="I21" s="726">
        <v>851</v>
      </c>
      <c r="J21" s="726">
        <v>1673</v>
      </c>
      <c r="K21" s="726">
        <v>3038</v>
      </c>
      <c r="L21" s="726">
        <v>4709</v>
      </c>
      <c r="M21" s="726">
        <v>12304</v>
      </c>
      <c r="N21" s="726">
        <v>29661</v>
      </c>
      <c r="O21" s="726">
        <v>21555</v>
      </c>
      <c r="P21" s="726">
        <v>55001</v>
      </c>
      <c r="Q21" s="726">
        <v>31938</v>
      </c>
      <c r="R21" s="726">
        <v>1102</v>
      </c>
      <c r="S21" s="726">
        <v>106</v>
      </c>
      <c r="T21" s="726">
        <v>189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162573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10</v>
      </c>
      <c r="G22" s="729">
        <v>5</v>
      </c>
      <c r="H22" s="729">
        <v>22</v>
      </c>
      <c r="I22" s="729">
        <v>34</v>
      </c>
      <c r="J22" s="729">
        <v>68</v>
      </c>
      <c r="K22" s="729">
        <v>59</v>
      </c>
      <c r="L22" s="729">
        <v>55</v>
      </c>
      <c r="M22" s="729">
        <v>64</v>
      </c>
      <c r="N22" s="729">
        <v>179</v>
      </c>
      <c r="O22" s="729">
        <v>141</v>
      </c>
      <c r="P22" s="729">
        <v>365</v>
      </c>
      <c r="Q22" s="729">
        <v>208</v>
      </c>
      <c r="R22" s="729">
        <v>8</v>
      </c>
      <c r="S22" s="729">
        <v>0</v>
      </c>
      <c r="T22" s="729">
        <v>2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1220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</v>
      </c>
      <c r="G23" s="731">
        <v>5.2</v>
      </c>
      <c r="H23" s="731">
        <v>23.79</v>
      </c>
      <c r="I23" s="731">
        <v>11.19</v>
      </c>
      <c r="J23" s="731">
        <v>3.56</v>
      </c>
      <c r="K23" s="731">
        <v>1.7</v>
      </c>
      <c r="L23" s="731">
        <v>0</v>
      </c>
      <c r="M23" s="731">
        <v>0.42</v>
      </c>
      <c r="N23" s="731">
        <v>2.4700000000000002</v>
      </c>
      <c r="O23" s="731">
        <v>0.3</v>
      </c>
      <c r="P23" s="731">
        <v>1.82</v>
      </c>
      <c r="Q23" s="731">
        <v>0</v>
      </c>
      <c r="R23" s="731">
        <v>1.1100000000000001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51.56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123</v>
      </c>
      <c r="H24" s="726">
        <v>1247</v>
      </c>
      <c r="I24" s="726">
        <v>732</v>
      </c>
      <c r="J24" s="726">
        <v>299</v>
      </c>
      <c r="K24" s="726">
        <v>153</v>
      </c>
      <c r="L24" s="726">
        <v>0</v>
      </c>
      <c r="M24" s="726">
        <v>37</v>
      </c>
      <c r="N24" s="726">
        <v>299</v>
      </c>
      <c r="O24" s="726">
        <v>39</v>
      </c>
      <c r="P24" s="726">
        <v>276</v>
      </c>
      <c r="Q24" s="726">
        <v>0</v>
      </c>
      <c r="R24" s="726">
        <v>103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3308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13</v>
      </c>
      <c r="H25" s="729">
        <v>97</v>
      </c>
      <c r="I25" s="729">
        <v>46</v>
      </c>
      <c r="J25" s="729">
        <v>16</v>
      </c>
      <c r="K25" s="729">
        <v>5</v>
      </c>
      <c r="L25" s="729">
        <v>0</v>
      </c>
      <c r="M25" s="729">
        <v>0</v>
      </c>
      <c r="N25" s="729">
        <v>3</v>
      </c>
      <c r="O25" s="729">
        <v>0</v>
      </c>
      <c r="P25" s="729">
        <v>2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182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2.0699999999999998</v>
      </c>
      <c r="G26" s="731">
        <f t="shared" si="1"/>
        <v>6.3000000000000007</v>
      </c>
      <c r="H26" s="731">
        <f t="shared" si="1"/>
        <v>29.53</v>
      </c>
      <c r="I26" s="731">
        <f t="shared" si="1"/>
        <v>21.299999999999997</v>
      </c>
      <c r="J26" s="731">
        <f t="shared" si="1"/>
        <v>23.34</v>
      </c>
      <c r="K26" s="731">
        <f t="shared" si="1"/>
        <v>30.49</v>
      </c>
      <c r="L26" s="731">
        <f t="shared" si="1"/>
        <v>39.54</v>
      </c>
      <c r="M26" s="731">
        <f t="shared" si="1"/>
        <v>114.39</v>
      </c>
      <c r="N26" s="731">
        <f t="shared" si="1"/>
        <v>250.91</v>
      </c>
      <c r="O26" s="731">
        <f t="shared" si="1"/>
        <v>179.75</v>
      </c>
      <c r="P26" s="731">
        <f t="shared" si="1"/>
        <v>453.99</v>
      </c>
      <c r="Q26" s="731">
        <f t="shared" si="1"/>
        <v>270.44</v>
      </c>
      <c r="R26" s="731">
        <f t="shared" si="1"/>
        <v>9.82</v>
      </c>
      <c r="S26" s="731">
        <f t="shared" si="1"/>
        <v>0.81</v>
      </c>
      <c r="T26" s="731">
        <f t="shared" si="1"/>
        <v>1.45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1434.1299999999999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48</v>
      </c>
      <c r="G27" s="726">
        <f t="shared" si="1"/>
        <v>170</v>
      </c>
      <c r="H27" s="726">
        <f t="shared" si="1"/>
        <v>1598</v>
      </c>
      <c r="I27" s="726">
        <f t="shared" si="1"/>
        <v>1583</v>
      </c>
      <c r="J27" s="726">
        <f t="shared" si="1"/>
        <v>1972</v>
      </c>
      <c r="K27" s="726">
        <f t="shared" si="1"/>
        <v>3191</v>
      </c>
      <c r="L27" s="726">
        <f t="shared" si="1"/>
        <v>4709</v>
      </c>
      <c r="M27" s="726">
        <f t="shared" si="1"/>
        <v>12341</v>
      </c>
      <c r="N27" s="726">
        <f t="shared" si="1"/>
        <v>29960</v>
      </c>
      <c r="O27" s="726">
        <f t="shared" si="1"/>
        <v>21594</v>
      </c>
      <c r="P27" s="726">
        <f t="shared" si="1"/>
        <v>55277</v>
      </c>
      <c r="Q27" s="726">
        <f t="shared" si="1"/>
        <v>31938</v>
      </c>
      <c r="R27" s="726">
        <f t="shared" si="1"/>
        <v>1205</v>
      </c>
      <c r="S27" s="726">
        <f t="shared" si="1"/>
        <v>106</v>
      </c>
      <c r="T27" s="726">
        <f t="shared" si="1"/>
        <v>189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165881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10</v>
      </c>
      <c r="G28" s="733">
        <f t="shared" si="1"/>
        <v>18</v>
      </c>
      <c r="H28" s="733">
        <f t="shared" si="1"/>
        <v>119</v>
      </c>
      <c r="I28" s="733">
        <f t="shared" si="1"/>
        <v>80</v>
      </c>
      <c r="J28" s="733">
        <f t="shared" si="1"/>
        <v>84</v>
      </c>
      <c r="K28" s="733">
        <f t="shared" si="1"/>
        <v>64</v>
      </c>
      <c r="L28" s="733">
        <f t="shared" si="1"/>
        <v>55</v>
      </c>
      <c r="M28" s="733">
        <f t="shared" si="1"/>
        <v>64</v>
      </c>
      <c r="N28" s="733">
        <f t="shared" si="1"/>
        <v>182</v>
      </c>
      <c r="O28" s="733">
        <f t="shared" si="1"/>
        <v>141</v>
      </c>
      <c r="P28" s="733">
        <f t="shared" si="1"/>
        <v>367</v>
      </c>
      <c r="Q28" s="733">
        <f t="shared" si="1"/>
        <v>208</v>
      </c>
      <c r="R28" s="733">
        <f t="shared" si="1"/>
        <v>8</v>
      </c>
      <c r="S28" s="733">
        <f t="shared" si="1"/>
        <v>0</v>
      </c>
      <c r="T28" s="733">
        <f t="shared" si="1"/>
        <v>2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1402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45.91</v>
      </c>
      <c r="G29" s="731">
        <f t="shared" si="2"/>
        <v>154.57999999999998</v>
      </c>
      <c r="H29" s="731">
        <f t="shared" si="2"/>
        <v>253.29999999999998</v>
      </c>
      <c r="I29" s="731">
        <f t="shared" si="2"/>
        <v>597.0200000000001</v>
      </c>
      <c r="J29" s="731">
        <f t="shared" si="2"/>
        <v>705.67</v>
      </c>
      <c r="K29" s="731">
        <f t="shared" si="2"/>
        <v>1523.05</v>
      </c>
      <c r="L29" s="731">
        <f t="shared" si="2"/>
        <v>2776.42</v>
      </c>
      <c r="M29" s="731">
        <f t="shared" si="2"/>
        <v>3262.52</v>
      </c>
      <c r="N29" s="731">
        <f t="shared" si="2"/>
        <v>7255.869999999999</v>
      </c>
      <c r="O29" s="731">
        <f t="shared" si="2"/>
        <v>5951.73</v>
      </c>
      <c r="P29" s="731">
        <f t="shared" si="2"/>
        <v>5178.08</v>
      </c>
      <c r="Q29" s="731">
        <f t="shared" si="2"/>
        <v>3185.63</v>
      </c>
      <c r="R29" s="731">
        <f t="shared" si="2"/>
        <v>964.34</v>
      </c>
      <c r="S29" s="731">
        <f t="shared" si="2"/>
        <v>585.16999999999985</v>
      </c>
      <c r="T29" s="731">
        <f t="shared" si="2"/>
        <v>370.01</v>
      </c>
      <c r="U29" s="731">
        <f t="shared" si="2"/>
        <v>328.12</v>
      </c>
      <c r="V29" s="731">
        <f t="shared" si="2"/>
        <v>313.34000000000003</v>
      </c>
      <c r="W29" s="731">
        <f t="shared" si="2"/>
        <v>165.51</v>
      </c>
      <c r="X29" s="731">
        <f t="shared" si="2"/>
        <v>97.8</v>
      </c>
      <c r="Y29" s="731">
        <f t="shared" si="2"/>
        <v>132.5</v>
      </c>
      <c r="Z29" s="723">
        <f t="shared" si="2"/>
        <v>33846.569999999992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1290</v>
      </c>
      <c r="G30" s="726">
        <f t="shared" si="2"/>
        <v>15266</v>
      </c>
      <c r="H30" s="726">
        <f t="shared" si="2"/>
        <v>33075</v>
      </c>
      <c r="I30" s="726">
        <f t="shared" si="2"/>
        <v>104422</v>
      </c>
      <c r="J30" s="726">
        <f t="shared" si="2"/>
        <v>147035</v>
      </c>
      <c r="K30" s="726">
        <f t="shared" si="2"/>
        <v>441863</v>
      </c>
      <c r="L30" s="726">
        <f t="shared" si="2"/>
        <v>953106</v>
      </c>
      <c r="M30" s="726">
        <f t="shared" si="2"/>
        <v>1270220</v>
      </c>
      <c r="N30" s="726">
        <f t="shared" si="2"/>
        <v>3235313</v>
      </c>
      <c r="O30" s="726">
        <f t="shared" si="2"/>
        <v>2812645</v>
      </c>
      <c r="P30" s="726">
        <f t="shared" si="2"/>
        <v>2409056</v>
      </c>
      <c r="Q30" s="726">
        <f t="shared" si="2"/>
        <v>1571175</v>
      </c>
      <c r="R30" s="726">
        <f t="shared" si="2"/>
        <v>536158</v>
      </c>
      <c r="S30" s="726">
        <f t="shared" si="2"/>
        <v>342429</v>
      </c>
      <c r="T30" s="726">
        <f t="shared" si="2"/>
        <v>213925</v>
      </c>
      <c r="U30" s="726">
        <f t="shared" si="2"/>
        <v>207725</v>
      </c>
      <c r="V30" s="726">
        <f t="shared" si="2"/>
        <v>181884</v>
      </c>
      <c r="W30" s="726">
        <f t="shared" si="2"/>
        <v>95894</v>
      </c>
      <c r="X30" s="726">
        <f t="shared" si="2"/>
        <v>61913</v>
      </c>
      <c r="Y30" s="726">
        <f t="shared" si="2"/>
        <v>81158</v>
      </c>
      <c r="Z30" s="727">
        <f t="shared" si="2"/>
        <v>14715552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318</v>
      </c>
      <c r="G31" s="733">
        <f t="shared" si="2"/>
        <v>1833</v>
      </c>
      <c r="H31" s="733">
        <f t="shared" si="2"/>
        <v>2350</v>
      </c>
      <c r="I31" s="733">
        <f t="shared" si="2"/>
        <v>5338</v>
      </c>
      <c r="J31" s="733">
        <f t="shared" si="2"/>
        <v>5540</v>
      </c>
      <c r="K31" s="733">
        <f t="shared" si="2"/>
        <v>12408</v>
      </c>
      <c r="L31" s="733">
        <f t="shared" si="2"/>
        <v>21499</v>
      </c>
      <c r="M31" s="733">
        <f t="shared" si="2"/>
        <v>22367</v>
      </c>
      <c r="N31" s="733">
        <f t="shared" si="2"/>
        <v>46957</v>
      </c>
      <c r="O31" s="733">
        <f t="shared" si="2"/>
        <v>33223</v>
      </c>
      <c r="P31" s="733">
        <f t="shared" si="2"/>
        <v>23472</v>
      </c>
      <c r="Q31" s="733">
        <f t="shared" si="2"/>
        <v>12427</v>
      </c>
      <c r="R31" s="733">
        <f t="shared" si="2"/>
        <v>3624</v>
      </c>
      <c r="S31" s="733">
        <f t="shared" si="2"/>
        <v>1895</v>
      </c>
      <c r="T31" s="733">
        <f t="shared" si="2"/>
        <v>963</v>
      </c>
      <c r="U31" s="733">
        <f t="shared" si="2"/>
        <v>833</v>
      </c>
      <c r="V31" s="733">
        <f t="shared" si="2"/>
        <v>603</v>
      </c>
      <c r="W31" s="733">
        <f t="shared" si="2"/>
        <v>254</v>
      </c>
      <c r="X31" s="733">
        <f t="shared" si="2"/>
        <v>136</v>
      </c>
      <c r="Y31" s="733">
        <f t="shared" si="2"/>
        <v>189</v>
      </c>
      <c r="Z31" s="734">
        <f t="shared" si="2"/>
        <v>196229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0.51</v>
      </c>
      <c r="L32" s="731">
        <v>0.86</v>
      </c>
      <c r="M32" s="731">
        <v>0.51</v>
      </c>
      <c r="N32" s="731">
        <v>3.49</v>
      </c>
      <c r="O32" s="731">
        <v>8.8800000000000008</v>
      </c>
      <c r="P32" s="731">
        <v>27.36</v>
      </c>
      <c r="Q32" s="731">
        <v>11.42</v>
      </c>
      <c r="R32" s="731">
        <v>175.47</v>
      </c>
      <c r="S32" s="731">
        <v>160.47999999999999</v>
      </c>
      <c r="T32" s="731">
        <v>150.41999999999999</v>
      </c>
      <c r="U32" s="731">
        <v>109.09</v>
      </c>
      <c r="V32" s="731">
        <v>68.430000000000007</v>
      </c>
      <c r="W32" s="731">
        <v>42.99</v>
      </c>
      <c r="X32" s="731">
        <v>30.07</v>
      </c>
      <c r="Y32" s="731">
        <v>33.450000000000003</v>
      </c>
      <c r="Z32" s="723">
        <v>823.43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80</v>
      </c>
      <c r="L33" s="726">
        <v>157</v>
      </c>
      <c r="M33" s="726">
        <v>87</v>
      </c>
      <c r="N33" s="726">
        <v>670</v>
      </c>
      <c r="O33" s="726">
        <v>1926</v>
      </c>
      <c r="P33" s="726">
        <v>5830</v>
      </c>
      <c r="Q33" s="726">
        <v>2550</v>
      </c>
      <c r="R33" s="726">
        <v>40882</v>
      </c>
      <c r="S33" s="726">
        <v>36462</v>
      </c>
      <c r="T33" s="726">
        <v>34133</v>
      </c>
      <c r="U33" s="726">
        <v>24527</v>
      </c>
      <c r="V33" s="726">
        <v>15382</v>
      </c>
      <c r="W33" s="726">
        <v>9245</v>
      </c>
      <c r="X33" s="726">
        <v>6497</v>
      </c>
      <c r="Y33" s="726">
        <v>7634</v>
      </c>
      <c r="Z33" s="727">
        <v>186062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3</v>
      </c>
      <c r="L34" s="729">
        <v>5</v>
      </c>
      <c r="M34" s="729">
        <v>2</v>
      </c>
      <c r="N34" s="729">
        <v>7</v>
      </c>
      <c r="O34" s="729">
        <v>23</v>
      </c>
      <c r="P34" s="729">
        <v>49</v>
      </c>
      <c r="Q34" s="729">
        <v>8</v>
      </c>
      <c r="R34" s="729">
        <v>203</v>
      </c>
      <c r="S34" s="729">
        <v>159</v>
      </c>
      <c r="T34" s="729">
        <v>166</v>
      </c>
      <c r="U34" s="729">
        <v>109</v>
      </c>
      <c r="V34" s="729">
        <v>54</v>
      </c>
      <c r="W34" s="729">
        <v>38</v>
      </c>
      <c r="X34" s="729">
        <v>27</v>
      </c>
      <c r="Y34" s="729">
        <v>30</v>
      </c>
      <c r="Z34" s="730">
        <v>883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0.14000000000000001</v>
      </c>
      <c r="N35" s="731">
        <v>0</v>
      </c>
      <c r="O35" s="731">
        <v>0</v>
      </c>
      <c r="P35" s="731">
        <v>5.31</v>
      </c>
      <c r="Q35" s="731">
        <v>0</v>
      </c>
      <c r="R35" s="731">
        <v>9.9</v>
      </c>
      <c r="S35" s="731">
        <v>0</v>
      </c>
      <c r="T35" s="731">
        <v>0</v>
      </c>
      <c r="U35" s="731">
        <v>0.99</v>
      </c>
      <c r="V35" s="731">
        <v>6.46</v>
      </c>
      <c r="W35" s="731">
        <v>0.51</v>
      </c>
      <c r="X35" s="731">
        <v>0</v>
      </c>
      <c r="Y35" s="731">
        <v>5.05</v>
      </c>
      <c r="Z35" s="723">
        <v>28.36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35</v>
      </c>
      <c r="N36" s="726">
        <v>0</v>
      </c>
      <c r="O36" s="726">
        <v>0</v>
      </c>
      <c r="P36" s="726">
        <v>1545</v>
      </c>
      <c r="Q36" s="726">
        <v>0</v>
      </c>
      <c r="R36" s="726">
        <v>2960</v>
      </c>
      <c r="S36" s="726">
        <v>0</v>
      </c>
      <c r="T36" s="726">
        <v>0</v>
      </c>
      <c r="U36" s="726">
        <v>188</v>
      </c>
      <c r="V36" s="726">
        <v>1227</v>
      </c>
      <c r="W36" s="726">
        <v>97</v>
      </c>
      <c r="X36" s="726">
        <v>0</v>
      </c>
      <c r="Y36" s="726">
        <v>1159</v>
      </c>
      <c r="Z36" s="727">
        <v>7211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1</v>
      </c>
      <c r="N37" s="729">
        <v>0</v>
      </c>
      <c r="O37" s="729">
        <v>0</v>
      </c>
      <c r="P37" s="729">
        <v>15</v>
      </c>
      <c r="Q37" s="729">
        <v>0</v>
      </c>
      <c r="R37" s="729">
        <v>20</v>
      </c>
      <c r="S37" s="729">
        <v>0</v>
      </c>
      <c r="T37" s="729">
        <v>0</v>
      </c>
      <c r="U37" s="729">
        <v>1</v>
      </c>
      <c r="V37" s="729">
        <v>7</v>
      </c>
      <c r="W37" s="729">
        <v>1</v>
      </c>
      <c r="X37" s="729">
        <v>0</v>
      </c>
      <c r="Y37" s="729">
        <v>7</v>
      </c>
      <c r="Z37" s="730">
        <v>52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0.51</v>
      </c>
      <c r="L38" s="731">
        <f t="shared" si="3"/>
        <v>0.86</v>
      </c>
      <c r="M38" s="731">
        <f t="shared" si="3"/>
        <v>0.65</v>
      </c>
      <c r="N38" s="731">
        <f t="shared" si="3"/>
        <v>3.49</v>
      </c>
      <c r="O38" s="731">
        <f t="shared" si="3"/>
        <v>8.8800000000000008</v>
      </c>
      <c r="P38" s="731">
        <f t="shared" si="3"/>
        <v>32.67</v>
      </c>
      <c r="Q38" s="731">
        <f t="shared" si="3"/>
        <v>11.42</v>
      </c>
      <c r="R38" s="731">
        <f t="shared" si="3"/>
        <v>185.37</v>
      </c>
      <c r="S38" s="731">
        <f t="shared" si="3"/>
        <v>160.47999999999999</v>
      </c>
      <c r="T38" s="731">
        <f t="shared" si="3"/>
        <v>150.41999999999999</v>
      </c>
      <c r="U38" s="731">
        <f t="shared" si="3"/>
        <v>110.08</v>
      </c>
      <c r="V38" s="731">
        <f t="shared" si="3"/>
        <v>74.89</v>
      </c>
      <c r="W38" s="731">
        <f t="shared" si="3"/>
        <v>43.5</v>
      </c>
      <c r="X38" s="731">
        <f t="shared" si="3"/>
        <v>30.07</v>
      </c>
      <c r="Y38" s="731">
        <f t="shared" si="3"/>
        <v>38.5</v>
      </c>
      <c r="Z38" s="723">
        <f t="shared" si="3"/>
        <v>851.79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80</v>
      </c>
      <c r="L39" s="726">
        <f t="shared" si="3"/>
        <v>157</v>
      </c>
      <c r="M39" s="726">
        <f t="shared" si="3"/>
        <v>122</v>
      </c>
      <c r="N39" s="726">
        <f t="shared" si="3"/>
        <v>670</v>
      </c>
      <c r="O39" s="726">
        <f t="shared" si="3"/>
        <v>1926</v>
      </c>
      <c r="P39" s="726">
        <f t="shared" si="3"/>
        <v>7375</v>
      </c>
      <c r="Q39" s="726">
        <f t="shared" si="3"/>
        <v>2550</v>
      </c>
      <c r="R39" s="726">
        <f t="shared" si="3"/>
        <v>43842</v>
      </c>
      <c r="S39" s="726">
        <f t="shared" si="3"/>
        <v>36462</v>
      </c>
      <c r="T39" s="726">
        <f t="shared" si="3"/>
        <v>34133</v>
      </c>
      <c r="U39" s="726">
        <f t="shared" si="3"/>
        <v>24715</v>
      </c>
      <c r="V39" s="726">
        <f t="shared" si="3"/>
        <v>16609</v>
      </c>
      <c r="W39" s="726">
        <f t="shared" si="3"/>
        <v>9342</v>
      </c>
      <c r="X39" s="726">
        <f t="shared" si="3"/>
        <v>6497</v>
      </c>
      <c r="Y39" s="726">
        <f t="shared" si="3"/>
        <v>8793</v>
      </c>
      <c r="Z39" s="727">
        <f t="shared" si="3"/>
        <v>193273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3</v>
      </c>
      <c r="L40" s="733">
        <f t="shared" si="3"/>
        <v>5</v>
      </c>
      <c r="M40" s="733">
        <f t="shared" si="3"/>
        <v>3</v>
      </c>
      <c r="N40" s="733">
        <f t="shared" si="3"/>
        <v>7</v>
      </c>
      <c r="O40" s="733">
        <f t="shared" si="3"/>
        <v>23</v>
      </c>
      <c r="P40" s="733">
        <f t="shared" si="3"/>
        <v>64</v>
      </c>
      <c r="Q40" s="733">
        <f t="shared" si="3"/>
        <v>8</v>
      </c>
      <c r="R40" s="733">
        <f t="shared" si="3"/>
        <v>223</v>
      </c>
      <c r="S40" s="733">
        <f t="shared" si="3"/>
        <v>159</v>
      </c>
      <c r="T40" s="733">
        <f t="shared" si="3"/>
        <v>166</v>
      </c>
      <c r="U40" s="733">
        <f t="shared" si="3"/>
        <v>110</v>
      </c>
      <c r="V40" s="733">
        <f t="shared" si="3"/>
        <v>61</v>
      </c>
      <c r="W40" s="733">
        <f t="shared" si="3"/>
        <v>39</v>
      </c>
      <c r="X40" s="733">
        <f t="shared" si="3"/>
        <v>27</v>
      </c>
      <c r="Y40" s="733">
        <f t="shared" si="3"/>
        <v>37</v>
      </c>
      <c r="Z40" s="734">
        <f t="shared" si="3"/>
        <v>935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3.09</v>
      </c>
      <c r="K41" s="731">
        <v>10.32</v>
      </c>
      <c r="L41" s="731">
        <v>0</v>
      </c>
      <c r="M41" s="731">
        <v>3.2</v>
      </c>
      <c r="N41" s="731">
        <v>0.34</v>
      </c>
      <c r="O41" s="731">
        <v>5.0999999999999996</v>
      </c>
      <c r="P41" s="731">
        <v>2.08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24.13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314</v>
      </c>
      <c r="K42" s="726">
        <v>1487</v>
      </c>
      <c r="L42" s="726">
        <v>0</v>
      </c>
      <c r="M42" s="726">
        <v>457</v>
      </c>
      <c r="N42" s="726">
        <v>45</v>
      </c>
      <c r="O42" s="726">
        <v>668</v>
      </c>
      <c r="P42" s="726">
        <v>272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3243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9</v>
      </c>
      <c r="K43" s="729">
        <v>28</v>
      </c>
      <c r="L43" s="729">
        <v>0</v>
      </c>
      <c r="M43" s="729">
        <v>4</v>
      </c>
      <c r="N43" s="729">
        <v>0</v>
      </c>
      <c r="O43" s="729">
        <v>4</v>
      </c>
      <c r="P43" s="729">
        <v>3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48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318.12</v>
      </c>
      <c r="G44" s="731">
        <v>107</v>
      </c>
      <c r="H44" s="731">
        <v>311.5</v>
      </c>
      <c r="I44" s="731">
        <v>253.82</v>
      </c>
      <c r="J44" s="731">
        <v>312.08</v>
      </c>
      <c r="K44" s="731">
        <v>395.05</v>
      </c>
      <c r="L44" s="731">
        <v>399.34</v>
      </c>
      <c r="M44" s="731">
        <v>822.27</v>
      </c>
      <c r="N44" s="731">
        <v>2993.18</v>
      </c>
      <c r="O44" s="731">
        <v>4092.51</v>
      </c>
      <c r="P44" s="731">
        <v>4088.44</v>
      </c>
      <c r="Q44" s="731">
        <v>2074.2600000000002</v>
      </c>
      <c r="R44" s="731">
        <v>1256.5999999999999</v>
      </c>
      <c r="S44" s="731">
        <v>466.68</v>
      </c>
      <c r="T44" s="731">
        <v>440.23</v>
      </c>
      <c r="U44" s="731">
        <v>267.79000000000002</v>
      </c>
      <c r="V44" s="731">
        <v>271.57</v>
      </c>
      <c r="W44" s="731">
        <v>90.25</v>
      </c>
      <c r="X44" s="731">
        <v>54.99</v>
      </c>
      <c r="Y44" s="731">
        <v>135.65</v>
      </c>
      <c r="Z44" s="723">
        <v>19151.330000000002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4633</v>
      </c>
      <c r="G45" s="726">
        <v>3064</v>
      </c>
      <c r="H45" s="726">
        <v>13241</v>
      </c>
      <c r="I45" s="726">
        <v>15793</v>
      </c>
      <c r="J45" s="726">
        <v>23697</v>
      </c>
      <c r="K45" s="726">
        <v>41262</v>
      </c>
      <c r="L45" s="726">
        <v>46360</v>
      </c>
      <c r="M45" s="726">
        <v>99081</v>
      </c>
      <c r="N45" s="726">
        <v>383897</v>
      </c>
      <c r="O45" s="726">
        <v>525592</v>
      </c>
      <c r="P45" s="726">
        <v>527287</v>
      </c>
      <c r="Q45" s="726">
        <v>276348</v>
      </c>
      <c r="R45" s="726">
        <v>168904</v>
      </c>
      <c r="S45" s="726">
        <v>63029</v>
      </c>
      <c r="T45" s="726">
        <v>60052</v>
      </c>
      <c r="U45" s="726">
        <v>36163</v>
      </c>
      <c r="V45" s="726">
        <v>35380</v>
      </c>
      <c r="W45" s="726">
        <v>13916</v>
      </c>
      <c r="X45" s="726">
        <v>8780</v>
      </c>
      <c r="Y45" s="726">
        <v>19259</v>
      </c>
      <c r="Z45" s="727">
        <v>2365738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733</v>
      </c>
      <c r="G46" s="729">
        <v>324</v>
      </c>
      <c r="H46" s="729">
        <v>1055</v>
      </c>
      <c r="I46" s="729">
        <v>998</v>
      </c>
      <c r="J46" s="729">
        <v>1249</v>
      </c>
      <c r="K46" s="729">
        <v>1396</v>
      </c>
      <c r="L46" s="729">
        <v>1060</v>
      </c>
      <c r="M46" s="729">
        <v>1554</v>
      </c>
      <c r="N46" s="729">
        <v>3738</v>
      </c>
      <c r="O46" s="729">
        <v>5049</v>
      </c>
      <c r="P46" s="729">
        <v>5186</v>
      </c>
      <c r="Q46" s="729">
        <v>2784</v>
      </c>
      <c r="R46" s="729">
        <v>1743</v>
      </c>
      <c r="S46" s="729">
        <v>646</v>
      </c>
      <c r="T46" s="729">
        <v>624</v>
      </c>
      <c r="U46" s="729">
        <v>377</v>
      </c>
      <c r="V46" s="729">
        <v>373</v>
      </c>
      <c r="W46" s="729">
        <v>152</v>
      </c>
      <c r="X46" s="729">
        <v>94</v>
      </c>
      <c r="Y46" s="729">
        <v>207</v>
      </c>
      <c r="Z46" s="730">
        <v>29342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318.12</v>
      </c>
      <c r="G47" s="731">
        <f t="shared" si="4"/>
        <v>107</v>
      </c>
      <c r="H47" s="731">
        <f t="shared" si="4"/>
        <v>311.5</v>
      </c>
      <c r="I47" s="731">
        <f t="shared" si="4"/>
        <v>253.82</v>
      </c>
      <c r="J47" s="731">
        <f t="shared" si="4"/>
        <v>315.16999999999996</v>
      </c>
      <c r="K47" s="731">
        <f t="shared" si="4"/>
        <v>405.37</v>
      </c>
      <c r="L47" s="731">
        <f t="shared" si="4"/>
        <v>399.34</v>
      </c>
      <c r="M47" s="731">
        <f t="shared" si="4"/>
        <v>825.47</v>
      </c>
      <c r="N47" s="731">
        <f t="shared" si="4"/>
        <v>2993.52</v>
      </c>
      <c r="O47" s="731">
        <f t="shared" si="4"/>
        <v>4097.6100000000006</v>
      </c>
      <c r="P47" s="731">
        <f t="shared" si="4"/>
        <v>4090.52</v>
      </c>
      <c r="Q47" s="731">
        <f t="shared" si="4"/>
        <v>2074.2600000000002</v>
      </c>
      <c r="R47" s="731">
        <f t="shared" si="4"/>
        <v>1256.5999999999999</v>
      </c>
      <c r="S47" s="731">
        <f t="shared" si="4"/>
        <v>466.68</v>
      </c>
      <c r="T47" s="731">
        <f t="shared" si="4"/>
        <v>440.23</v>
      </c>
      <c r="U47" s="731">
        <f t="shared" si="4"/>
        <v>267.79000000000002</v>
      </c>
      <c r="V47" s="731">
        <f t="shared" si="4"/>
        <v>271.57</v>
      </c>
      <c r="W47" s="731">
        <f t="shared" si="4"/>
        <v>90.25</v>
      </c>
      <c r="X47" s="731">
        <f t="shared" si="4"/>
        <v>54.99</v>
      </c>
      <c r="Y47" s="731">
        <f t="shared" si="4"/>
        <v>135.65</v>
      </c>
      <c r="Z47" s="723">
        <f t="shared" si="4"/>
        <v>19175.460000000003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4633</v>
      </c>
      <c r="G48" s="726">
        <f t="shared" si="4"/>
        <v>3064</v>
      </c>
      <c r="H48" s="726">
        <f t="shared" si="4"/>
        <v>13241</v>
      </c>
      <c r="I48" s="726">
        <f t="shared" si="4"/>
        <v>15793</v>
      </c>
      <c r="J48" s="726">
        <f t="shared" si="4"/>
        <v>24011</v>
      </c>
      <c r="K48" s="726">
        <f t="shared" si="4"/>
        <v>42749</v>
      </c>
      <c r="L48" s="726">
        <f t="shared" si="4"/>
        <v>46360</v>
      </c>
      <c r="M48" s="726">
        <f t="shared" si="4"/>
        <v>99538</v>
      </c>
      <c r="N48" s="726">
        <f t="shared" si="4"/>
        <v>383942</v>
      </c>
      <c r="O48" s="726">
        <f t="shared" si="4"/>
        <v>526260</v>
      </c>
      <c r="P48" s="726">
        <f t="shared" si="4"/>
        <v>527559</v>
      </c>
      <c r="Q48" s="726">
        <f t="shared" si="4"/>
        <v>276348</v>
      </c>
      <c r="R48" s="726">
        <f t="shared" si="4"/>
        <v>168904</v>
      </c>
      <c r="S48" s="726">
        <f t="shared" si="4"/>
        <v>63029</v>
      </c>
      <c r="T48" s="726">
        <f t="shared" si="4"/>
        <v>60052</v>
      </c>
      <c r="U48" s="726">
        <f t="shared" si="4"/>
        <v>36163</v>
      </c>
      <c r="V48" s="726">
        <f t="shared" si="4"/>
        <v>35380</v>
      </c>
      <c r="W48" s="726">
        <f t="shared" si="4"/>
        <v>13916</v>
      </c>
      <c r="X48" s="726">
        <f t="shared" si="4"/>
        <v>8780</v>
      </c>
      <c r="Y48" s="726">
        <f t="shared" si="4"/>
        <v>19259</v>
      </c>
      <c r="Z48" s="727">
        <f t="shared" si="4"/>
        <v>2368981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733</v>
      </c>
      <c r="G49" s="733">
        <f t="shared" si="4"/>
        <v>324</v>
      </c>
      <c r="H49" s="733">
        <f t="shared" si="4"/>
        <v>1055</v>
      </c>
      <c r="I49" s="733">
        <f t="shared" si="4"/>
        <v>998</v>
      </c>
      <c r="J49" s="733">
        <f t="shared" si="4"/>
        <v>1258</v>
      </c>
      <c r="K49" s="733">
        <f t="shared" si="4"/>
        <v>1424</v>
      </c>
      <c r="L49" s="733">
        <f t="shared" si="4"/>
        <v>1060</v>
      </c>
      <c r="M49" s="733">
        <f t="shared" si="4"/>
        <v>1558</v>
      </c>
      <c r="N49" s="733">
        <f t="shared" si="4"/>
        <v>3738</v>
      </c>
      <c r="O49" s="733">
        <f t="shared" si="4"/>
        <v>5053</v>
      </c>
      <c r="P49" s="733">
        <f t="shared" si="4"/>
        <v>5189</v>
      </c>
      <c r="Q49" s="733">
        <f t="shared" si="4"/>
        <v>2784</v>
      </c>
      <c r="R49" s="733">
        <f t="shared" si="4"/>
        <v>1743</v>
      </c>
      <c r="S49" s="733">
        <f t="shared" si="4"/>
        <v>646</v>
      </c>
      <c r="T49" s="733">
        <f t="shared" si="4"/>
        <v>624</v>
      </c>
      <c r="U49" s="733">
        <f t="shared" si="4"/>
        <v>377</v>
      </c>
      <c r="V49" s="733">
        <f t="shared" si="4"/>
        <v>373</v>
      </c>
      <c r="W49" s="733">
        <f t="shared" si="4"/>
        <v>152</v>
      </c>
      <c r="X49" s="733">
        <f t="shared" si="4"/>
        <v>94</v>
      </c>
      <c r="Y49" s="733">
        <f t="shared" si="4"/>
        <v>207</v>
      </c>
      <c r="Z49" s="734">
        <f t="shared" si="4"/>
        <v>29390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318.12</v>
      </c>
      <c r="G50" s="731">
        <f t="shared" si="5"/>
        <v>107</v>
      </c>
      <c r="H50" s="731">
        <f t="shared" si="5"/>
        <v>311.5</v>
      </c>
      <c r="I50" s="731">
        <f t="shared" si="5"/>
        <v>253.82</v>
      </c>
      <c r="J50" s="731">
        <f t="shared" si="5"/>
        <v>315.16999999999996</v>
      </c>
      <c r="K50" s="731">
        <f t="shared" si="5"/>
        <v>405.88</v>
      </c>
      <c r="L50" s="731">
        <f t="shared" si="5"/>
        <v>400.2</v>
      </c>
      <c r="M50" s="731">
        <f t="shared" si="5"/>
        <v>826.12</v>
      </c>
      <c r="N50" s="731">
        <f t="shared" si="5"/>
        <v>2997.0099999999998</v>
      </c>
      <c r="O50" s="731">
        <f t="shared" si="5"/>
        <v>4106.49</v>
      </c>
      <c r="P50" s="731">
        <f t="shared" si="5"/>
        <v>4123.1900000000005</v>
      </c>
      <c r="Q50" s="731">
        <f t="shared" si="5"/>
        <v>2085.6800000000003</v>
      </c>
      <c r="R50" s="731">
        <f t="shared" si="5"/>
        <v>1441.9699999999998</v>
      </c>
      <c r="S50" s="731">
        <f t="shared" si="5"/>
        <v>627.16</v>
      </c>
      <c r="T50" s="731">
        <f t="shared" si="5"/>
        <v>590.65</v>
      </c>
      <c r="U50" s="731">
        <f t="shared" si="5"/>
        <v>377.87</v>
      </c>
      <c r="V50" s="731">
        <f t="shared" si="5"/>
        <v>346.46</v>
      </c>
      <c r="W50" s="731">
        <f t="shared" si="5"/>
        <v>133.75</v>
      </c>
      <c r="X50" s="731">
        <f t="shared" si="5"/>
        <v>85.06</v>
      </c>
      <c r="Y50" s="731">
        <f t="shared" si="5"/>
        <v>174.15</v>
      </c>
      <c r="Z50" s="723">
        <f t="shared" si="5"/>
        <v>20027.25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4633</v>
      </c>
      <c r="G51" s="726">
        <f t="shared" si="5"/>
        <v>3064</v>
      </c>
      <c r="H51" s="726">
        <f t="shared" si="5"/>
        <v>13241</v>
      </c>
      <c r="I51" s="726">
        <f t="shared" si="5"/>
        <v>15793</v>
      </c>
      <c r="J51" s="726">
        <f t="shared" si="5"/>
        <v>24011</v>
      </c>
      <c r="K51" s="726">
        <f t="shared" si="5"/>
        <v>42829</v>
      </c>
      <c r="L51" s="726">
        <f t="shared" si="5"/>
        <v>46517</v>
      </c>
      <c r="M51" s="726">
        <f t="shared" si="5"/>
        <v>99660</v>
      </c>
      <c r="N51" s="726">
        <f t="shared" si="5"/>
        <v>384612</v>
      </c>
      <c r="O51" s="726">
        <f t="shared" si="5"/>
        <v>528186</v>
      </c>
      <c r="P51" s="726">
        <f t="shared" si="5"/>
        <v>534934</v>
      </c>
      <c r="Q51" s="726">
        <f t="shared" si="5"/>
        <v>278898</v>
      </c>
      <c r="R51" s="726">
        <f t="shared" si="5"/>
        <v>212746</v>
      </c>
      <c r="S51" s="726">
        <f t="shared" si="5"/>
        <v>99491</v>
      </c>
      <c r="T51" s="726">
        <f t="shared" si="5"/>
        <v>94185</v>
      </c>
      <c r="U51" s="726">
        <f t="shared" si="5"/>
        <v>60878</v>
      </c>
      <c r="V51" s="726">
        <f t="shared" si="5"/>
        <v>51989</v>
      </c>
      <c r="W51" s="726">
        <f t="shared" si="5"/>
        <v>23258</v>
      </c>
      <c r="X51" s="726">
        <f t="shared" si="5"/>
        <v>15277</v>
      </c>
      <c r="Y51" s="726">
        <f t="shared" si="5"/>
        <v>28052</v>
      </c>
      <c r="Z51" s="727">
        <f t="shared" si="5"/>
        <v>2562254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733</v>
      </c>
      <c r="G52" s="733">
        <f t="shared" si="5"/>
        <v>324</v>
      </c>
      <c r="H52" s="733">
        <f t="shared" si="5"/>
        <v>1055</v>
      </c>
      <c r="I52" s="733">
        <f t="shared" si="5"/>
        <v>998</v>
      </c>
      <c r="J52" s="733">
        <f t="shared" si="5"/>
        <v>1258</v>
      </c>
      <c r="K52" s="733">
        <f t="shared" si="5"/>
        <v>1427</v>
      </c>
      <c r="L52" s="733">
        <f t="shared" si="5"/>
        <v>1065</v>
      </c>
      <c r="M52" s="733">
        <f t="shared" si="5"/>
        <v>1561</v>
      </c>
      <c r="N52" s="733">
        <f t="shared" si="5"/>
        <v>3745</v>
      </c>
      <c r="O52" s="733">
        <f t="shared" si="5"/>
        <v>5076</v>
      </c>
      <c r="P52" s="733">
        <f t="shared" si="5"/>
        <v>5253</v>
      </c>
      <c r="Q52" s="733">
        <f t="shared" si="5"/>
        <v>2792</v>
      </c>
      <c r="R52" s="733">
        <f t="shared" si="5"/>
        <v>1966</v>
      </c>
      <c r="S52" s="733">
        <f t="shared" si="5"/>
        <v>805</v>
      </c>
      <c r="T52" s="733">
        <f t="shared" si="5"/>
        <v>790</v>
      </c>
      <c r="U52" s="733">
        <f t="shared" si="5"/>
        <v>487</v>
      </c>
      <c r="V52" s="733">
        <f t="shared" si="5"/>
        <v>434</v>
      </c>
      <c r="W52" s="733">
        <f t="shared" si="5"/>
        <v>191</v>
      </c>
      <c r="X52" s="733">
        <f t="shared" si="5"/>
        <v>121</v>
      </c>
      <c r="Y52" s="733">
        <f t="shared" si="5"/>
        <v>244</v>
      </c>
      <c r="Z52" s="734">
        <f t="shared" si="5"/>
        <v>30325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364.03</v>
      </c>
      <c r="G53" s="731">
        <f t="shared" si="6"/>
        <v>261.58</v>
      </c>
      <c r="H53" s="731">
        <f t="shared" si="6"/>
        <v>564.79999999999995</v>
      </c>
      <c r="I53" s="731">
        <f t="shared" si="6"/>
        <v>850.84000000000015</v>
      </c>
      <c r="J53" s="731">
        <f t="shared" si="6"/>
        <v>1020.8399999999999</v>
      </c>
      <c r="K53" s="731">
        <f t="shared" si="6"/>
        <v>1928.9299999999998</v>
      </c>
      <c r="L53" s="731">
        <f t="shared" si="6"/>
        <v>3176.6200000000003</v>
      </c>
      <c r="M53" s="731">
        <f t="shared" si="6"/>
        <v>4088.64</v>
      </c>
      <c r="N53" s="731">
        <f t="shared" si="6"/>
        <v>10252.879999999999</v>
      </c>
      <c r="O53" s="731">
        <f t="shared" si="6"/>
        <v>10058.220000000001</v>
      </c>
      <c r="P53" s="731">
        <f t="shared" si="6"/>
        <v>9301.27</v>
      </c>
      <c r="Q53" s="731">
        <f t="shared" si="6"/>
        <v>5271.31</v>
      </c>
      <c r="R53" s="731">
        <f t="shared" si="6"/>
        <v>2406.31</v>
      </c>
      <c r="S53" s="731">
        <f t="shared" si="6"/>
        <v>1212.33</v>
      </c>
      <c r="T53" s="731">
        <f t="shared" si="6"/>
        <v>960.66</v>
      </c>
      <c r="U53" s="731">
        <f t="shared" si="6"/>
        <v>705.99</v>
      </c>
      <c r="V53" s="731">
        <f t="shared" si="6"/>
        <v>659.8</v>
      </c>
      <c r="W53" s="731">
        <f t="shared" si="6"/>
        <v>299.26</v>
      </c>
      <c r="X53" s="731">
        <f t="shared" si="6"/>
        <v>182.86</v>
      </c>
      <c r="Y53" s="731">
        <f t="shared" si="6"/>
        <v>306.64999999999998</v>
      </c>
      <c r="Z53" s="723">
        <f t="shared" si="6"/>
        <v>53873.819999999992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5923</v>
      </c>
      <c r="G54" s="726">
        <f t="shared" si="6"/>
        <v>18330</v>
      </c>
      <c r="H54" s="726">
        <f t="shared" si="6"/>
        <v>46316</v>
      </c>
      <c r="I54" s="726">
        <f t="shared" si="6"/>
        <v>120215</v>
      </c>
      <c r="J54" s="726">
        <f t="shared" si="6"/>
        <v>171046</v>
      </c>
      <c r="K54" s="726">
        <f t="shared" si="6"/>
        <v>484692</v>
      </c>
      <c r="L54" s="726">
        <f t="shared" si="6"/>
        <v>999623</v>
      </c>
      <c r="M54" s="726">
        <f t="shared" si="6"/>
        <v>1369880</v>
      </c>
      <c r="N54" s="726">
        <f t="shared" si="6"/>
        <v>3619925</v>
      </c>
      <c r="O54" s="726">
        <f t="shared" si="6"/>
        <v>3340831</v>
      </c>
      <c r="P54" s="726">
        <f t="shared" si="6"/>
        <v>2943990</v>
      </c>
      <c r="Q54" s="726">
        <f t="shared" si="6"/>
        <v>1850073</v>
      </c>
      <c r="R54" s="726">
        <f t="shared" si="6"/>
        <v>748904</v>
      </c>
      <c r="S54" s="726">
        <f t="shared" si="6"/>
        <v>441920</v>
      </c>
      <c r="T54" s="726">
        <f t="shared" si="6"/>
        <v>308110</v>
      </c>
      <c r="U54" s="726">
        <f t="shared" si="6"/>
        <v>268603</v>
      </c>
      <c r="V54" s="726">
        <f t="shared" si="6"/>
        <v>233873</v>
      </c>
      <c r="W54" s="726">
        <f t="shared" si="6"/>
        <v>119152</v>
      </c>
      <c r="X54" s="726">
        <f t="shared" si="6"/>
        <v>77190</v>
      </c>
      <c r="Y54" s="726">
        <f t="shared" si="6"/>
        <v>109210</v>
      </c>
      <c r="Z54" s="727">
        <f t="shared" si="6"/>
        <v>17277806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1051</v>
      </c>
      <c r="G55" s="736">
        <f t="shared" si="6"/>
        <v>2157</v>
      </c>
      <c r="H55" s="736">
        <f t="shared" si="6"/>
        <v>3405</v>
      </c>
      <c r="I55" s="736">
        <f t="shared" si="6"/>
        <v>6336</v>
      </c>
      <c r="J55" s="736">
        <f t="shared" si="6"/>
        <v>6798</v>
      </c>
      <c r="K55" s="736">
        <f t="shared" si="6"/>
        <v>13835</v>
      </c>
      <c r="L55" s="736">
        <f t="shared" si="6"/>
        <v>22564</v>
      </c>
      <c r="M55" s="736">
        <f t="shared" si="6"/>
        <v>23928</v>
      </c>
      <c r="N55" s="736">
        <f t="shared" si="6"/>
        <v>50702</v>
      </c>
      <c r="O55" s="736">
        <f t="shared" si="6"/>
        <v>38299</v>
      </c>
      <c r="P55" s="736">
        <f t="shared" si="6"/>
        <v>28725</v>
      </c>
      <c r="Q55" s="736">
        <f t="shared" si="6"/>
        <v>15219</v>
      </c>
      <c r="R55" s="736">
        <f t="shared" si="6"/>
        <v>5590</v>
      </c>
      <c r="S55" s="736">
        <f t="shared" si="6"/>
        <v>2700</v>
      </c>
      <c r="T55" s="736">
        <f t="shared" si="6"/>
        <v>1753</v>
      </c>
      <c r="U55" s="736">
        <f t="shared" si="6"/>
        <v>1320</v>
      </c>
      <c r="V55" s="736">
        <f t="shared" si="6"/>
        <v>1037</v>
      </c>
      <c r="W55" s="736">
        <f t="shared" si="6"/>
        <v>445</v>
      </c>
      <c r="X55" s="736">
        <f t="shared" si="6"/>
        <v>257</v>
      </c>
      <c r="Y55" s="736">
        <f t="shared" si="6"/>
        <v>433</v>
      </c>
      <c r="Z55" s="737">
        <f t="shared" si="6"/>
        <v>226554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502.71</v>
      </c>
      <c r="H59" s="901"/>
      <c r="I59" s="901">
        <v>50271</v>
      </c>
      <c r="J59" s="901"/>
      <c r="K59" s="901">
        <v>349.04</v>
      </c>
      <c r="L59" s="901"/>
      <c r="M59" s="901">
        <v>284.74</v>
      </c>
      <c r="N59" s="901"/>
      <c r="O59" s="901">
        <v>43.07</v>
      </c>
      <c r="P59" s="901"/>
      <c r="Q59" s="901">
        <v>80.28</v>
      </c>
      <c r="R59" s="901"/>
      <c r="S59" s="906">
        <f>M59+O59+Q59</f>
        <v>408.09000000000003</v>
      </c>
      <c r="T59" s="907"/>
      <c r="U59" s="901">
        <f>Z53+G59+K59+S59</f>
        <v>55133.659999999989</v>
      </c>
      <c r="V59" s="901"/>
      <c r="W59" s="901">
        <f>Z54</f>
        <v>17277806</v>
      </c>
      <c r="X59" s="901"/>
      <c r="Y59" s="901">
        <f>Z55</f>
        <v>226554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408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386</v>
      </c>
      <c r="D5" s="721" t="s">
        <v>27</v>
      </c>
      <c r="E5" s="722">
        <v>0</v>
      </c>
      <c r="F5" s="722">
        <v>0.43</v>
      </c>
      <c r="G5" s="722">
        <v>1.68</v>
      </c>
      <c r="H5" s="722">
        <v>2.19</v>
      </c>
      <c r="I5" s="722">
        <v>17.68</v>
      </c>
      <c r="J5" s="722">
        <v>41.01</v>
      </c>
      <c r="K5" s="722">
        <v>86.95</v>
      </c>
      <c r="L5" s="722">
        <v>140.97999999999999</v>
      </c>
      <c r="M5" s="722">
        <v>107.83</v>
      </c>
      <c r="N5" s="722">
        <v>266.75</v>
      </c>
      <c r="O5" s="722">
        <v>274.8</v>
      </c>
      <c r="P5" s="722">
        <v>327.45999999999998</v>
      </c>
      <c r="Q5" s="722">
        <v>263.18</v>
      </c>
      <c r="R5" s="722">
        <v>129.27000000000001</v>
      </c>
      <c r="S5" s="722">
        <v>44.19</v>
      </c>
      <c r="T5" s="722">
        <v>34.729999999999997</v>
      </c>
      <c r="U5" s="722">
        <v>20.239999999999998</v>
      </c>
      <c r="V5" s="722">
        <v>27.05</v>
      </c>
      <c r="W5" s="722">
        <v>8.92</v>
      </c>
      <c r="X5" s="722">
        <v>4.9000000000000004</v>
      </c>
      <c r="Y5" s="722">
        <v>3.51</v>
      </c>
      <c r="Z5" s="723">
        <v>1803.75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18</v>
      </c>
      <c r="G6" s="726">
        <v>211</v>
      </c>
      <c r="H6" s="726">
        <v>303</v>
      </c>
      <c r="I6" s="726">
        <v>4031</v>
      </c>
      <c r="J6" s="726">
        <v>12968</v>
      </c>
      <c r="K6" s="726">
        <v>33807</v>
      </c>
      <c r="L6" s="726">
        <v>54443</v>
      </c>
      <c r="M6" s="726">
        <v>45332</v>
      </c>
      <c r="N6" s="726">
        <v>130791</v>
      </c>
      <c r="O6" s="726">
        <v>145187</v>
      </c>
      <c r="P6" s="726">
        <v>184063</v>
      </c>
      <c r="Q6" s="726">
        <v>152495</v>
      </c>
      <c r="R6" s="726">
        <v>82118</v>
      </c>
      <c r="S6" s="726">
        <v>26548</v>
      </c>
      <c r="T6" s="726">
        <v>20419</v>
      </c>
      <c r="U6" s="726">
        <v>11723</v>
      </c>
      <c r="V6" s="726">
        <v>16532</v>
      </c>
      <c r="W6" s="726">
        <v>5202</v>
      </c>
      <c r="X6" s="726">
        <v>3017</v>
      </c>
      <c r="Y6" s="726">
        <v>2181</v>
      </c>
      <c r="Z6" s="727">
        <v>931389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4</v>
      </c>
      <c r="G7" s="729">
        <v>26</v>
      </c>
      <c r="H7" s="729">
        <v>22</v>
      </c>
      <c r="I7" s="729">
        <v>203</v>
      </c>
      <c r="J7" s="729">
        <v>475</v>
      </c>
      <c r="K7" s="729">
        <v>919</v>
      </c>
      <c r="L7" s="729">
        <v>1216</v>
      </c>
      <c r="M7" s="729">
        <v>806</v>
      </c>
      <c r="N7" s="729">
        <v>1875</v>
      </c>
      <c r="O7" s="729">
        <v>1715</v>
      </c>
      <c r="P7" s="729">
        <v>1791</v>
      </c>
      <c r="Q7" s="729">
        <v>1227</v>
      </c>
      <c r="R7" s="729">
        <v>539</v>
      </c>
      <c r="S7" s="729">
        <v>149</v>
      </c>
      <c r="T7" s="729">
        <v>97</v>
      </c>
      <c r="U7" s="729">
        <v>49</v>
      </c>
      <c r="V7" s="729">
        <v>62</v>
      </c>
      <c r="W7" s="729">
        <v>15</v>
      </c>
      <c r="X7" s="729">
        <v>7</v>
      </c>
      <c r="Y7" s="729">
        <v>4</v>
      </c>
      <c r="Z7" s="730">
        <v>11201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387</v>
      </c>
      <c r="D8" s="721" t="s">
        <v>27</v>
      </c>
      <c r="E8" s="731">
        <v>0</v>
      </c>
      <c r="F8" s="731">
        <v>1.46</v>
      </c>
      <c r="G8" s="731">
        <v>26.85</v>
      </c>
      <c r="H8" s="731">
        <v>25.28</v>
      </c>
      <c r="I8" s="731">
        <v>178.16</v>
      </c>
      <c r="J8" s="731">
        <v>260.75</v>
      </c>
      <c r="K8" s="731">
        <v>312.89999999999998</v>
      </c>
      <c r="L8" s="731">
        <v>324.14999999999998</v>
      </c>
      <c r="M8" s="731">
        <v>200.54</v>
      </c>
      <c r="N8" s="731">
        <v>211.19</v>
      </c>
      <c r="O8" s="731">
        <v>200.76</v>
      </c>
      <c r="P8" s="731">
        <v>202.91</v>
      </c>
      <c r="Q8" s="731">
        <v>131.16</v>
      </c>
      <c r="R8" s="731">
        <v>71.790000000000006</v>
      </c>
      <c r="S8" s="731">
        <v>43.18</v>
      </c>
      <c r="T8" s="731">
        <v>31.41</v>
      </c>
      <c r="U8" s="731">
        <v>20.32</v>
      </c>
      <c r="V8" s="731">
        <v>32.1</v>
      </c>
      <c r="W8" s="731">
        <v>3.15</v>
      </c>
      <c r="X8" s="731">
        <v>2.56</v>
      </c>
      <c r="Y8" s="731">
        <v>2.0099999999999998</v>
      </c>
      <c r="Z8" s="723">
        <v>2282.63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63</v>
      </c>
      <c r="G9" s="726">
        <v>1911</v>
      </c>
      <c r="H9" s="726">
        <v>3025</v>
      </c>
      <c r="I9" s="726">
        <v>26555</v>
      </c>
      <c r="J9" s="726">
        <v>44505</v>
      </c>
      <c r="K9" s="726">
        <v>66139</v>
      </c>
      <c r="L9" s="726">
        <v>75862</v>
      </c>
      <c r="M9" s="726">
        <v>52877</v>
      </c>
      <c r="N9" s="726">
        <v>60858</v>
      </c>
      <c r="O9" s="726">
        <v>62548</v>
      </c>
      <c r="P9" s="726">
        <v>63215</v>
      </c>
      <c r="Q9" s="726">
        <v>46476</v>
      </c>
      <c r="R9" s="726">
        <v>26120</v>
      </c>
      <c r="S9" s="726">
        <v>16442</v>
      </c>
      <c r="T9" s="726">
        <v>11649</v>
      </c>
      <c r="U9" s="726">
        <v>7872</v>
      </c>
      <c r="V9" s="726">
        <v>12742</v>
      </c>
      <c r="W9" s="726">
        <v>1188</v>
      </c>
      <c r="X9" s="726">
        <v>1082</v>
      </c>
      <c r="Y9" s="726">
        <v>879</v>
      </c>
      <c r="Z9" s="727">
        <v>582008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13</v>
      </c>
      <c r="G10" s="729">
        <v>236</v>
      </c>
      <c r="H10" s="729">
        <v>217</v>
      </c>
      <c r="I10" s="729">
        <v>1381</v>
      </c>
      <c r="J10" s="729">
        <v>1725</v>
      </c>
      <c r="K10" s="729">
        <v>1880</v>
      </c>
      <c r="L10" s="729">
        <v>1736</v>
      </c>
      <c r="M10" s="729">
        <v>952</v>
      </c>
      <c r="N10" s="729">
        <v>900</v>
      </c>
      <c r="O10" s="729">
        <v>731</v>
      </c>
      <c r="P10" s="729">
        <v>644</v>
      </c>
      <c r="Q10" s="729">
        <v>370</v>
      </c>
      <c r="R10" s="729">
        <v>174</v>
      </c>
      <c r="S10" s="729">
        <v>96</v>
      </c>
      <c r="T10" s="729">
        <v>48</v>
      </c>
      <c r="U10" s="729">
        <v>26</v>
      </c>
      <c r="V10" s="729">
        <v>43</v>
      </c>
      <c r="W10" s="729">
        <v>4</v>
      </c>
      <c r="X10" s="729">
        <v>2</v>
      </c>
      <c r="Y10" s="729">
        <v>3</v>
      </c>
      <c r="Z10" s="730">
        <v>11181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404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0.28999999999999998</v>
      </c>
      <c r="J11" s="731">
        <v>0.4</v>
      </c>
      <c r="K11" s="731">
        <v>1.38</v>
      </c>
      <c r="L11" s="731">
        <v>2.15</v>
      </c>
      <c r="M11" s="731">
        <v>37.24</v>
      </c>
      <c r="N11" s="731">
        <v>166.6</v>
      </c>
      <c r="O11" s="731">
        <v>252.65</v>
      </c>
      <c r="P11" s="731">
        <v>282.64</v>
      </c>
      <c r="Q11" s="731">
        <v>186.73</v>
      </c>
      <c r="R11" s="731">
        <v>9.8699999999999992</v>
      </c>
      <c r="S11" s="731">
        <v>5.75</v>
      </c>
      <c r="T11" s="731">
        <v>2.52</v>
      </c>
      <c r="U11" s="731">
        <v>0.78</v>
      </c>
      <c r="V11" s="731">
        <v>0.85</v>
      </c>
      <c r="W11" s="731">
        <v>0.49</v>
      </c>
      <c r="X11" s="731">
        <v>0</v>
      </c>
      <c r="Y11" s="731">
        <v>0</v>
      </c>
      <c r="Z11" s="723">
        <v>950.34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27</v>
      </c>
      <c r="J12" s="726">
        <v>49</v>
      </c>
      <c r="K12" s="726">
        <v>217</v>
      </c>
      <c r="L12" s="726">
        <v>283</v>
      </c>
      <c r="M12" s="726">
        <v>6711</v>
      </c>
      <c r="N12" s="726">
        <v>32591</v>
      </c>
      <c r="O12" s="726">
        <v>54313</v>
      </c>
      <c r="P12" s="726">
        <v>64287</v>
      </c>
      <c r="Q12" s="726">
        <v>42907</v>
      </c>
      <c r="R12" s="726">
        <v>2394</v>
      </c>
      <c r="S12" s="726">
        <v>1432</v>
      </c>
      <c r="T12" s="726">
        <v>613</v>
      </c>
      <c r="U12" s="726">
        <v>154</v>
      </c>
      <c r="V12" s="726">
        <v>195</v>
      </c>
      <c r="W12" s="726">
        <v>122</v>
      </c>
      <c r="X12" s="726">
        <v>0</v>
      </c>
      <c r="Y12" s="726">
        <v>0</v>
      </c>
      <c r="Z12" s="727">
        <v>206295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2</v>
      </c>
      <c r="J13" s="729">
        <v>2</v>
      </c>
      <c r="K13" s="729">
        <v>9</v>
      </c>
      <c r="L13" s="729">
        <v>10</v>
      </c>
      <c r="M13" s="729">
        <v>138</v>
      </c>
      <c r="N13" s="729">
        <v>513</v>
      </c>
      <c r="O13" s="729">
        <v>615</v>
      </c>
      <c r="P13" s="729">
        <v>479</v>
      </c>
      <c r="Q13" s="729">
        <v>205</v>
      </c>
      <c r="R13" s="729">
        <v>14</v>
      </c>
      <c r="S13" s="729">
        <v>8</v>
      </c>
      <c r="T13" s="729">
        <v>4</v>
      </c>
      <c r="U13" s="729">
        <v>0</v>
      </c>
      <c r="V13" s="729">
        <v>0</v>
      </c>
      <c r="W13" s="729">
        <v>1</v>
      </c>
      <c r="X13" s="729">
        <v>0</v>
      </c>
      <c r="Y13" s="729">
        <v>0</v>
      </c>
      <c r="Z13" s="730">
        <v>2000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405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2.13</v>
      </c>
      <c r="K14" s="731">
        <v>1.52</v>
      </c>
      <c r="L14" s="731">
        <v>0.54</v>
      </c>
      <c r="M14" s="731">
        <v>0</v>
      </c>
      <c r="N14" s="731">
        <v>0.25</v>
      </c>
      <c r="O14" s="731">
        <v>4.87</v>
      </c>
      <c r="P14" s="731">
        <v>0.66</v>
      </c>
      <c r="Q14" s="731">
        <v>0.71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10.68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273</v>
      </c>
      <c r="K15" s="726">
        <v>239</v>
      </c>
      <c r="L15" s="726">
        <v>98</v>
      </c>
      <c r="M15" s="726">
        <v>0</v>
      </c>
      <c r="N15" s="726">
        <v>55</v>
      </c>
      <c r="O15" s="726">
        <v>1332</v>
      </c>
      <c r="P15" s="726">
        <v>160</v>
      </c>
      <c r="Q15" s="726">
        <v>177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2334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14</v>
      </c>
      <c r="K16" s="729">
        <v>10</v>
      </c>
      <c r="L16" s="729">
        <v>3</v>
      </c>
      <c r="M16" s="729">
        <v>0</v>
      </c>
      <c r="N16" s="729">
        <v>1</v>
      </c>
      <c r="O16" s="729">
        <v>18</v>
      </c>
      <c r="P16" s="729">
        <v>1</v>
      </c>
      <c r="Q16" s="729">
        <v>1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48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1.89</v>
      </c>
      <c r="G17" s="731">
        <f t="shared" si="0"/>
        <v>28.53</v>
      </c>
      <c r="H17" s="731">
        <f t="shared" si="0"/>
        <v>27.470000000000002</v>
      </c>
      <c r="I17" s="731">
        <f t="shared" si="0"/>
        <v>196.13</v>
      </c>
      <c r="J17" s="731">
        <f t="shared" si="0"/>
        <v>304.28999999999996</v>
      </c>
      <c r="K17" s="731">
        <f t="shared" si="0"/>
        <v>402.74999999999994</v>
      </c>
      <c r="L17" s="731">
        <f t="shared" si="0"/>
        <v>467.82</v>
      </c>
      <c r="M17" s="731">
        <f t="shared" si="0"/>
        <v>345.61</v>
      </c>
      <c r="N17" s="731">
        <f t="shared" si="0"/>
        <v>644.79</v>
      </c>
      <c r="O17" s="731">
        <f t="shared" si="0"/>
        <v>733.08</v>
      </c>
      <c r="P17" s="731">
        <f t="shared" si="0"/>
        <v>813.67</v>
      </c>
      <c r="Q17" s="731">
        <f t="shared" si="0"/>
        <v>581.78000000000009</v>
      </c>
      <c r="R17" s="731">
        <f t="shared" si="0"/>
        <v>210.93</v>
      </c>
      <c r="S17" s="731">
        <f t="shared" si="0"/>
        <v>93.12</v>
      </c>
      <c r="T17" s="731">
        <f t="shared" si="0"/>
        <v>68.66</v>
      </c>
      <c r="U17" s="731">
        <f t="shared" si="0"/>
        <v>41.34</v>
      </c>
      <c r="V17" s="731">
        <f t="shared" si="0"/>
        <v>60.000000000000007</v>
      </c>
      <c r="W17" s="731">
        <f t="shared" si="0"/>
        <v>12.56</v>
      </c>
      <c r="X17" s="731">
        <f t="shared" si="0"/>
        <v>7.4600000000000009</v>
      </c>
      <c r="Y17" s="731">
        <f t="shared" si="0"/>
        <v>5.52</v>
      </c>
      <c r="Z17" s="723">
        <f t="shared" si="0"/>
        <v>5047.4000000000005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81</v>
      </c>
      <c r="G18" s="726">
        <f t="shared" si="0"/>
        <v>2122</v>
      </c>
      <c r="H18" s="726">
        <f t="shared" si="0"/>
        <v>3328</v>
      </c>
      <c r="I18" s="726">
        <f t="shared" si="0"/>
        <v>30613</v>
      </c>
      <c r="J18" s="726">
        <f t="shared" si="0"/>
        <v>57795</v>
      </c>
      <c r="K18" s="726">
        <f t="shared" si="0"/>
        <v>100402</v>
      </c>
      <c r="L18" s="726">
        <f t="shared" si="0"/>
        <v>130686</v>
      </c>
      <c r="M18" s="726">
        <f t="shared" si="0"/>
        <v>104920</v>
      </c>
      <c r="N18" s="726">
        <f t="shared" si="0"/>
        <v>224295</v>
      </c>
      <c r="O18" s="726">
        <f t="shared" si="0"/>
        <v>263380</v>
      </c>
      <c r="P18" s="726">
        <f t="shared" si="0"/>
        <v>311725</v>
      </c>
      <c r="Q18" s="726">
        <f t="shared" si="0"/>
        <v>242055</v>
      </c>
      <c r="R18" s="726">
        <f t="shared" si="0"/>
        <v>110632</v>
      </c>
      <c r="S18" s="726">
        <f t="shared" si="0"/>
        <v>44422</v>
      </c>
      <c r="T18" s="726">
        <f t="shared" si="0"/>
        <v>32681</v>
      </c>
      <c r="U18" s="726">
        <f t="shared" si="0"/>
        <v>19749</v>
      </c>
      <c r="V18" s="726">
        <f t="shared" si="0"/>
        <v>29469</v>
      </c>
      <c r="W18" s="726">
        <f t="shared" si="0"/>
        <v>6512</v>
      </c>
      <c r="X18" s="726">
        <f t="shared" si="0"/>
        <v>4099</v>
      </c>
      <c r="Y18" s="726">
        <f t="shared" si="0"/>
        <v>3060</v>
      </c>
      <c r="Z18" s="727">
        <f t="shared" si="0"/>
        <v>1722026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17</v>
      </c>
      <c r="G19" s="733">
        <f t="shared" si="0"/>
        <v>262</v>
      </c>
      <c r="H19" s="733">
        <f t="shared" si="0"/>
        <v>239</v>
      </c>
      <c r="I19" s="733">
        <f t="shared" si="0"/>
        <v>1586</v>
      </c>
      <c r="J19" s="733">
        <f t="shared" si="0"/>
        <v>2216</v>
      </c>
      <c r="K19" s="733">
        <f t="shared" si="0"/>
        <v>2818</v>
      </c>
      <c r="L19" s="733">
        <f t="shared" si="0"/>
        <v>2965</v>
      </c>
      <c r="M19" s="733">
        <f t="shared" si="0"/>
        <v>1896</v>
      </c>
      <c r="N19" s="733">
        <f t="shared" si="0"/>
        <v>3289</v>
      </c>
      <c r="O19" s="733">
        <f t="shared" si="0"/>
        <v>3079</v>
      </c>
      <c r="P19" s="733">
        <f t="shared" si="0"/>
        <v>2915</v>
      </c>
      <c r="Q19" s="733">
        <f t="shared" si="0"/>
        <v>1803</v>
      </c>
      <c r="R19" s="733">
        <f t="shared" si="0"/>
        <v>727</v>
      </c>
      <c r="S19" s="733">
        <f t="shared" si="0"/>
        <v>253</v>
      </c>
      <c r="T19" s="733">
        <f t="shared" si="0"/>
        <v>149</v>
      </c>
      <c r="U19" s="733">
        <f t="shared" si="0"/>
        <v>75</v>
      </c>
      <c r="V19" s="733">
        <f t="shared" si="0"/>
        <v>105</v>
      </c>
      <c r="W19" s="733">
        <f t="shared" si="0"/>
        <v>20</v>
      </c>
      <c r="X19" s="733">
        <f t="shared" si="0"/>
        <v>9</v>
      </c>
      <c r="Y19" s="733">
        <f t="shared" si="0"/>
        <v>7</v>
      </c>
      <c r="Z19" s="734">
        <f t="shared" si="0"/>
        <v>24430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371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0</v>
      </c>
      <c r="J20" s="731">
        <v>2.67</v>
      </c>
      <c r="K20" s="731">
        <v>4.42</v>
      </c>
      <c r="L20" s="731">
        <v>2.56</v>
      </c>
      <c r="M20" s="731">
        <v>45.92</v>
      </c>
      <c r="N20" s="731">
        <v>30.24</v>
      </c>
      <c r="O20" s="731">
        <v>29.5</v>
      </c>
      <c r="P20" s="731">
        <v>40.380000000000003</v>
      </c>
      <c r="Q20" s="731">
        <v>56.69</v>
      </c>
      <c r="R20" s="731">
        <v>3.85</v>
      </c>
      <c r="S20" s="731">
        <v>0.19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216.42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0</v>
      </c>
      <c r="J21" s="726">
        <v>235</v>
      </c>
      <c r="K21" s="726">
        <v>409</v>
      </c>
      <c r="L21" s="726">
        <v>258</v>
      </c>
      <c r="M21" s="726">
        <v>4916</v>
      </c>
      <c r="N21" s="726">
        <v>3310</v>
      </c>
      <c r="O21" s="726">
        <v>3100</v>
      </c>
      <c r="P21" s="726">
        <v>4367</v>
      </c>
      <c r="Q21" s="726">
        <v>6537</v>
      </c>
      <c r="R21" s="726">
        <v>428</v>
      </c>
      <c r="S21" s="726">
        <v>21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23581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0</v>
      </c>
      <c r="J22" s="729">
        <v>8</v>
      </c>
      <c r="K22" s="729">
        <v>5</v>
      </c>
      <c r="L22" s="729">
        <v>3</v>
      </c>
      <c r="M22" s="729">
        <v>34</v>
      </c>
      <c r="N22" s="729">
        <v>23</v>
      </c>
      <c r="O22" s="729">
        <v>23</v>
      </c>
      <c r="P22" s="729">
        <v>25</v>
      </c>
      <c r="Q22" s="729">
        <v>47</v>
      </c>
      <c r="R22" s="729">
        <v>3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171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372</v>
      </c>
      <c r="D23" s="721" t="s">
        <v>27</v>
      </c>
      <c r="E23" s="731">
        <v>0</v>
      </c>
      <c r="F23" s="731">
        <v>3.35</v>
      </c>
      <c r="G23" s="731">
        <v>0</v>
      </c>
      <c r="H23" s="731">
        <v>0.53</v>
      </c>
      <c r="I23" s="731">
        <v>0</v>
      </c>
      <c r="J23" s="731">
        <v>0.35</v>
      </c>
      <c r="K23" s="731">
        <v>0</v>
      </c>
      <c r="L23" s="731">
        <v>0</v>
      </c>
      <c r="M23" s="731">
        <v>1.3</v>
      </c>
      <c r="N23" s="731">
        <v>0.28999999999999998</v>
      </c>
      <c r="O23" s="731">
        <v>0</v>
      </c>
      <c r="P23" s="731">
        <v>0.17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5.99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67</v>
      </c>
      <c r="G24" s="726">
        <v>0</v>
      </c>
      <c r="H24" s="726">
        <v>19</v>
      </c>
      <c r="I24" s="726">
        <v>0</v>
      </c>
      <c r="J24" s="726">
        <v>19</v>
      </c>
      <c r="K24" s="726">
        <v>0</v>
      </c>
      <c r="L24" s="726">
        <v>0</v>
      </c>
      <c r="M24" s="726">
        <v>126</v>
      </c>
      <c r="N24" s="726">
        <v>26</v>
      </c>
      <c r="O24" s="726">
        <v>0</v>
      </c>
      <c r="P24" s="726">
        <v>16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273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10</v>
      </c>
      <c r="G25" s="729">
        <v>0</v>
      </c>
      <c r="H25" s="729">
        <v>2</v>
      </c>
      <c r="I25" s="729">
        <v>0</v>
      </c>
      <c r="J25" s="729">
        <v>1</v>
      </c>
      <c r="K25" s="729">
        <v>0</v>
      </c>
      <c r="L25" s="729">
        <v>0</v>
      </c>
      <c r="M25" s="729">
        <v>3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16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3.35</v>
      </c>
      <c r="G26" s="731">
        <f t="shared" si="1"/>
        <v>0</v>
      </c>
      <c r="H26" s="731">
        <f t="shared" si="1"/>
        <v>0.53</v>
      </c>
      <c r="I26" s="731">
        <f t="shared" si="1"/>
        <v>0</v>
      </c>
      <c r="J26" s="731">
        <f t="shared" si="1"/>
        <v>3.02</v>
      </c>
      <c r="K26" s="731">
        <f t="shared" si="1"/>
        <v>4.42</v>
      </c>
      <c r="L26" s="731">
        <f t="shared" si="1"/>
        <v>2.56</v>
      </c>
      <c r="M26" s="731">
        <f t="shared" si="1"/>
        <v>47.22</v>
      </c>
      <c r="N26" s="731">
        <f t="shared" si="1"/>
        <v>30.529999999999998</v>
      </c>
      <c r="O26" s="731">
        <f t="shared" si="1"/>
        <v>29.5</v>
      </c>
      <c r="P26" s="731">
        <f t="shared" si="1"/>
        <v>40.550000000000004</v>
      </c>
      <c r="Q26" s="731">
        <f t="shared" si="1"/>
        <v>56.69</v>
      </c>
      <c r="R26" s="731">
        <f t="shared" si="1"/>
        <v>3.85</v>
      </c>
      <c r="S26" s="731">
        <f t="shared" si="1"/>
        <v>0.19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222.41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67</v>
      </c>
      <c r="G27" s="726">
        <f t="shared" si="1"/>
        <v>0</v>
      </c>
      <c r="H27" s="726">
        <f t="shared" si="1"/>
        <v>19</v>
      </c>
      <c r="I27" s="726">
        <f t="shared" si="1"/>
        <v>0</v>
      </c>
      <c r="J27" s="726">
        <f t="shared" si="1"/>
        <v>254</v>
      </c>
      <c r="K27" s="726">
        <f t="shared" si="1"/>
        <v>409</v>
      </c>
      <c r="L27" s="726">
        <f t="shared" si="1"/>
        <v>258</v>
      </c>
      <c r="M27" s="726">
        <f t="shared" si="1"/>
        <v>5042</v>
      </c>
      <c r="N27" s="726">
        <f t="shared" si="1"/>
        <v>3336</v>
      </c>
      <c r="O27" s="726">
        <f t="shared" si="1"/>
        <v>3100</v>
      </c>
      <c r="P27" s="726">
        <f t="shared" si="1"/>
        <v>4383</v>
      </c>
      <c r="Q27" s="726">
        <f t="shared" si="1"/>
        <v>6537</v>
      </c>
      <c r="R27" s="726">
        <f t="shared" si="1"/>
        <v>428</v>
      </c>
      <c r="S27" s="726">
        <f t="shared" si="1"/>
        <v>21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23854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10</v>
      </c>
      <c r="G28" s="733">
        <f t="shared" si="1"/>
        <v>0</v>
      </c>
      <c r="H28" s="733">
        <f t="shared" si="1"/>
        <v>2</v>
      </c>
      <c r="I28" s="733">
        <f t="shared" si="1"/>
        <v>0</v>
      </c>
      <c r="J28" s="733">
        <f t="shared" si="1"/>
        <v>9</v>
      </c>
      <c r="K28" s="733">
        <f t="shared" si="1"/>
        <v>5</v>
      </c>
      <c r="L28" s="733">
        <f t="shared" si="1"/>
        <v>3</v>
      </c>
      <c r="M28" s="733">
        <f t="shared" si="1"/>
        <v>37</v>
      </c>
      <c r="N28" s="733">
        <f t="shared" si="1"/>
        <v>23</v>
      </c>
      <c r="O28" s="733">
        <f t="shared" si="1"/>
        <v>23</v>
      </c>
      <c r="P28" s="733">
        <f t="shared" si="1"/>
        <v>25</v>
      </c>
      <c r="Q28" s="733">
        <f t="shared" si="1"/>
        <v>47</v>
      </c>
      <c r="R28" s="733">
        <f t="shared" si="1"/>
        <v>3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187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5.24</v>
      </c>
      <c r="G29" s="731">
        <f t="shared" si="2"/>
        <v>28.53</v>
      </c>
      <c r="H29" s="731">
        <f t="shared" si="2"/>
        <v>28.000000000000004</v>
      </c>
      <c r="I29" s="731">
        <f t="shared" si="2"/>
        <v>196.13</v>
      </c>
      <c r="J29" s="731">
        <f t="shared" si="2"/>
        <v>307.31</v>
      </c>
      <c r="K29" s="731">
        <f t="shared" si="2"/>
        <v>407.16999999999996</v>
      </c>
      <c r="L29" s="731">
        <f t="shared" si="2"/>
        <v>470.38</v>
      </c>
      <c r="M29" s="731">
        <f t="shared" si="2"/>
        <v>392.83000000000004</v>
      </c>
      <c r="N29" s="731">
        <f t="shared" si="2"/>
        <v>675.31999999999994</v>
      </c>
      <c r="O29" s="731">
        <f t="shared" si="2"/>
        <v>762.58</v>
      </c>
      <c r="P29" s="731">
        <f t="shared" si="2"/>
        <v>854.21999999999991</v>
      </c>
      <c r="Q29" s="731">
        <f t="shared" si="2"/>
        <v>638.47</v>
      </c>
      <c r="R29" s="731">
        <f t="shared" si="2"/>
        <v>214.78</v>
      </c>
      <c r="S29" s="731">
        <f t="shared" si="2"/>
        <v>93.31</v>
      </c>
      <c r="T29" s="731">
        <f t="shared" si="2"/>
        <v>68.66</v>
      </c>
      <c r="U29" s="731">
        <f t="shared" si="2"/>
        <v>41.34</v>
      </c>
      <c r="V29" s="731">
        <f t="shared" si="2"/>
        <v>60.000000000000007</v>
      </c>
      <c r="W29" s="731">
        <f t="shared" si="2"/>
        <v>12.56</v>
      </c>
      <c r="X29" s="731">
        <f t="shared" si="2"/>
        <v>7.4600000000000009</v>
      </c>
      <c r="Y29" s="731">
        <f t="shared" si="2"/>
        <v>5.52</v>
      </c>
      <c r="Z29" s="723">
        <f t="shared" si="2"/>
        <v>5269.81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148</v>
      </c>
      <c r="G30" s="726">
        <f t="shared" si="2"/>
        <v>2122</v>
      </c>
      <c r="H30" s="726">
        <f t="shared" si="2"/>
        <v>3347</v>
      </c>
      <c r="I30" s="726">
        <f t="shared" si="2"/>
        <v>30613</v>
      </c>
      <c r="J30" s="726">
        <f t="shared" si="2"/>
        <v>58049</v>
      </c>
      <c r="K30" s="726">
        <f t="shared" si="2"/>
        <v>100811</v>
      </c>
      <c r="L30" s="726">
        <f t="shared" si="2"/>
        <v>130944</v>
      </c>
      <c r="M30" s="726">
        <f t="shared" si="2"/>
        <v>109962</v>
      </c>
      <c r="N30" s="726">
        <f t="shared" si="2"/>
        <v>227631</v>
      </c>
      <c r="O30" s="726">
        <f t="shared" si="2"/>
        <v>266480</v>
      </c>
      <c r="P30" s="726">
        <f t="shared" si="2"/>
        <v>316108</v>
      </c>
      <c r="Q30" s="726">
        <f t="shared" si="2"/>
        <v>248592</v>
      </c>
      <c r="R30" s="726">
        <f t="shared" si="2"/>
        <v>111060</v>
      </c>
      <c r="S30" s="726">
        <f t="shared" si="2"/>
        <v>44443</v>
      </c>
      <c r="T30" s="726">
        <f t="shared" si="2"/>
        <v>32681</v>
      </c>
      <c r="U30" s="726">
        <f t="shared" si="2"/>
        <v>19749</v>
      </c>
      <c r="V30" s="726">
        <f t="shared" si="2"/>
        <v>29469</v>
      </c>
      <c r="W30" s="726">
        <f t="shared" si="2"/>
        <v>6512</v>
      </c>
      <c r="X30" s="726">
        <f t="shared" si="2"/>
        <v>4099</v>
      </c>
      <c r="Y30" s="726">
        <f t="shared" si="2"/>
        <v>3060</v>
      </c>
      <c r="Z30" s="727">
        <f t="shared" si="2"/>
        <v>1745880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27</v>
      </c>
      <c r="G31" s="733">
        <f t="shared" si="2"/>
        <v>262</v>
      </c>
      <c r="H31" s="733">
        <f t="shared" si="2"/>
        <v>241</v>
      </c>
      <c r="I31" s="733">
        <f t="shared" si="2"/>
        <v>1586</v>
      </c>
      <c r="J31" s="733">
        <f t="shared" si="2"/>
        <v>2225</v>
      </c>
      <c r="K31" s="733">
        <f t="shared" si="2"/>
        <v>2823</v>
      </c>
      <c r="L31" s="733">
        <f t="shared" si="2"/>
        <v>2968</v>
      </c>
      <c r="M31" s="733">
        <f t="shared" si="2"/>
        <v>1933</v>
      </c>
      <c r="N31" s="733">
        <f t="shared" si="2"/>
        <v>3312</v>
      </c>
      <c r="O31" s="733">
        <f t="shared" si="2"/>
        <v>3102</v>
      </c>
      <c r="P31" s="733">
        <f t="shared" si="2"/>
        <v>2940</v>
      </c>
      <c r="Q31" s="733">
        <f t="shared" si="2"/>
        <v>1850</v>
      </c>
      <c r="R31" s="733">
        <f t="shared" si="2"/>
        <v>730</v>
      </c>
      <c r="S31" s="733">
        <f t="shared" si="2"/>
        <v>253</v>
      </c>
      <c r="T31" s="733">
        <f t="shared" si="2"/>
        <v>149</v>
      </c>
      <c r="U31" s="733">
        <f t="shared" si="2"/>
        <v>75</v>
      </c>
      <c r="V31" s="733">
        <f t="shared" si="2"/>
        <v>105</v>
      </c>
      <c r="W31" s="733">
        <f t="shared" si="2"/>
        <v>20</v>
      </c>
      <c r="X31" s="733">
        <f t="shared" si="2"/>
        <v>9</v>
      </c>
      <c r="Y31" s="733">
        <f t="shared" si="2"/>
        <v>7</v>
      </c>
      <c r="Z31" s="734">
        <f t="shared" si="2"/>
        <v>24617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0.94</v>
      </c>
      <c r="M32" s="731">
        <v>0</v>
      </c>
      <c r="N32" s="731">
        <v>6.54</v>
      </c>
      <c r="O32" s="731">
        <v>6.73</v>
      </c>
      <c r="P32" s="731">
        <v>8.44</v>
      </c>
      <c r="Q32" s="731">
        <v>13.95</v>
      </c>
      <c r="R32" s="731">
        <v>91.07</v>
      </c>
      <c r="S32" s="731">
        <v>88.93</v>
      </c>
      <c r="T32" s="731">
        <v>48.35</v>
      </c>
      <c r="U32" s="731">
        <v>61.14</v>
      </c>
      <c r="V32" s="731">
        <v>27.1</v>
      </c>
      <c r="W32" s="731">
        <v>31.94</v>
      </c>
      <c r="X32" s="731">
        <v>1.45</v>
      </c>
      <c r="Y32" s="731">
        <v>5.34</v>
      </c>
      <c r="Z32" s="723">
        <v>391.92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117</v>
      </c>
      <c r="M33" s="726">
        <v>0</v>
      </c>
      <c r="N33" s="726">
        <v>1213</v>
      </c>
      <c r="O33" s="726">
        <v>1284</v>
      </c>
      <c r="P33" s="726">
        <v>1986</v>
      </c>
      <c r="Q33" s="726">
        <v>3311</v>
      </c>
      <c r="R33" s="726">
        <v>20475</v>
      </c>
      <c r="S33" s="726">
        <v>19598</v>
      </c>
      <c r="T33" s="726">
        <v>10658</v>
      </c>
      <c r="U33" s="726">
        <v>13183</v>
      </c>
      <c r="V33" s="726">
        <v>5931</v>
      </c>
      <c r="W33" s="726">
        <v>6743</v>
      </c>
      <c r="X33" s="726">
        <v>313</v>
      </c>
      <c r="Y33" s="726">
        <v>1097</v>
      </c>
      <c r="Z33" s="727">
        <v>85909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4</v>
      </c>
      <c r="M34" s="729">
        <v>0</v>
      </c>
      <c r="N34" s="729">
        <v>20</v>
      </c>
      <c r="O34" s="729">
        <v>11</v>
      </c>
      <c r="P34" s="729">
        <v>16</v>
      </c>
      <c r="Q34" s="729">
        <v>12</v>
      </c>
      <c r="R34" s="729">
        <v>104</v>
      </c>
      <c r="S34" s="729">
        <v>82</v>
      </c>
      <c r="T34" s="729">
        <v>47</v>
      </c>
      <c r="U34" s="729">
        <v>45</v>
      </c>
      <c r="V34" s="729">
        <v>24</v>
      </c>
      <c r="W34" s="729">
        <v>30</v>
      </c>
      <c r="X34" s="729">
        <v>1</v>
      </c>
      <c r="Y34" s="729">
        <v>4</v>
      </c>
      <c r="Z34" s="730">
        <v>400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0.94</v>
      </c>
      <c r="M38" s="731">
        <f t="shared" si="3"/>
        <v>0</v>
      </c>
      <c r="N38" s="731">
        <f t="shared" si="3"/>
        <v>6.54</v>
      </c>
      <c r="O38" s="731">
        <f t="shared" si="3"/>
        <v>6.73</v>
      </c>
      <c r="P38" s="731">
        <f t="shared" si="3"/>
        <v>8.44</v>
      </c>
      <c r="Q38" s="731">
        <f t="shared" si="3"/>
        <v>13.95</v>
      </c>
      <c r="R38" s="731">
        <f t="shared" si="3"/>
        <v>91.07</v>
      </c>
      <c r="S38" s="731">
        <f t="shared" si="3"/>
        <v>88.93</v>
      </c>
      <c r="T38" s="731">
        <f t="shared" si="3"/>
        <v>48.35</v>
      </c>
      <c r="U38" s="731">
        <f t="shared" si="3"/>
        <v>61.14</v>
      </c>
      <c r="V38" s="731">
        <f t="shared" si="3"/>
        <v>27.1</v>
      </c>
      <c r="W38" s="731">
        <f t="shared" si="3"/>
        <v>31.94</v>
      </c>
      <c r="X38" s="731">
        <f t="shared" si="3"/>
        <v>1.45</v>
      </c>
      <c r="Y38" s="731">
        <f t="shared" si="3"/>
        <v>5.34</v>
      </c>
      <c r="Z38" s="723">
        <f t="shared" si="3"/>
        <v>391.92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117</v>
      </c>
      <c r="M39" s="726">
        <f t="shared" si="3"/>
        <v>0</v>
      </c>
      <c r="N39" s="726">
        <f t="shared" si="3"/>
        <v>1213</v>
      </c>
      <c r="O39" s="726">
        <f t="shared" si="3"/>
        <v>1284</v>
      </c>
      <c r="P39" s="726">
        <f t="shared" si="3"/>
        <v>1986</v>
      </c>
      <c r="Q39" s="726">
        <f t="shared" si="3"/>
        <v>3311</v>
      </c>
      <c r="R39" s="726">
        <f t="shared" si="3"/>
        <v>20475</v>
      </c>
      <c r="S39" s="726">
        <f t="shared" si="3"/>
        <v>19598</v>
      </c>
      <c r="T39" s="726">
        <f t="shared" si="3"/>
        <v>10658</v>
      </c>
      <c r="U39" s="726">
        <f t="shared" si="3"/>
        <v>13183</v>
      </c>
      <c r="V39" s="726">
        <f t="shared" si="3"/>
        <v>5931</v>
      </c>
      <c r="W39" s="726">
        <f t="shared" si="3"/>
        <v>6743</v>
      </c>
      <c r="X39" s="726">
        <f t="shared" si="3"/>
        <v>313</v>
      </c>
      <c r="Y39" s="726">
        <f t="shared" si="3"/>
        <v>1097</v>
      </c>
      <c r="Z39" s="727">
        <f t="shared" si="3"/>
        <v>85909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4</v>
      </c>
      <c r="M40" s="733">
        <f t="shared" si="3"/>
        <v>0</v>
      </c>
      <c r="N40" s="733">
        <f t="shared" si="3"/>
        <v>20</v>
      </c>
      <c r="O40" s="733">
        <f t="shared" si="3"/>
        <v>11</v>
      </c>
      <c r="P40" s="733">
        <f t="shared" si="3"/>
        <v>16</v>
      </c>
      <c r="Q40" s="733">
        <f t="shared" si="3"/>
        <v>12</v>
      </c>
      <c r="R40" s="733">
        <f t="shared" si="3"/>
        <v>104</v>
      </c>
      <c r="S40" s="733">
        <f t="shared" si="3"/>
        <v>82</v>
      </c>
      <c r="T40" s="733">
        <f t="shared" si="3"/>
        <v>47</v>
      </c>
      <c r="U40" s="733">
        <f t="shared" si="3"/>
        <v>45</v>
      </c>
      <c r="V40" s="733">
        <f t="shared" si="3"/>
        <v>24</v>
      </c>
      <c r="W40" s="733">
        <f t="shared" si="3"/>
        <v>30</v>
      </c>
      <c r="X40" s="733">
        <f t="shared" si="3"/>
        <v>1</v>
      </c>
      <c r="Y40" s="733">
        <f t="shared" si="3"/>
        <v>4</v>
      </c>
      <c r="Z40" s="734">
        <f t="shared" si="3"/>
        <v>400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0.3</v>
      </c>
      <c r="K41" s="731">
        <v>0</v>
      </c>
      <c r="L41" s="731">
        <v>0</v>
      </c>
      <c r="M41" s="731">
        <v>0.18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0.48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23</v>
      </c>
      <c r="K42" s="726">
        <v>0</v>
      </c>
      <c r="L42" s="726">
        <v>0</v>
      </c>
      <c r="M42" s="726">
        <v>18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41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1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1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374</v>
      </c>
      <c r="D44" s="721" t="s">
        <v>27</v>
      </c>
      <c r="E44" s="731">
        <v>0</v>
      </c>
      <c r="F44" s="731">
        <v>8.19</v>
      </c>
      <c r="G44" s="731">
        <v>35.909999999999997</v>
      </c>
      <c r="H44" s="731">
        <v>15.46</v>
      </c>
      <c r="I44" s="731">
        <v>64.459999999999994</v>
      </c>
      <c r="J44" s="731">
        <v>55.76</v>
      </c>
      <c r="K44" s="731">
        <v>34.18</v>
      </c>
      <c r="L44" s="731">
        <v>84.8</v>
      </c>
      <c r="M44" s="731">
        <v>226.09</v>
      </c>
      <c r="N44" s="731">
        <v>622.78</v>
      </c>
      <c r="O44" s="731">
        <v>795.58</v>
      </c>
      <c r="P44" s="731">
        <v>925.52</v>
      </c>
      <c r="Q44" s="731">
        <v>502.9</v>
      </c>
      <c r="R44" s="731">
        <v>263.3</v>
      </c>
      <c r="S44" s="731">
        <v>74.510000000000005</v>
      </c>
      <c r="T44" s="731">
        <v>34.200000000000003</v>
      </c>
      <c r="U44" s="731">
        <v>10.99</v>
      </c>
      <c r="V44" s="731">
        <v>4.7699999999999996</v>
      </c>
      <c r="W44" s="731">
        <v>3.31</v>
      </c>
      <c r="X44" s="731">
        <v>0.82</v>
      </c>
      <c r="Y44" s="731">
        <v>3.02</v>
      </c>
      <c r="Z44" s="723">
        <v>3766.55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104</v>
      </c>
      <c r="G45" s="726">
        <v>1313</v>
      </c>
      <c r="H45" s="726">
        <v>541</v>
      </c>
      <c r="I45" s="726">
        <v>3759</v>
      </c>
      <c r="J45" s="726">
        <v>4099</v>
      </c>
      <c r="K45" s="726">
        <v>3187</v>
      </c>
      <c r="L45" s="726">
        <v>8285</v>
      </c>
      <c r="M45" s="726">
        <v>23614</v>
      </c>
      <c r="N45" s="726">
        <v>69824</v>
      </c>
      <c r="O45" s="726">
        <v>92565</v>
      </c>
      <c r="P45" s="726">
        <v>109762</v>
      </c>
      <c r="Q45" s="726">
        <v>62003</v>
      </c>
      <c r="R45" s="726">
        <v>31618</v>
      </c>
      <c r="S45" s="726">
        <v>8911</v>
      </c>
      <c r="T45" s="726">
        <v>3975</v>
      </c>
      <c r="U45" s="726">
        <v>1232</v>
      </c>
      <c r="V45" s="726">
        <v>543</v>
      </c>
      <c r="W45" s="726">
        <v>406</v>
      </c>
      <c r="X45" s="726">
        <v>106</v>
      </c>
      <c r="Y45" s="726">
        <v>387</v>
      </c>
      <c r="Z45" s="727">
        <v>426234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14</v>
      </c>
      <c r="G46" s="729">
        <v>137</v>
      </c>
      <c r="H46" s="729">
        <v>45</v>
      </c>
      <c r="I46" s="729">
        <v>239</v>
      </c>
      <c r="J46" s="729">
        <v>215</v>
      </c>
      <c r="K46" s="729">
        <v>104</v>
      </c>
      <c r="L46" s="729">
        <v>169</v>
      </c>
      <c r="M46" s="729">
        <v>307</v>
      </c>
      <c r="N46" s="729">
        <v>566</v>
      </c>
      <c r="O46" s="729">
        <v>841</v>
      </c>
      <c r="P46" s="729">
        <v>994</v>
      </c>
      <c r="Q46" s="729">
        <v>557</v>
      </c>
      <c r="R46" s="729">
        <v>282</v>
      </c>
      <c r="S46" s="729">
        <v>81</v>
      </c>
      <c r="T46" s="729">
        <v>37</v>
      </c>
      <c r="U46" s="729">
        <v>12</v>
      </c>
      <c r="V46" s="729">
        <v>5</v>
      </c>
      <c r="W46" s="729">
        <v>5</v>
      </c>
      <c r="X46" s="729">
        <v>1</v>
      </c>
      <c r="Y46" s="729">
        <v>4</v>
      </c>
      <c r="Z46" s="730">
        <v>4615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8.19</v>
      </c>
      <c r="G47" s="731">
        <f t="shared" si="4"/>
        <v>35.909999999999997</v>
      </c>
      <c r="H47" s="731">
        <f t="shared" si="4"/>
        <v>15.46</v>
      </c>
      <c r="I47" s="731">
        <f t="shared" si="4"/>
        <v>64.459999999999994</v>
      </c>
      <c r="J47" s="731">
        <f t="shared" si="4"/>
        <v>56.059999999999995</v>
      </c>
      <c r="K47" s="731">
        <f t="shared" si="4"/>
        <v>34.18</v>
      </c>
      <c r="L47" s="731">
        <f t="shared" si="4"/>
        <v>84.8</v>
      </c>
      <c r="M47" s="731">
        <f t="shared" si="4"/>
        <v>226.27</v>
      </c>
      <c r="N47" s="731">
        <f t="shared" si="4"/>
        <v>622.78</v>
      </c>
      <c r="O47" s="731">
        <f t="shared" si="4"/>
        <v>795.58</v>
      </c>
      <c r="P47" s="731">
        <f t="shared" si="4"/>
        <v>925.52</v>
      </c>
      <c r="Q47" s="731">
        <f t="shared" si="4"/>
        <v>502.9</v>
      </c>
      <c r="R47" s="731">
        <f t="shared" si="4"/>
        <v>263.3</v>
      </c>
      <c r="S47" s="731">
        <f t="shared" si="4"/>
        <v>74.510000000000005</v>
      </c>
      <c r="T47" s="731">
        <f t="shared" si="4"/>
        <v>34.200000000000003</v>
      </c>
      <c r="U47" s="731">
        <f t="shared" si="4"/>
        <v>10.99</v>
      </c>
      <c r="V47" s="731">
        <f t="shared" si="4"/>
        <v>4.7699999999999996</v>
      </c>
      <c r="W47" s="731">
        <f t="shared" si="4"/>
        <v>3.31</v>
      </c>
      <c r="X47" s="731">
        <f t="shared" si="4"/>
        <v>0.82</v>
      </c>
      <c r="Y47" s="731">
        <f t="shared" si="4"/>
        <v>3.02</v>
      </c>
      <c r="Z47" s="723">
        <f t="shared" si="4"/>
        <v>3767.03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104</v>
      </c>
      <c r="G48" s="726">
        <f t="shared" si="4"/>
        <v>1313</v>
      </c>
      <c r="H48" s="726">
        <f t="shared" si="4"/>
        <v>541</v>
      </c>
      <c r="I48" s="726">
        <f t="shared" si="4"/>
        <v>3759</v>
      </c>
      <c r="J48" s="726">
        <f t="shared" si="4"/>
        <v>4122</v>
      </c>
      <c r="K48" s="726">
        <f t="shared" si="4"/>
        <v>3187</v>
      </c>
      <c r="L48" s="726">
        <f t="shared" si="4"/>
        <v>8285</v>
      </c>
      <c r="M48" s="726">
        <f t="shared" si="4"/>
        <v>23632</v>
      </c>
      <c r="N48" s="726">
        <f t="shared" si="4"/>
        <v>69824</v>
      </c>
      <c r="O48" s="726">
        <f t="shared" si="4"/>
        <v>92565</v>
      </c>
      <c r="P48" s="726">
        <f t="shared" si="4"/>
        <v>109762</v>
      </c>
      <c r="Q48" s="726">
        <f t="shared" si="4"/>
        <v>62003</v>
      </c>
      <c r="R48" s="726">
        <f t="shared" si="4"/>
        <v>31618</v>
      </c>
      <c r="S48" s="726">
        <f t="shared" si="4"/>
        <v>8911</v>
      </c>
      <c r="T48" s="726">
        <f t="shared" si="4"/>
        <v>3975</v>
      </c>
      <c r="U48" s="726">
        <f t="shared" si="4"/>
        <v>1232</v>
      </c>
      <c r="V48" s="726">
        <f t="shared" si="4"/>
        <v>543</v>
      </c>
      <c r="W48" s="726">
        <f t="shared" si="4"/>
        <v>406</v>
      </c>
      <c r="X48" s="726">
        <f t="shared" si="4"/>
        <v>106</v>
      </c>
      <c r="Y48" s="726">
        <f t="shared" si="4"/>
        <v>387</v>
      </c>
      <c r="Z48" s="727">
        <f t="shared" si="4"/>
        <v>426275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14</v>
      </c>
      <c r="G49" s="733">
        <f t="shared" si="4"/>
        <v>137</v>
      </c>
      <c r="H49" s="733">
        <f t="shared" si="4"/>
        <v>45</v>
      </c>
      <c r="I49" s="733">
        <f t="shared" si="4"/>
        <v>239</v>
      </c>
      <c r="J49" s="733">
        <f t="shared" si="4"/>
        <v>216</v>
      </c>
      <c r="K49" s="733">
        <f t="shared" si="4"/>
        <v>104</v>
      </c>
      <c r="L49" s="733">
        <f t="shared" si="4"/>
        <v>169</v>
      </c>
      <c r="M49" s="733">
        <f t="shared" si="4"/>
        <v>307</v>
      </c>
      <c r="N49" s="733">
        <f t="shared" si="4"/>
        <v>566</v>
      </c>
      <c r="O49" s="733">
        <f t="shared" si="4"/>
        <v>841</v>
      </c>
      <c r="P49" s="733">
        <f t="shared" si="4"/>
        <v>994</v>
      </c>
      <c r="Q49" s="733">
        <f t="shared" si="4"/>
        <v>557</v>
      </c>
      <c r="R49" s="733">
        <f t="shared" si="4"/>
        <v>282</v>
      </c>
      <c r="S49" s="733">
        <f t="shared" si="4"/>
        <v>81</v>
      </c>
      <c r="T49" s="733">
        <f t="shared" si="4"/>
        <v>37</v>
      </c>
      <c r="U49" s="733">
        <f t="shared" si="4"/>
        <v>12</v>
      </c>
      <c r="V49" s="733">
        <f t="shared" si="4"/>
        <v>5</v>
      </c>
      <c r="W49" s="733">
        <f t="shared" si="4"/>
        <v>5</v>
      </c>
      <c r="X49" s="733">
        <f t="shared" si="4"/>
        <v>1</v>
      </c>
      <c r="Y49" s="733">
        <f t="shared" si="4"/>
        <v>4</v>
      </c>
      <c r="Z49" s="734">
        <f t="shared" si="4"/>
        <v>4616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8.19</v>
      </c>
      <c r="G50" s="731">
        <f t="shared" si="5"/>
        <v>35.909999999999997</v>
      </c>
      <c r="H50" s="731">
        <f t="shared" si="5"/>
        <v>15.46</v>
      </c>
      <c r="I50" s="731">
        <f t="shared" si="5"/>
        <v>64.459999999999994</v>
      </c>
      <c r="J50" s="731">
        <f t="shared" si="5"/>
        <v>56.059999999999995</v>
      </c>
      <c r="K50" s="731">
        <f t="shared" si="5"/>
        <v>34.18</v>
      </c>
      <c r="L50" s="731">
        <f t="shared" si="5"/>
        <v>85.74</v>
      </c>
      <c r="M50" s="731">
        <f t="shared" si="5"/>
        <v>226.27</v>
      </c>
      <c r="N50" s="731">
        <f t="shared" si="5"/>
        <v>629.31999999999994</v>
      </c>
      <c r="O50" s="731">
        <f t="shared" si="5"/>
        <v>802.31000000000006</v>
      </c>
      <c r="P50" s="731">
        <f t="shared" si="5"/>
        <v>933.96</v>
      </c>
      <c r="Q50" s="731">
        <f t="shared" si="5"/>
        <v>516.85</v>
      </c>
      <c r="R50" s="731">
        <f t="shared" si="5"/>
        <v>354.37</v>
      </c>
      <c r="S50" s="731">
        <f t="shared" si="5"/>
        <v>163.44</v>
      </c>
      <c r="T50" s="731">
        <f t="shared" si="5"/>
        <v>82.550000000000011</v>
      </c>
      <c r="U50" s="731">
        <f t="shared" si="5"/>
        <v>72.13</v>
      </c>
      <c r="V50" s="731">
        <f t="shared" si="5"/>
        <v>31.87</v>
      </c>
      <c r="W50" s="731">
        <f t="shared" si="5"/>
        <v>35.25</v>
      </c>
      <c r="X50" s="731">
        <f t="shared" si="5"/>
        <v>2.27</v>
      </c>
      <c r="Y50" s="731">
        <f t="shared" si="5"/>
        <v>8.36</v>
      </c>
      <c r="Z50" s="723">
        <f t="shared" si="5"/>
        <v>4158.95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104</v>
      </c>
      <c r="G51" s="726">
        <f t="shared" si="5"/>
        <v>1313</v>
      </c>
      <c r="H51" s="726">
        <f t="shared" si="5"/>
        <v>541</v>
      </c>
      <c r="I51" s="726">
        <f t="shared" si="5"/>
        <v>3759</v>
      </c>
      <c r="J51" s="726">
        <f t="shared" si="5"/>
        <v>4122</v>
      </c>
      <c r="K51" s="726">
        <f t="shared" si="5"/>
        <v>3187</v>
      </c>
      <c r="L51" s="726">
        <f t="shared" si="5"/>
        <v>8402</v>
      </c>
      <c r="M51" s="726">
        <f t="shared" si="5"/>
        <v>23632</v>
      </c>
      <c r="N51" s="726">
        <f t="shared" si="5"/>
        <v>71037</v>
      </c>
      <c r="O51" s="726">
        <f t="shared" si="5"/>
        <v>93849</v>
      </c>
      <c r="P51" s="726">
        <f t="shared" si="5"/>
        <v>111748</v>
      </c>
      <c r="Q51" s="726">
        <f t="shared" si="5"/>
        <v>65314</v>
      </c>
      <c r="R51" s="726">
        <f t="shared" si="5"/>
        <v>52093</v>
      </c>
      <c r="S51" s="726">
        <f t="shared" si="5"/>
        <v>28509</v>
      </c>
      <c r="T51" s="726">
        <f t="shared" si="5"/>
        <v>14633</v>
      </c>
      <c r="U51" s="726">
        <f t="shared" si="5"/>
        <v>14415</v>
      </c>
      <c r="V51" s="726">
        <f t="shared" si="5"/>
        <v>6474</v>
      </c>
      <c r="W51" s="726">
        <f t="shared" si="5"/>
        <v>7149</v>
      </c>
      <c r="X51" s="726">
        <f t="shared" si="5"/>
        <v>419</v>
      </c>
      <c r="Y51" s="726">
        <f t="shared" si="5"/>
        <v>1484</v>
      </c>
      <c r="Z51" s="727">
        <f t="shared" si="5"/>
        <v>512184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14</v>
      </c>
      <c r="G52" s="733">
        <f t="shared" si="5"/>
        <v>137</v>
      </c>
      <c r="H52" s="733">
        <f t="shared" si="5"/>
        <v>45</v>
      </c>
      <c r="I52" s="733">
        <f t="shared" si="5"/>
        <v>239</v>
      </c>
      <c r="J52" s="733">
        <f t="shared" si="5"/>
        <v>216</v>
      </c>
      <c r="K52" s="733">
        <f t="shared" si="5"/>
        <v>104</v>
      </c>
      <c r="L52" s="733">
        <f t="shared" si="5"/>
        <v>173</v>
      </c>
      <c r="M52" s="733">
        <f t="shared" si="5"/>
        <v>307</v>
      </c>
      <c r="N52" s="733">
        <f t="shared" si="5"/>
        <v>586</v>
      </c>
      <c r="O52" s="733">
        <f t="shared" si="5"/>
        <v>852</v>
      </c>
      <c r="P52" s="733">
        <f t="shared" si="5"/>
        <v>1010</v>
      </c>
      <c r="Q52" s="733">
        <f t="shared" si="5"/>
        <v>569</v>
      </c>
      <c r="R52" s="733">
        <f t="shared" si="5"/>
        <v>386</v>
      </c>
      <c r="S52" s="733">
        <f t="shared" si="5"/>
        <v>163</v>
      </c>
      <c r="T52" s="733">
        <f t="shared" si="5"/>
        <v>84</v>
      </c>
      <c r="U52" s="733">
        <f t="shared" si="5"/>
        <v>57</v>
      </c>
      <c r="V52" s="733">
        <f t="shared" si="5"/>
        <v>29</v>
      </c>
      <c r="W52" s="733">
        <f t="shared" si="5"/>
        <v>35</v>
      </c>
      <c r="X52" s="733">
        <f t="shared" si="5"/>
        <v>2</v>
      </c>
      <c r="Y52" s="733">
        <f t="shared" si="5"/>
        <v>8</v>
      </c>
      <c r="Z52" s="734">
        <f t="shared" si="5"/>
        <v>5016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13.43</v>
      </c>
      <c r="G53" s="731">
        <f t="shared" si="6"/>
        <v>64.44</v>
      </c>
      <c r="H53" s="731">
        <f t="shared" si="6"/>
        <v>43.460000000000008</v>
      </c>
      <c r="I53" s="731">
        <f t="shared" si="6"/>
        <v>260.58999999999997</v>
      </c>
      <c r="J53" s="731">
        <f t="shared" si="6"/>
        <v>363.37</v>
      </c>
      <c r="K53" s="731">
        <f t="shared" si="6"/>
        <v>441.34999999999997</v>
      </c>
      <c r="L53" s="731">
        <f t="shared" si="6"/>
        <v>556.12</v>
      </c>
      <c r="M53" s="731">
        <f t="shared" si="6"/>
        <v>619.1</v>
      </c>
      <c r="N53" s="731">
        <f t="shared" si="6"/>
        <v>1304.6399999999999</v>
      </c>
      <c r="O53" s="731">
        <f t="shared" si="6"/>
        <v>1564.89</v>
      </c>
      <c r="P53" s="731">
        <f t="shared" si="6"/>
        <v>1788.1799999999998</v>
      </c>
      <c r="Q53" s="731">
        <f t="shared" si="6"/>
        <v>1155.3200000000002</v>
      </c>
      <c r="R53" s="731">
        <f t="shared" si="6"/>
        <v>569.15000000000009</v>
      </c>
      <c r="S53" s="731">
        <f t="shared" si="6"/>
        <v>256.75</v>
      </c>
      <c r="T53" s="731">
        <f t="shared" si="6"/>
        <v>151.20999999999998</v>
      </c>
      <c r="U53" s="731">
        <f t="shared" si="6"/>
        <v>113.47</v>
      </c>
      <c r="V53" s="731">
        <f t="shared" si="6"/>
        <v>91.87</v>
      </c>
      <c r="W53" s="731">
        <f t="shared" si="6"/>
        <v>47.81</v>
      </c>
      <c r="X53" s="731">
        <f t="shared" si="6"/>
        <v>9.73</v>
      </c>
      <c r="Y53" s="731">
        <f t="shared" si="6"/>
        <v>13.879999999999999</v>
      </c>
      <c r="Z53" s="723">
        <f t="shared" si="6"/>
        <v>9428.76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252</v>
      </c>
      <c r="G54" s="726">
        <f t="shared" si="6"/>
        <v>3435</v>
      </c>
      <c r="H54" s="726">
        <f t="shared" si="6"/>
        <v>3888</v>
      </c>
      <c r="I54" s="726">
        <f t="shared" si="6"/>
        <v>34372</v>
      </c>
      <c r="J54" s="726">
        <f t="shared" si="6"/>
        <v>62171</v>
      </c>
      <c r="K54" s="726">
        <f t="shared" si="6"/>
        <v>103998</v>
      </c>
      <c r="L54" s="726">
        <f t="shared" si="6"/>
        <v>139346</v>
      </c>
      <c r="M54" s="726">
        <f t="shared" si="6"/>
        <v>133594</v>
      </c>
      <c r="N54" s="726">
        <f t="shared" si="6"/>
        <v>298668</v>
      </c>
      <c r="O54" s="726">
        <f t="shared" si="6"/>
        <v>360329</v>
      </c>
      <c r="P54" s="726">
        <f t="shared" si="6"/>
        <v>427856</v>
      </c>
      <c r="Q54" s="726">
        <f t="shared" si="6"/>
        <v>313906</v>
      </c>
      <c r="R54" s="726">
        <f t="shared" si="6"/>
        <v>163153</v>
      </c>
      <c r="S54" s="726">
        <f t="shared" si="6"/>
        <v>72952</v>
      </c>
      <c r="T54" s="726">
        <f t="shared" si="6"/>
        <v>47314</v>
      </c>
      <c r="U54" s="726">
        <f t="shared" si="6"/>
        <v>34164</v>
      </c>
      <c r="V54" s="726">
        <f t="shared" si="6"/>
        <v>35943</v>
      </c>
      <c r="W54" s="726">
        <f t="shared" si="6"/>
        <v>13661</v>
      </c>
      <c r="X54" s="726">
        <f t="shared" si="6"/>
        <v>4518</v>
      </c>
      <c r="Y54" s="726">
        <f t="shared" si="6"/>
        <v>4544</v>
      </c>
      <c r="Z54" s="727">
        <f t="shared" si="6"/>
        <v>2258064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41</v>
      </c>
      <c r="G55" s="736">
        <f t="shared" si="6"/>
        <v>399</v>
      </c>
      <c r="H55" s="736">
        <f t="shared" si="6"/>
        <v>286</v>
      </c>
      <c r="I55" s="736">
        <f t="shared" si="6"/>
        <v>1825</v>
      </c>
      <c r="J55" s="736">
        <f t="shared" si="6"/>
        <v>2441</v>
      </c>
      <c r="K55" s="736">
        <f t="shared" si="6"/>
        <v>2927</v>
      </c>
      <c r="L55" s="736">
        <f t="shared" si="6"/>
        <v>3141</v>
      </c>
      <c r="M55" s="736">
        <f t="shared" si="6"/>
        <v>2240</v>
      </c>
      <c r="N55" s="736">
        <f t="shared" si="6"/>
        <v>3898</v>
      </c>
      <c r="O55" s="736">
        <f t="shared" si="6"/>
        <v>3954</v>
      </c>
      <c r="P55" s="736">
        <f t="shared" si="6"/>
        <v>3950</v>
      </c>
      <c r="Q55" s="736">
        <f t="shared" si="6"/>
        <v>2419</v>
      </c>
      <c r="R55" s="736">
        <f t="shared" si="6"/>
        <v>1116</v>
      </c>
      <c r="S55" s="736">
        <f t="shared" si="6"/>
        <v>416</v>
      </c>
      <c r="T55" s="736">
        <f t="shared" si="6"/>
        <v>233</v>
      </c>
      <c r="U55" s="736">
        <f t="shared" si="6"/>
        <v>132</v>
      </c>
      <c r="V55" s="736">
        <f t="shared" si="6"/>
        <v>134</v>
      </c>
      <c r="W55" s="736">
        <f t="shared" si="6"/>
        <v>55</v>
      </c>
      <c r="X55" s="736">
        <f t="shared" si="6"/>
        <v>11</v>
      </c>
      <c r="Y55" s="736">
        <f t="shared" si="6"/>
        <v>15</v>
      </c>
      <c r="Z55" s="737">
        <f t="shared" si="6"/>
        <v>29633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105.91</v>
      </c>
      <c r="H59" s="901"/>
      <c r="I59" s="901">
        <v>10591</v>
      </c>
      <c r="J59" s="901"/>
      <c r="K59" s="901">
        <v>1.33</v>
      </c>
      <c r="L59" s="901"/>
      <c r="M59" s="901">
        <v>10.02</v>
      </c>
      <c r="N59" s="901"/>
      <c r="O59" s="901">
        <v>18.61</v>
      </c>
      <c r="P59" s="901"/>
      <c r="Q59" s="901">
        <v>12.39</v>
      </c>
      <c r="R59" s="901"/>
      <c r="S59" s="906">
        <f>M59+O59+Q59</f>
        <v>41.019999999999996</v>
      </c>
      <c r="T59" s="907"/>
      <c r="U59" s="901">
        <f>Z53+G59+K59+S59</f>
        <v>9577.02</v>
      </c>
      <c r="V59" s="901"/>
      <c r="W59" s="901">
        <f>Z54</f>
        <v>2258064</v>
      </c>
      <c r="X59" s="901"/>
      <c r="Y59" s="901">
        <f>Z55</f>
        <v>29633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409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281.22000000000003</v>
      </c>
      <c r="F5" s="722">
        <v>78.63</v>
      </c>
      <c r="G5" s="722">
        <v>245.92</v>
      </c>
      <c r="H5" s="722">
        <v>564.46</v>
      </c>
      <c r="I5" s="722">
        <v>519.92999999999995</v>
      </c>
      <c r="J5" s="722">
        <v>868.32</v>
      </c>
      <c r="K5" s="722">
        <v>1246.8800000000001</v>
      </c>
      <c r="L5" s="722">
        <v>3387.48</v>
      </c>
      <c r="M5" s="722">
        <v>3429.59</v>
      </c>
      <c r="N5" s="722">
        <v>6397.76</v>
      </c>
      <c r="O5" s="722">
        <v>7019.43</v>
      </c>
      <c r="P5" s="722">
        <v>6262.99</v>
      </c>
      <c r="Q5" s="722">
        <v>3509.92</v>
      </c>
      <c r="R5" s="722">
        <v>2444.1799999999998</v>
      </c>
      <c r="S5" s="722">
        <v>1702.92</v>
      </c>
      <c r="T5" s="722">
        <v>1283.1600000000001</v>
      </c>
      <c r="U5" s="722">
        <v>1034.53</v>
      </c>
      <c r="V5" s="722">
        <v>961.59</v>
      </c>
      <c r="W5" s="722">
        <v>796.27</v>
      </c>
      <c r="X5" s="722">
        <v>320.94</v>
      </c>
      <c r="Y5" s="722">
        <v>243.72</v>
      </c>
      <c r="Z5" s="723">
        <v>42599.839999999997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4235</v>
      </c>
      <c r="F6" s="726">
        <v>4948</v>
      </c>
      <c r="G6" s="726">
        <v>34975</v>
      </c>
      <c r="H6" s="726">
        <v>121685</v>
      </c>
      <c r="I6" s="726">
        <v>155167</v>
      </c>
      <c r="J6" s="726">
        <v>312236</v>
      </c>
      <c r="K6" s="726">
        <v>517318</v>
      </c>
      <c r="L6" s="726">
        <v>1543636</v>
      </c>
      <c r="M6" s="726">
        <v>1786928</v>
      </c>
      <c r="N6" s="726">
        <v>3476029</v>
      </c>
      <c r="O6" s="726">
        <v>4047516</v>
      </c>
      <c r="P6" s="726">
        <v>3832327</v>
      </c>
      <c r="Q6" s="726">
        <v>2223463</v>
      </c>
      <c r="R6" s="726">
        <v>1613553</v>
      </c>
      <c r="S6" s="726">
        <v>1165498</v>
      </c>
      <c r="T6" s="726">
        <v>906307</v>
      </c>
      <c r="U6" s="726">
        <v>767891</v>
      </c>
      <c r="V6" s="726">
        <v>717413</v>
      </c>
      <c r="W6" s="726">
        <v>607248</v>
      </c>
      <c r="X6" s="726">
        <v>243494</v>
      </c>
      <c r="Y6" s="726">
        <v>186324</v>
      </c>
      <c r="Z6" s="727">
        <v>24268191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1801</v>
      </c>
      <c r="F7" s="729">
        <v>1147</v>
      </c>
      <c r="G7" s="729">
        <v>4090</v>
      </c>
      <c r="H7" s="729">
        <v>8896</v>
      </c>
      <c r="I7" s="729">
        <v>7821</v>
      </c>
      <c r="J7" s="729">
        <v>11608</v>
      </c>
      <c r="K7" s="729">
        <v>14366</v>
      </c>
      <c r="L7" s="729">
        <v>34428</v>
      </c>
      <c r="M7" s="729">
        <v>30632</v>
      </c>
      <c r="N7" s="729">
        <v>49331</v>
      </c>
      <c r="O7" s="729">
        <v>46931</v>
      </c>
      <c r="P7" s="729">
        <v>37057</v>
      </c>
      <c r="Q7" s="729">
        <v>17960</v>
      </c>
      <c r="R7" s="729">
        <v>10992</v>
      </c>
      <c r="S7" s="729">
        <v>6745</v>
      </c>
      <c r="T7" s="729">
        <v>4376</v>
      </c>
      <c r="U7" s="729">
        <v>3052</v>
      </c>
      <c r="V7" s="729">
        <v>2207</v>
      </c>
      <c r="W7" s="729">
        <v>1824</v>
      </c>
      <c r="X7" s="729">
        <v>663</v>
      </c>
      <c r="Y7" s="729">
        <v>493</v>
      </c>
      <c r="Z7" s="730">
        <v>296420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6.91</v>
      </c>
      <c r="F8" s="731">
        <v>2.44</v>
      </c>
      <c r="G8" s="731">
        <v>49.42</v>
      </c>
      <c r="H8" s="731">
        <v>102.23</v>
      </c>
      <c r="I8" s="731">
        <v>160.53</v>
      </c>
      <c r="J8" s="731">
        <v>388.37</v>
      </c>
      <c r="K8" s="731">
        <v>401.82</v>
      </c>
      <c r="L8" s="731">
        <v>697.21</v>
      </c>
      <c r="M8" s="731">
        <v>553.86</v>
      </c>
      <c r="N8" s="731">
        <v>629.86</v>
      </c>
      <c r="O8" s="731">
        <v>410.83</v>
      </c>
      <c r="P8" s="731">
        <v>223.69</v>
      </c>
      <c r="Q8" s="731">
        <v>104.23</v>
      </c>
      <c r="R8" s="731">
        <v>64.5</v>
      </c>
      <c r="S8" s="731">
        <v>45.2</v>
      </c>
      <c r="T8" s="731">
        <v>38.9</v>
      </c>
      <c r="U8" s="731">
        <v>35.340000000000003</v>
      </c>
      <c r="V8" s="731">
        <v>19.43</v>
      </c>
      <c r="W8" s="731">
        <v>29.91</v>
      </c>
      <c r="X8" s="731">
        <v>32.82</v>
      </c>
      <c r="Y8" s="731">
        <v>16.63</v>
      </c>
      <c r="Z8" s="723">
        <v>4014.13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83</v>
      </c>
      <c r="F9" s="726">
        <v>121</v>
      </c>
      <c r="G9" s="726">
        <v>4158</v>
      </c>
      <c r="H9" s="726">
        <v>15265</v>
      </c>
      <c r="I9" s="726">
        <v>31609</v>
      </c>
      <c r="J9" s="726">
        <v>91573</v>
      </c>
      <c r="K9" s="726">
        <v>108028</v>
      </c>
      <c r="L9" s="726">
        <v>206049</v>
      </c>
      <c r="M9" s="726">
        <v>183642</v>
      </c>
      <c r="N9" s="726">
        <v>219574</v>
      </c>
      <c r="O9" s="726">
        <v>150410</v>
      </c>
      <c r="P9" s="726">
        <v>89218</v>
      </c>
      <c r="Q9" s="726">
        <v>41956</v>
      </c>
      <c r="R9" s="726">
        <v>25888</v>
      </c>
      <c r="S9" s="726">
        <v>19387</v>
      </c>
      <c r="T9" s="726">
        <v>16605</v>
      </c>
      <c r="U9" s="726">
        <v>16177</v>
      </c>
      <c r="V9" s="726">
        <v>8886</v>
      </c>
      <c r="W9" s="726">
        <v>14276</v>
      </c>
      <c r="X9" s="726">
        <v>13126</v>
      </c>
      <c r="Y9" s="726">
        <v>7966</v>
      </c>
      <c r="Z9" s="727">
        <v>1263997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21</v>
      </c>
      <c r="F10" s="729">
        <v>25</v>
      </c>
      <c r="G10" s="729">
        <v>505</v>
      </c>
      <c r="H10" s="729">
        <v>1090</v>
      </c>
      <c r="I10" s="729">
        <v>1539</v>
      </c>
      <c r="J10" s="729">
        <v>3289</v>
      </c>
      <c r="K10" s="729">
        <v>3043</v>
      </c>
      <c r="L10" s="729">
        <v>4474</v>
      </c>
      <c r="M10" s="729">
        <v>3124</v>
      </c>
      <c r="N10" s="729">
        <v>3140</v>
      </c>
      <c r="O10" s="729">
        <v>1779</v>
      </c>
      <c r="P10" s="729">
        <v>885</v>
      </c>
      <c r="Q10" s="729">
        <v>341</v>
      </c>
      <c r="R10" s="729">
        <v>183</v>
      </c>
      <c r="S10" s="729">
        <v>109</v>
      </c>
      <c r="T10" s="729">
        <v>82</v>
      </c>
      <c r="U10" s="729">
        <v>65</v>
      </c>
      <c r="V10" s="729">
        <v>34</v>
      </c>
      <c r="W10" s="729">
        <v>44</v>
      </c>
      <c r="X10" s="729">
        <v>37</v>
      </c>
      <c r="Y10" s="729">
        <v>22</v>
      </c>
      <c r="Z10" s="730">
        <v>23831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7.0000000000000007E-2</v>
      </c>
      <c r="J11" s="731">
        <v>0.64</v>
      </c>
      <c r="K11" s="731">
        <v>0.06</v>
      </c>
      <c r="L11" s="731">
        <v>3.51</v>
      </c>
      <c r="M11" s="731">
        <v>0</v>
      </c>
      <c r="N11" s="731">
        <v>10.26</v>
      </c>
      <c r="O11" s="731">
        <v>12.65</v>
      </c>
      <c r="P11" s="731">
        <v>10.92</v>
      </c>
      <c r="Q11" s="731">
        <v>9.24</v>
      </c>
      <c r="R11" s="731">
        <v>11.77</v>
      </c>
      <c r="S11" s="731">
        <v>3.86</v>
      </c>
      <c r="T11" s="731">
        <v>6.62</v>
      </c>
      <c r="U11" s="731">
        <v>2.54</v>
      </c>
      <c r="V11" s="731">
        <v>5.19</v>
      </c>
      <c r="W11" s="731">
        <v>2.42</v>
      </c>
      <c r="X11" s="731">
        <v>0</v>
      </c>
      <c r="Y11" s="731">
        <v>2</v>
      </c>
      <c r="Z11" s="723">
        <v>81.75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6</v>
      </c>
      <c r="J12" s="726">
        <v>62</v>
      </c>
      <c r="K12" s="726">
        <v>9</v>
      </c>
      <c r="L12" s="726">
        <v>489</v>
      </c>
      <c r="M12" s="726">
        <v>0</v>
      </c>
      <c r="N12" s="726">
        <v>1982</v>
      </c>
      <c r="O12" s="726">
        <v>2720</v>
      </c>
      <c r="P12" s="726">
        <v>2323</v>
      </c>
      <c r="Q12" s="726">
        <v>2080</v>
      </c>
      <c r="R12" s="726">
        <v>2702</v>
      </c>
      <c r="S12" s="726">
        <v>976</v>
      </c>
      <c r="T12" s="726">
        <v>1560</v>
      </c>
      <c r="U12" s="726">
        <v>553</v>
      </c>
      <c r="V12" s="726">
        <v>1233</v>
      </c>
      <c r="W12" s="726">
        <v>609</v>
      </c>
      <c r="X12" s="726">
        <v>0</v>
      </c>
      <c r="Y12" s="726">
        <v>504</v>
      </c>
      <c r="Z12" s="727">
        <v>17808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4</v>
      </c>
      <c r="K13" s="729">
        <v>0</v>
      </c>
      <c r="L13" s="729">
        <v>16</v>
      </c>
      <c r="M13" s="729">
        <v>0</v>
      </c>
      <c r="N13" s="729">
        <v>30</v>
      </c>
      <c r="O13" s="729">
        <v>26</v>
      </c>
      <c r="P13" s="729">
        <v>17</v>
      </c>
      <c r="Q13" s="729">
        <v>11</v>
      </c>
      <c r="R13" s="729">
        <v>7</v>
      </c>
      <c r="S13" s="729">
        <v>2</v>
      </c>
      <c r="T13" s="729">
        <v>4</v>
      </c>
      <c r="U13" s="729">
        <v>1</v>
      </c>
      <c r="V13" s="729">
        <v>5</v>
      </c>
      <c r="W13" s="729">
        <v>2</v>
      </c>
      <c r="X13" s="729">
        <v>0</v>
      </c>
      <c r="Y13" s="729">
        <v>2</v>
      </c>
      <c r="Z13" s="730">
        <v>127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1.34</v>
      </c>
      <c r="F14" s="731">
        <v>0</v>
      </c>
      <c r="G14" s="731">
        <v>0.53</v>
      </c>
      <c r="H14" s="731">
        <v>0.53</v>
      </c>
      <c r="I14" s="731">
        <v>0</v>
      </c>
      <c r="J14" s="731">
        <v>0.41</v>
      </c>
      <c r="K14" s="731">
        <v>0</v>
      </c>
      <c r="L14" s="731">
        <v>0</v>
      </c>
      <c r="M14" s="731">
        <v>0</v>
      </c>
      <c r="N14" s="731">
        <v>1.99</v>
      </c>
      <c r="O14" s="731">
        <v>5.18</v>
      </c>
      <c r="P14" s="731">
        <v>0.65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0.56999999999999995</v>
      </c>
      <c r="W14" s="731">
        <v>1.04</v>
      </c>
      <c r="X14" s="731">
        <v>4.95</v>
      </c>
      <c r="Y14" s="731">
        <v>2.06</v>
      </c>
      <c r="Z14" s="723">
        <v>19.25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17</v>
      </c>
      <c r="H15" s="726">
        <v>20</v>
      </c>
      <c r="I15" s="726">
        <v>0</v>
      </c>
      <c r="J15" s="726">
        <v>55</v>
      </c>
      <c r="K15" s="726">
        <v>0</v>
      </c>
      <c r="L15" s="726">
        <v>0</v>
      </c>
      <c r="M15" s="726">
        <v>0</v>
      </c>
      <c r="N15" s="726">
        <v>348</v>
      </c>
      <c r="O15" s="726">
        <v>1121</v>
      </c>
      <c r="P15" s="726">
        <v>138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144</v>
      </c>
      <c r="W15" s="726">
        <v>262</v>
      </c>
      <c r="X15" s="726">
        <v>1248</v>
      </c>
      <c r="Y15" s="726">
        <v>519</v>
      </c>
      <c r="Z15" s="727">
        <v>3872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2</v>
      </c>
      <c r="H16" s="729">
        <v>2</v>
      </c>
      <c r="I16" s="729">
        <v>0</v>
      </c>
      <c r="J16" s="729">
        <v>3</v>
      </c>
      <c r="K16" s="729">
        <v>0</v>
      </c>
      <c r="L16" s="729">
        <v>0</v>
      </c>
      <c r="M16" s="729">
        <v>0</v>
      </c>
      <c r="N16" s="729">
        <v>6</v>
      </c>
      <c r="O16" s="729">
        <v>11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1</v>
      </c>
      <c r="W16" s="729">
        <v>1</v>
      </c>
      <c r="X16" s="729">
        <v>5</v>
      </c>
      <c r="Y16" s="729">
        <v>2</v>
      </c>
      <c r="Z16" s="732">
        <v>33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289.47000000000003</v>
      </c>
      <c r="F17" s="731">
        <f t="shared" ref="F17:Z19" si="0">F5+F8+F11+F14</f>
        <v>81.069999999999993</v>
      </c>
      <c r="G17" s="731">
        <f t="shared" si="0"/>
        <v>295.86999999999995</v>
      </c>
      <c r="H17" s="731">
        <f t="shared" si="0"/>
        <v>667.22</v>
      </c>
      <c r="I17" s="731">
        <f t="shared" si="0"/>
        <v>680.53</v>
      </c>
      <c r="J17" s="731">
        <f t="shared" si="0"/>
        <v>1257.7400000000002</v>
      </c>
      <c r="K17" s="731">
        <f t="shared" si="0"/>
        <v>1648.76</v>
      </c>
      <c r="L17" s="731">
        <f t="shared" si="0"/>
        <v>4088.2000000000003</v>
      </c>
      <c r="M17" s="731">
        <f t="shared" si="0"/>
        <v>3983.4500000000003</v>
      </c>
      <c r="N17" s="731">
        <f t="shared" si="0"/>
        <v>7039.87</v>
      </c>
      <c r="O17" s="731">
        <f t="shared" si="0"/>
        <v>7448.09</v>
      </c>
      <c r="P17" s="731">
        <f t="shared" si="0"/>
        <v>6498.2499999999991</v>
      </c>
      <c r="Q17" s="731">
        <f t="shared" si="0"/>
        <v>3623.39</v>
      </c>
      <c r="R17" s="731">
        <f t="shared" si="0"/>
        <v>2520.4499999999998</v>
      </c>
      <c r="S17" s="731">
        <f t="shared" si="0"/>
        <v>1751.98</v>
      </c>
      <c r="T17" s="731">
        <f t="shared" si="0"/>
        <v>1328.68</v>
      </c>
      <c r="U17" s="731">
        <f t="shared" si="0"/>
        <v>1072.4099999999999</v>
      </c>
      <c r="V17" s="731">
        <f t="shared" si="0"/>
        <v>986.78000000000009</v>
      </c>
      <c r="W17" s="731">
        <f t="shared" si="0"/>
        <v>829.63999999999987</v>
      </c>
      <c r="X17" s="731">
        <f t="shared" si="0"/>
        <v>358.71</v>
      </c>
      <c r="Y17" s="731">
        <f t="shared" si="0"/>
        <v>264.41000000000003</v>
      </c>
      <c r="Z17" s="723">
        <f t="shared" si="0"/>
        <v>46714.969999999994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4318</v>
      </c>
      <c r="F18" s="726">
        <f t="shared" si="0"/>
        <v>5069</v>
      </c>
      <c r="G18" s="726">
        <f t="shared" si="0"/>
        <v>39150</v>
      </c>
      <c r="H18" s="726">
        <f t="shared" si="0"/>
        <v>136970</v>
      </c>
      <c r="I18" s="726">
        <f t="shared" si="0"/>
        <v>186782</v>
      </c>
      <c r="J18" s="726">
        <f t="shared" si="0"/>
        <v>403926</v>
      </c>
      <c r="K18" s="726">
        <f t="shared" si="0"/>
        <v>625355</v>
      </c>
      <c r="L18" s="726">
        <f t="shared" si="0"/>
        <v>1750174</v>
      </c>
      <c r="M18" s="726">
        <f t="shared" si="0"/>
        <v>1970570</v>
      </c>
      <c r="N18" s="726">
        <f t="shared" si="0"/>
        <v>3697933</v>
      </c>
      <c r="O18" s="726">
        <f t="shared" si="0"/>
        <v>4201767</v>
      </c>
      <c r="P18" s="726">
        <f t="shared" si="0"/>
        <v>3924006</v>
      </c>
      <c r="Q18" s="726">
        <f t="shared" si="0"/>
        <v>2267499</v>
      </c>
      <c r="R18" s="726">
        <f t="shared" si="0"/>
        <v>1642143</v>
      </c>
      <c r="S18" s="726">
        <f t="shared" si="0"/>
        <v>1185861</v>
      </c>
      <c r="T18" s="726">
        <f t="shared" si="0"/>
        <v>924472</v>
      </c>
      <c r="U18" s="726">
        <f t="shared" si="0"/>
        <v>784621</v>
      </c>
      <c r="V18" s="726">
        <f t="shared" si="0"/>
        <v>727676</v>
      </c>
      <c r="W18" s="726">
        <f t="shared" si="0"/>
        <v>622395</v>
      </c>
      <c r="X18" s="726">
        <f t="shared" si="0"/>
        <v>257868</v>
      </c>
      <c r="Y18" s="726">
        <f t="shared" si="0"/>
        <v>195313</v>
      </c>
      <c r="Z18" s="727">
        <f t="shared" si="0"/>
        <v>25553868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1822</v>
      </c>
      <c r="F19" s="733">
        <f t="shared" si="0"/>
        <v>1172</v>
      </c>
      <c r="G19" s="733">
        <f t="shared" si="0"/>
        <v>4597</v>
      </c>
      <c r="H19" s="733">
        <f t="shared" si="0"/>
        <v>9988</v>
      </c>
      <c r="I19" s="733">
        <f t="shared" si="0"/>
        <v>9360</v>
      </c>
      <c r="J19" s="733">
        <f t="shared" si="0"/>
        <v>14904</v>
      </c>
      <c r="K19" s="733">
        <f t="shared" si="0"/>
        <v>17409</v>
      </c>
      <c r="L19" s="733">
        <f t="shared" si="0"/>
        <v>38918</v>
      </c>
      <c r="M19" s="733">
        <f t="shared" si="0"/>
        <v>33756</v>
      </c>
      <c r="N19" s="733">
        <f t="shared" si="0"/>
        <v>52507</v>
      </c>
      <c r="O19" s="733">
        <f t="shared" si="0"/>
        <v>48747</v>
      </c>
      <c r="P19" s="733">
        <f t="shared" si="0"/>
        <v>37959</v>
      </c>
      <c r="Q19" s="733">
        <f t="shared" si="0"/>
        <v>18312</v>
      </c>
      <c r="R19" s="733">
        <f t="shared" si="0"/>
        <v>11182</v>
      </c>
      <c r="S19" s="733">
        <f t="shared" si="0"/>
        <v>6856</v>
      </c>
      <c r="T19" s="733">
        <f t="shared" si="0"/>
        <v>4462</v>
      </c>
      <c r="U19" s="733">
        <f t="shared" si="0"/>
        <v>3118</v>
      </c>
      <c r="V19" s="733">
        <f t="shared" si="0"/>
        <v>2247</v>
      </c>
      <c r="W19" s="733">
        <f t="shared" si="0"/>
        <v>1871</v>
      </c>
      <c r="X19" s="733">
        <f t="shared" si="0"/>
        <v>705</v>
      </c>
      <c r="Y19" s="733">
        <f t="shared" si="0"/>
        <v>519</v>
      </c>
      <c r="Z19" s="734">
        <f t="shared" si="0"/>
        <v>320411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20.399999999999999</v>
      </c>
      <c r="F20" s="731">
        <v>0.28999999999999998</v>
      </c>
      <c r="G20" s="731">
        <v>1.49</v>
      </c>
      <c r="H20" s="731">
        <v>2.37</v>
      </c>
      <c r="I20" s="731">
        <v>0.85</v>
      </c>
      <c r="J20" s="731">
        <v>21.03</v>
      </c>
      <c r="K20" s="731">
        <v>14.9</v>
      </c>
      <c r="L20" s="731">
        <v>0.74</v>
      </c>
      <c r="M20" s="731">
        <v>0.16</v>
      </c>
      <c r="N20" s="731">
        <v>1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63.23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50</v>
      </c>
      <c r="H21" s="726">
        <v>135</v>
      </c>
      <c r="I21" s="726">
        <v>67</v>
      </c>
      <c r="J21" s="726">
        <v>810</v>
      </c>
      <c r="K21" s="726">
        <v>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1062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6</v>
      </c>
      <c r="H22" s="729">
        <v>9</v>
      </c>
      <c r="I22" s="729">
        <v>3</v>
      </c>
      <c r="J22" s="729">
        <v>15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33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55.7</v>
      </c>
      <c r="F23" s="731">
        <v>5.18</v>
      </c>
      <c r="G23" s="731">
        <v>8.41</v>
      </c>
      <c r="H23" s="731">
        <v>24.83</v>
      </c>
      <c r="I23" s="731">
        <v>13.05</v>
      </c>
      <c r="J23" s="731">
        <v>74.099999999999994</v>
      </c>
      <c r="K23" s="731">
        <v>3.49</v>
      </c>
      <c r="L23" s="731">
        <v>5.09</v>
      </c>
      <c r="M23" s="731">
        <v>7.56</v>
      </c>
      <c r="N23" s="731">
        <v>20.25</v>
      </c>
      <c r="O23" s="731">
        <v>59.6</v>
      </c>
      <c r="P23" s="731">
        <v>19.07</v>
      </c>
      <c r="Q23" s="731">
        <v>20.18</v>
      </c>
      <c r="R23" s="731">
        <v>16.41</v>
      </c>
      <c r="S23" s="731">
        <v>4.3600000000000003</v>
      </c>
      <c r="T23" s="731">
        <v>3.09</v>
      </c>
      <c r="U23" s="731">
        <v>2.73</v>
      </c>
      <c r="V23" s="731">
        <v>5.83</v>
      </c>
      <c r="W23" s="731">
        <v>2.6</v>
      </c>
      <c r="X23" s="731">
        <v>0</v>
      </c>
      <c r="Y23" s="731">
        <v>1.35</v>
      </c>
      <c r="Z23" s="723">
        <v>352.88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65</v>
      </c>
      <c r="G24" s="726">
        <v>266</v>
      </c>
      <c r="H24" s="726">
        <v>1289</v>
      </c>
      <c r="I24" s="726">
        <v>870</v>
      </c>
      <c r="J24" s="726">
        <v>6474</v>
      </c>
      <c r="K24" s="726">
        <v>337</v>
      </c>
      <c r="L24" s="726">
        <v>618</v>
      </c>
      <c r="M24" s="726">
        <v>1027</v>
      </c>
      <c r="N24" s="726">
        <v>2798</v>
      </c>
      <c r="O24" s="726">
        <v>8637</v>
      </c>
      <c r="P24" s="726">
        <v>3026</v>
      </c>
      <c r="Q24" s="726">
        <v>3156</v>
      </c>
      <c r="R24" s="726">
        <v>3007</v>
      </c>
      <c r="S24" s="726">
        <v>750</v>
      </c>
      <c r="T24" s="726">
        <v>542</v>
      </c>
      <c r="U24" s="726">
        <v>464</v>
      </c>
      <c r="V24" s="726">
        <v>1021</v>
      </c>
      <c r="W24" s="726">
        <v>442</v>
      </c>
      <c r="X24" s="726">
        <v>0</v>
      </c>
      <c r="Y24" s="726">
        <v>242</v>
      </c>
      <c r="Z24" s="727">
        <v>35031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14</v>
      </c>
      <c r="G25" s="729">
        <v>28</v>
      </c>
      <c r="H25" s="729">
        <v>119</v>
      </c>
      <c r="I25" s="729">
        <v>54</v>
      </c>
      <c r="J25" s="729">
        <v>265</v>
      </c>
      <c r="K25" s="729">
        <v>10</v>
      </c>
      <c r="L25" s="729">
        <v>12</v>
      </c>
      <c r="M25" s="729">
        <v>15</v>
      </c>
      <c r="N25" s="729">
        <v>34</v>
      </c>
      <c r="O25" s="729">
        <v>102</v>
      </c>
      <c r="P25" s="729">
        <v>26</v>
      </c>
      <c r="Q25" s="729">
        <v>18</v>
      </c>
      <c r="R25" s="729">
        <v>15</v>
      </c>
      <c r="S25" s="729">
        <v>2</v>
      </c>
      <c r="T25" s="729">
        <v>1</v>
      </c>
      <c r="U25" s="729">
        <v>1</v>
      </c>
      <c r="V25" s="729">
        <v>3</v>
      </c>
      <c r="W25" s="729">
        <v>0</v>
      </c>
      <c r="X25" s="729">
        <v>0</v>
      </c>
      <c r="Y25" s="729">
        <v>1</v>
      </c>
      <c r="Z25" s="732">
        <v>720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76.099999999999994</v>
      </c>
      <c r="F26" s="731">
        <f t="shared" ref="F26:Z28" si="1">F20+F23</f>
        <v>5.47</v>
      </c>
      <c r="G26" s="731">
        <f t="shared" si="1"/>
        <v>9.9</v>
      </c>
      <c r="H26" s="731">
        <f t="shared" si="1"/>
        <v>27.2</v>
      </c>
      <c r="I26" s="731">
        <f t="shared" si="1"/>
        <v>13.9</v>
      </c>
      <c r="J26" s="731">
        <f t="shared" si="1"/>
        <v>95.13</v>
      </c>
      <c r="K26" s="731">
        <f t="shared" si="1"/>
        <v>18.39</v>
      </c>
      <c r="L26" s="731">
        <f t="shared" si="1"/>
        <v>5.83</v>
      </c>
      <c r="M26" s="731">
        <f t="shared" si="1"/>
        <v>7.72</v>
      </c>
      <c r="N26" s="731">
        <f t="shared" si="1"/>
        <v>21.25</v>
      </c>
      <c r="O26" s="731">
        <f t="shared" si="1"/>
        <v>59.6</v>
      </c>
      <c r="P26" s="731">
        <f t="shared" si="1"/>
        <v>19.07</v>
      </c>
      <c r="Q26" s="731">
        <f t="shared" si="1"/>
        <v>20.18</v>
      </c>
      <c r="R26" s="731">
        <f t="shared" si="1"/>
        <v>16.41</v>
      </c>
      <c r="S26" s="731">
        <f t="shared" si="1"/>
        <v>4.3600000000000003</v>
      </c>
      <c r="T26" s="731">
        <f t="shared" si="1"/>
        <v>3.09</v>
      </c>
      <c r="U26" s="731">
        <f t="shared" si="1"/>
        <v>2.73</v>
      </c>
      <c r="V26" s="731">
        <f t="shared" si="1"/>
        <v>5.83</v>
      </c>
      <c r="W26" s="731">
        <f t="shared" si="1"/>
        <v>2.6</v>
      </c>
      <c r="X26" s="731">
        <f t="shared" si="1"/>
        <v>0</v>
      </c>
      <c r="Y26" s="731">
        <f t="shared" si="1"/>
        <v>1.35</v>
      </c>
      <c r="Z26" s="723">
        <f t="shared" si="1"/>
        <v>416.11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65</v>
      </c>
      <c r="G27" s="726">
        <f t="shared" si="1"/>
        <v>316</v>
      </c>
      <c r="H27" s="726">
        <f t="shared" si="1"/>
        <v>1424</v>
      </c>
      <c r="I27" s="726">
        <f t="shared" si="1"/>
        <v>937</v>
      </c>
      <c r="J27" s="726">
        <f t="shared" si="1"/>
        <v>7284</v>
      </c>
      <c r="K27" s="726">
        <f t="shared" si="1"/>
        <v>337</v>
      </c>
      <c r="L27" s="726">
        <f t="shared" si="1"/>
        <v>618</v>
      </c>
      <c r="M27" s="726">
        <f t="shared" si="1"/>
        <v>1027</v>
      </c>
      <c r="N27" s="726">
        <f t="shared" si="1"/>
        <v>2798</v>
      </c>
      <c r="O27" s="726">
        <f t="shared" si="1"/>
        <v>8637</v>
      </c>
      <c r="P27" s="726">
        <f t="shared" si="1"/>
        <v>3026</v>
      </c>
      <c r="Q27" s="726">
        <f t="shared" si="1"/>
        <v>3156</v>
      </c>
      <c r="R27" s="726">
        <f t="shared" si="1"/>
        <v>3007</v>
      </c>
      <c r="S27" s="726">
        <f t="shared" si="1"/>
        <v>750</v>
      </c>
      <c r="T27" s="726">
        <f t="shared" si="1"/>
        <v>542</v>
      </c>
      <c r="U27" s="726">
        <f t="shared" si="1"/>
        <v>464</v>
      </c>
      <c r="V27" s="726">
        <f t="shared" si="1"/>
        <v>1021</v>
      </c>
      <c r="W27" s="726">
        <f t="shared" si="1"/>
        <v>442</v>
      </c>
      <c r="X27" s="726">
        <f t="shared" si="1"/>
        <v>0</v>
      </c>
      <c r="Y27" s="726">
        <f t="shared" si="1"/>
        <v>242</v>
      </c>
      <c r="Z27" s="727">
        <f t="shared" si="1"/>
        <v>36093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14</v>
      </c>
      <c r="G28" s="733">
        <f t="shared" si="1"/>
        <v>34</v>
      </c>
      <c r="H28" s="733">
        <f t="shared" si="1"/>
        <v>128</v>
      </c>
      <c r="I28" s="733">
        <f t="shared" si="1"/>
        <v>57</v>
      </c>
      <c r="J28" s="733">
        <f t="shared" si="1"/>
        <v>280</v>
      </c>
      <c r="K28" s="733">
        <f t="shared" si="1"/>
        <v>10</v>
      </c>
      <c r="L28" s="733">
        <f t="shared" si="1"/>
        <v>12</v>
      </c>
      <c r="M28" s="733">
        <f t="shared" si="1"/>
        <v>15</v>
      </c>
      <c r="N28" s="733">
        <f t="shared" si="1"/>
        <v>34</v>
      </c>
      <c r="O28" s="733">
        <f t="shared" si="1"/>
        <v>102</v>
      </c>
      <c r="P28" s="733">
        <f t="shared" si="1"/>
        <v>26</v>
      </c>
      <c r="Q28" s="733">
        <f t="shared" si="1"/>
        <v>18</v>
      </c>
      <c r="R28" s="733">
        <f t="shared" si="1"/>
        <v>15</v>
      </c>
      <c r="S28" s="733">
        <f t="shared" si="1"/>
        <v>2</v>
      </c>
      <c r="T28" s="733">
        <f t="shared" si="1"/>
        <v>1</v>
      </c>
      <c r="U28" s="733">
        <f t="shared" si="1"/>
        <v>1</v>
      </c>
      <c r="V28" s="733">
        <f t="shared" si="1"/>
        <v>3</v>
      </c>
      <c r="W28" s="733">
        <f t="shared" si="1"/>
        <v>0</v>
      </c>
      <c r="X28" s="733">
        <f t="shared" si="1"/>
        <v>0</v>
      </c>
      <c r="Y28" s="733">
        <f t="shared" si="1"/>
        <v>1</v>
      </c>
      <c r="Z28" s="734">
        <f t="shared" si="1"/>
        <v>753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365.57</v>
      </c>
      <c r="F29" s="731">
        <f t="shared" ref="F29:Z31" si="2">F5+F8+F11+F14+F20+F23</f>
        <v>86.539999999999992</v>
      </c>
      <c r="G29" s="731">
        <f t="shared" si="2"/>
        <v>305.77</v>
      </c>
      <c r="H29" s="731">
        <f t="shared" si="2"/>
        <v>694.42000000000007</v>
      </c>
      <c r="I29" s="731">
        <f t="shared" si="2"/>
        <v>694.43</v>
      </c>
      <c r="J29" s="731">
        <f t="shared" si="2"/>
        <v>1352.8700000000001</v>
      </c>
      <c r="K29" s="731">
        <f t="shared" si="2"/>
        <v>1667.15</v>
      </c>
      <c r="L29" s="731">
        <f t="shared" si="2"/>
        <v>4094.03</v>
      </c>
      <c r="M29" s="731">
        <f t="shared" si="2"/>
        <v>3991.17</v>
      </c>
      <c r="N29" s="731">
        <f t="shared" si="2"/>
        <v>7061.12</v>
      </c>
      <c r="O29" s="731">
        <f t="shared" si="2"/>
        <v>7507.6900000000005</v>
      </c>
      <c r="P29" s="731">
        <f t="shared" si="2"/>
        <v>6517.3199999999988</v>
      </c>
      <c r="Q29" s="731">
        <f t="shared" si="2"/>
        <v>3643.5699999999997</v>
      </c>
      <c r="R29" s="731">
        <f t="shared" si="2"/>
        <v>2536.8599999999997</v>
      </c>
      <c r="S29" s="731">
        <f t="shared" si="2"/>
        <v>1756.34</v>
      </c>
      <c r="T29" s="731">
        <f t="shared" si="2"/>
        <v>1331.77</v>
      </c>
      <c r="U29" s="731">
        <f t="shared" si="2"/>
        <v>1075.1399999999999</v>
      </c>
      <c r="V29" s="731">
        <f t="shared" si="2"/>
        <v>992.61000000000013</v>
      </c>
      <c r="W29" s="731">
        <f t="shared" si="2"/>
        <v>832.2399999999999</v>
      </c>
      <c r="X29" s="731">
        <f t="shared" si="2"/>
        <v>358.71</v>
      </c>
      <c r="Y29" s="731">
        <f t="shared" si="2"/>
        <v>265.76000000000005</v>
      </c>
      <c r="Z29" s="723">
        <f t="shared" si="2"/>
        <v>47131.079999999994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4318</v>
      </c>
      <c r="F30" s="726">
        <f t="shared" si="2"/>
        <v>5134</v>
      </c>
      <c r="G30" s="726">
        <f t="shared" si="2"/>
        <v>39466</v>
      </c>
      <c r="H30" s="726">
        <f t="shared" si="2"/>
        <v>138394</v>
      </c>
      <c r="I30" s="726">
        <f t="shared" si="2"/>
        <v>187719</v>
      </c>
      <c r="J30" s="726">
        <f t="shared" si="2"/>
        <v>411210</v>
      </c>
      <c r="K30" s="726">
        <f t="shared" si="2"/>
        <v>625692</v>
      </c>
      <c r="L30" s="726">
        <f t="shared" si="2"/>
        <v>1750792</v>
      </c>
      <c r="M30" s="726">
        <f t="shared" si="2"/>
        <v>1971597</v>
      </c>
      <c r="N30" s="726">
        <f t="shared" si="2"/>
        <v>3700731</v>
      </c>
      <c r="O30" s="726">
        <f t="shared" si="2"/>
        <v>4210404</v>
      </c>
      <c r="P30" s="726">
        <f t="shared" si="2"/>
        <v>3927032</v>
      </c>
      <c r="Q30" s="726">
        <f t="shared" si="2"/>
        <v>2270655</v>
      </c>
      <c r="R30" s="726">
        <f t="shared" si="2"/>
        <v>1645150</v>
      </c>
      <c r="S30" s="726">
        <f t="shared" si="2"/>
        <v>1186611</v>
      </c>
      <c r="T30" s="726">
        <f t="shared" si="2"/>
        <v>925014</v>
      </c>
      <c r="U30" s="726">
        <f t="shared" si="2"/>
        <v>785085</v>
      </c>
      <c r="V30" s="726">
        <f t="shared" si="2"/>
        <v>728697</v>
      </c>
      <c r="W30" s="726">
        <f t="shared" si="2"/>
        <v>622837</v>
      </c>
      <c r="X30" s="726">
        <f t="shared" si="2"/>
        <v>257868</v>
      </c>
      <c r="Y30" s="726">
        <f t="shared" si="2"/>
        <v>195555</v>
      </c>
      <c r="Z30" s="727">
        <f t="shared" si="2"/>
        <v>25589961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1822</v>
      </c>
      <c r="F31" s="733">
        <f t="shared" si="2"/>
        <v>1186</v>
      </c>
      <c r="G31" s="733">
        <f t="shared" si="2"/>
        <v>4631</v>
      </c>
      <c r="H31" s="733">
        <f t="shared" si="2"/>
        <v>10116</v>
      </c>
      <c r="I31" s="733">
        <f t="shared" si="2"/>
        <v>9417</v>
      </c>
      <c r="J31" s="733">
        <f t="shared" si="2"/>
        <v>15184</v>
      </c>
      <c r="K31" s="733">
        <f t="shared" si="2"/>
        <v>17419</v>
      </c>
      <c r="L31" s="733">
        <f t="shared" si="2"/>
        <v>38930</v>
      </c>
      <c r="M31" s="733">
        <f t="shared" si="2"/>
        <v>33771</v>
      </c>
      <c r="N31" s="733">
        <f t="shared" si="2"/>
        <v>52541</v>
      </c>
      <c r="O31" s="733">
        <f t="shared" si="2"/>
        <v>48849</v>
      </c>
      <c r="P31" s="733">
        <f t="shared" si="2"/>
        <v>37985</v>
      </c>
      <c r="Q31" s="733">
        <f t="shared" si="2"/>
        <v>18330</v>
      </c>
      <c r="R31" s="733">
        <f t="shared" si="2"/>
        <v>11197</v>
      </c>
      <c r="S31" s="733">
        <f t="shared" si="2"/>
        <v>6858</v>
      </c>
      <c r="T31" s="733">
        <f t="shared" si="2"/>
        <v>4463</v>
      </c>
      <c r="U31" s="733">
        <f t="shared" si="2"/>
        <v>3119</v>
      </c>
      <c r="V31" s="733">
        <f t="shared" si="2"/>
        <v>2250</v>
      </c>
      <c r="W31" s="733">
        <f t="shared" si="2"/>
        <v>1871</v>
      </c>
      <c r="X31" s="733">
        <f t="shared" si="2"/>
        <v>705</v>
      </c>
      <c r="Y31" s="733">
        <f t="shared" si="2"/>
        <v>520</v>
      </c>
      <c r="Z31" s="734">
        <f t="shared" si="2"/>
        <v>321164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4.49</v>
      </c>
      <c r="I32" s="731">
        <v>0</v>
      </c>
      <c r="J32" s="731">
        <v>0</v>
      </c>
      <c r="K32" s="731">
        <v>0.34</v>
      </c>
      <c r="L32" s="731">
        <v>0</v>
      </c>
      <c r="M32" s="731">
        <v>0</v>
      </c>
      <c r="N32" s="731">
        <v>0.67</v>
      </c>
      <c r="O32" s="731">
        <v>8.1199999999999992</v>
      </c>
      <c r="P32" s="731">
        <v>0.91</v>
      </c>
      <c r="Q32" s="731">
        <v>1.77</v>
      </c>
      <c r="R32" s="731">
        <v>1.42</v>
      </c>
      <c r="S32" s="731">
        <v>2.27</v>
      </c>
      <c r="T32" s="731">
        <v>11.78</v>
      </c>
      <c r="U32" s="731">
        <v>1.1000000000000001</v>
      </c>
      <c r="V32" s="731">
        <v>1.52</v>
      </c>
      <c r="W32" s="731">
        <v>2.83</v>
      </c>
      <c r="X32" s="731">
        <v>16.22</v>
      </c>
      <c r="Y32" s="731">
        <v>2.04</v>
      </c>
      <c r="Z32" s="723">
        <v>55.48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278</v>
      </c>
      <c r="I33" s="726">
        <v>0</v>
      </c>
      <c r="J33" s="726">
        <v>0</v>
      </c>
      <c r="K33" s="726">
        <v>54</v>
      </c>
      <c r="L33" s="726">
        <v>0</v>
      </c>
      <c r="M33" s="726">
        <v>0</v>
      </c>
      <c r="N33" s="726">
        <v>143</v>
      </c>
      <c r="O33" s="726">
        <v>1814</v>
      </c>
      <c r="P33" s="726">
        <v>197</v>
      </c>
      <c r="Q33" s="726">
        <v>424</v>
      </c>
      <c r="R33" s="726">
        <v>348</v>
      </c>
      <c r="S33" s="726">
        <v>573</v>
      </c>
      <c r="T33" s="726">
        <v>2982</v>
      </c>
      <c r="U33" s="726">
        <v>256</v>
      </c>
      <c r="V33" s="726">
        <v>425</v>
      </c>
      <c r="W33" s="726">
        <v>631</v>
      </c>
      <c r="X33" s="726">
        <v>3479</v>
      </c>
      <c r="Y33" s="726">
        <v>517</v>
      </c>
      <c r="Z33" s="727">
        <v>12121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24</v>
      </c>
      <c r="I34" s="729">
        <v>0</v>
      </c>
      <c r="J34" s="729">
        <v>0</v>
      </c>
      <c r="K34" s="729">
        <v>3</v>
      </c>
      <c r="L34" s="729">
        <v>0</v>
      </c>
      <c r="M34" s="729">
        <v>0</v>
      </c>
      <c r="N34" s="729">
        <v>2</v>
      </c>
      <c r="O34" s="729">
        <v>18</v>
      </c>
      <c r="P34" s="729">
        <v>1</v>
      </c>
      <c r="Q34" s="729">
        <v>2</v>
      </c>
      <c r="R34" s="729">
        <v>1</v>
      </c>
      <c r="S34" s="729">
        <v>0</v>
      </c>
      <c r="T34" s="729">
        <v>11</v>
      </c>
      <c r="U34" s="729">
        <v>0</v>
      </c>
      <c r="V34" s="729">
        <v>1</v>
      </c>
      <c r="W34" s="729">
        <v>2</v>
      </c>
      <c r="X34" s="729">
        <v>13</v>
      </c>
      <c r="Y34" s="729">
        <v>1</v>
      </c>
      <c r="Z34" s="730">
        <v>79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6.29</v>
      </c>
      <c r="H35" s="731">
        <v>0</v>
      </c>
      <c r="I35" s="731">
        <v>0</v>
      </c>
      <c r="J35" s="731">
        <v>0</v>
      </c>
      <c r="K35" s="731">
        <v>0.18</v>
      </c>
      <c r="L35" s="731">
        <v>0</v>
      </c>
      <c r="M35" s="731">
        <v>0</v>
      </c>
      <c r="N35" s="731">
        <v>0.37</v>
      </c>
      <c r="O35" s="731">
        <v>0.13</v>
      </c>
      <c r="P35" s="731">
        <v>22.93</v>
      </c>
      <c r="Q35" s="731">
        <v>0</v>
      </c>
      <c r="R35" s="731">
        <v>0</v>
      </c>
      <c r="S35" s="731">
        <v>0</v>
      </c>
      <c r="T35" s="731">
        <v>2.5</v>
      </c>
      <c r="U35" s="731">
        <v>0.39</v>
      </c>
      <c r="V35" s="731">
        <v>1.39</v>
      </c>
      <c r="W35" s="731">
        <v>0.21</v>
      </c>
      <c r="X35" s="731">
        <v>0.27</v>
      </c>
      <c r="Y35" s="731">
        <v>346.78</v>
      </c>
      <c r="Z35" s="723">
        <v>381.44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151</v>
      </c>
      <c r="H36" s="726">
        <v>0</v>
      </c>
      <c r="I36" s="726">
        <v>0</v>
      </c>
      <c r="J36" s="726">
        <v>0</v>
      </c>
      <c r="K36" s="726">
        <v>29</v>
      </c>
      <c r="L36" s="726">
        <v>0</v>
      </c>
      <c r="M36" s="726">
        <v>0</v>
      </c>
      <c r="N36" s="726">
        <v>93</v>
      </c>
      <c r="O36" s="726">
        <v>28</v>
      </c>
      <c r="P36" s="726">
        <v>5250</v>
      </c>
      <c r="Q36" s="726">
        <v>0</v>
      </c>
      <c r="R36" s="726">
        <v>0</v>
      </c>
      <c r="S36" s="726">
        <v>0</v>
      </c>
      <c r="T36" s="726">
        <v>630</v>
      </c>
      <c r="U36" s="726">
        <v>98</v>
      </c>
      <c r="V36" s="726">
        <v>350</v>
      </c>
      <c r="W36" s="726">
        <v>61</v>
      </c>
      <c r="X36" s="726">
        <v>68</v>
      </c>
      <c r="Y36" s="726">
        <v>87431</v>
      </c>
      <c r="Z36" s="727">
        <v>94189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20</v>
      </c>
      <c r="H37" s="729">
        <v>0</v>
      </c>
      <c r="I37" s="729">
        <v>0</v>
      </c>
      <c r="J37" s="729">
        <v>0</v>
      </c>
      <c r="K37" s="729">
        <v>1</v>
      </c>
      <c r="L37" s="729">
        <v>0</v>
      </c>
      <c r="M37" s="729">
        <v>0</v>
      </c>
      <c r="N37" s="729">
        <v>1</v>
      </c>
      <c r="O37" s="729">
        <v>0</v>
      </c>
      <c r="P37" s="729">
        <v>41</v>
      </c>
      <c r="Q37" s="729">
        <v>0</v>
      </c>
      <c r="R37" s="729">
        <v>0</v>
      </c>
      <c r="S37" s="729">
        <v>0</v>
      </c>
      <c r="T37" s="729">
        <v>3</v>
      </c>
      <c r="U37" s="729">
        <v>0</v>
      </c>
      <c r="V37" s="729">
        <v>1</v>
      </c>
      <c r="W37" s="729">
        <v>0</v>
      </c>
      <c r="X37" s="729">
        <v>0</v>
      </c>
      <c r="Y37" s="729">
        <v>327</v>
      </c>
      <c r="Z37" s="730">
        <v>394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6.29</v>
      </c>
      <c r="H38" s="731">
        <f t="shared" si="3"/>
        <v>4.49</v>
      </c>
      <c r="I38" s="731">
        <f t="shared" si="3"/>
        <v>0</v>
      </c>
      <c r="J38" s="731">
        <f t="shared" si="3"/>
        <v>0</v>
      </c>
      <c r="K38" s="731">
        <f t="shared" si="3"/>
        <v>0.52</v>
      </c>
      <c r="L38" s="731">
        <f t="shared" si="3"/>
        <v>0</v>
      </c>
      <c r="M38" s="731">
        <f t="shared" si="3"/>
        <v>0</v>
      </c>
      <c r="N38" s="731">
        <f t="shared" si="3"/>
        <v>1.04</v>
      </c>
      <c r="O38" s="731">
        <f t="shared" si="3"/>
        <v>8.25</v>
      </c>
      <c r="P38" s="731">
        <f t="shared" si="3"/>
        <v>23.84</v>
      </c>
      <c r="Q38" s="731">
        <f t="shared" si="3"/>
        <v>1.77</v>
      </c>
      <c r="R38" s="731">
        <f t="shared" si="3"/>
        <v>1.42</v>
      </c>
      <c r="S38" s="731">
        <f t="shared" si="3"/>
        <v>2.27</v>
      </c>
      <c r="T38" s="731">
        <f t="shared" si="3"/>
        <v>14.28</v>
      </c>
      <c r="U38" s="731">
        <f t="shared" si="3"/>
        <v>1.4900000000000002</v>
      </c>
      <c r="V38" s="731">
        <f t="shared" si="3"/>
        <v>2.91</v>
      </c>
      <c r="W38" s="731">
        <f t="shared" si="3"/>
        <v>3.04</v>
      </c>
      <c r="X38" s="731">
        <f t="shared" si="3"/>
        <v>16.489999999999998</v>
      </c>
      <c r="Y38" s="731">
        <f t="shared" si="3"/>
        <v>348.82</v>
      </c>
      <c r="Z38" s="723">
        <f t="shared" si="3"/>
        <v>436.92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151</v>
      </c>
      <c r="H39" s="726">
        <f t="shared" si="3"/>
        <v>278</v>
      </c>
      <c r="I39" s="726">
        <f t="shared" si="3"/>
        <v>0</v>
      </c>
      <c r="J39" s="726">
        <f t="shared" si="3"/>
        <v>0</v>
      </c>
      <c r="K39" s="726">
        <f t="shared" si="3"/>
        <v>83</v>
      </c>
      <c r="L39" s="726">
        <f t="shared" si="3"/>
        <v>0</v>
      </c>
      <c r="M39" s="726">
        <f t="shared" si="3"/>
        <v>0</v>
      </c>
      <c r="N39" s="726">
        <f t="shared" si="3"/>
        <v>236</v>
      </c>
      <c r="O39" s="726">
        <f t="shared" si="3"/>
        <v>1842</v>
      </c>
      <c r="P39" s="726">
        <f t="shared" si="3"/>
        <v>5447</v>
      </c>
      <c r="Q39" s="726">
        <f t="shared" si="3"/>
        <v>424</v>
      </c>
      <c r="R39" s="726">
        <f t="shared" si="3"/>
        <v>348</v>
      </c>
      <c r="S39" s="726">
        <f t="shared" si="3"/>
        <v>573</v>
      </c>
      <c r="T39" s="726">
        <f t="shared" si="3"/>
        <v>3612</v>
      </c>
      <c r="U39" s="726">
        <f t="shared" si="3"/>
        <v>354</v>
      </c>
      <c r="V39" s="726">
        <f t="shared" si="3"/>
        <v>775</v>
      </c>
      <c r="W39" s="726">
        <f t="shared" si="3"/>
        <v>692</v>
      </c>
      <c r="X39" s="726">
        <f t="shared" si="3"/>
        <v>3547</v>
      </c>
      <c r="Y39" s="726">
        <f t="shared" si="3"/>
        <v>87948</v>
      </c>
      <c r="Z39" s="727">
        <f t="shared" si="3"/>
        <v>106310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20</v>
      </c>
      <c r="H40" s="733">
        <f t="shared" si="3"/>
        <v>24</v>
      </c>
      <c r="I40" s="733">
        <f t="shared" si="3"/>
        <v>0</v>
      </c>
      <c r="J40" s="733">
        <f t="shared" si="3"/>
        <v>0</v>
      </c>
      <c r="K40" s="733">
        <f t="shared" si="3"/>
        <v>4</v>
      </c>
      <c r="L40" s="733">
        <f t="shared" si="3"/>
        <v>0</v>
      </c>
      <c r="M40" s="733">
        <f t="shared" si="3"/>
        <v>0</v>
      </c>
      <c r="N40" s="733">
        <f t="shared" si="3"/>
        <v>3</v>
      </c>
      <c r="O40" s="733">
        <f t="shared" si="3"/>
        <v>18</v>
      </c>
      <c r="P40" s="733">
        <f t="shared" si="3"/>
        <v>42</v>
      </c>
      <c r="Q40" s="733">
        <f t="shared" si="3"/>
        <v>2</v>
      </c>
      <c r="R40" s="733">
        <f t="shared" si="3"/>
        <v>1</v>
      </c>
      <c r="S40" s="733">
        <f t="shared" si="3"/>
        <v>0</v>
      </c>
      <c r="T40" s="733">
        <f t="shared" si="3"/>
        <v>14</v>
      </c>
      <c r="U40" s="733">
        <f t="shared" si="3"/>
        <v>0</v>
      </c>
      <c r="V40" s="733">
        <f t="shared" si="3"/>
        <v>2</v>
      </c>
      <c r="W40" s="733">
        <f t="shared" si="3"/>
        <v>2</v>
      </c>
      <c r="X40" s="733">
        <f t="shared" si="3"/>
        <v>13</v>
      </c>
      <c r="Y40" s="733">
        <f t="shared" si="3"/>
        <v>328</v>
      </c>
      <c r="Z40" s="734">
        <f t="shared" si="3"/>
        <v>473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0.32</v>
      </c>
      <c r="J41" s="731">
        <v>0.1</v>
      </c>
      <c r="K41" s="731">
        <v>0.37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0.79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374</v>
      </c>
      <c r="D44" s="721" t="s">
        <v>27</v>
      </c>
      <c r="E44" s="731">
        <v>1.4</v>
      </c>
      <c r="F44" s="731">
        <v>1.49</v>
      </c>
      <c r="G44" s="731">
        <v>95.58</v>
      </c>
      <c r="H44" s="731">
        <v>445.65</v>
      </c>
      <c r="I44" s="731">
        <v>233.24</v>
      </c>
      <c r="J44" s="731">
        <v>386.52</v>
      </c>
      <c r="K44" s="731">
        <v>544.27</v>
      </c>
      <c r="L44" s="731">
        <v>242.21</v>
      </c>
      <c r="M44" s="731">
        <v>459.72</v>
      </c>
      <c r="N44" s="731">
        <v>1187.79</v>
      </c>
      <c r="O44" s="731">
        <v>1144.4100000000001</v>
      </c>
      <c r="P44" s="731">
        <v>1155.05</v>
      </c>
      <c r="Q44" s="731">
        <v>947.67</v>
      </c>
      <c r="R44" s="731">
        <v>619.51</v>
      </c>
      <c r="S44" s="731">
        <v>724.2</v>
      </c>
      <c r="T44" s="731">
        <v>696.37</v>
      </c>
      <c r="U44" s="731">
        <v>265.39</v>
      </c>
      <c r="V44" s="731">
        <v>347.21</v>
      </c>
      <c r="W44" s="731">
        <v>378.86</v>
      </c>
      <c r="X44" s="731">
        <v>260.61</v>
      </c>
      <c r="Y44" s="731">
        <v>2913.35</v>
      </c>
      <c r="Z44" s="723">
        <v>13050.5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26</v>
      </c>
      <c r="G45" s="726">
        <v>2460</v>
      </c>
      <c r="H45" s="726">
        <v>22066</v>
      </c>
      <c r="I45" s="726">
        <v>17538</v>
      </c>
      <c r="J45" s="726">
        <v>37434</v>
      </c>
      <c r="K45" s="726">
        <v>58265</v>
      </c>
      <c r="L45" s="726">
        <v>27236</v>
      </c>
      <c r="M45" s="726">
        <v>60652</v>
      </c>
      <c r="N45" s="726">
        <v>166198</v>
      </c>
      <c r="O45" s="726">
        <v>166900</v>
      </c>
      <c r="P45" s="726">
        <v>175171</v>
      </c>
      <c r="Q45" s="726">
        <v>150521</v>
      </c>
      <c r="R45" s="726">
        <v>102015</v>
      </c>
      <c r="S45" s="726">
        <v>124631</v>
      </c>
      <c r="T45" s="726">
        <v>118524</v>
      </c>
      <c r="U45" s="726">
        <v>45914</v>
      </c>
      <c r="V45" s="726">
        <v>60972</v>
      </c>
      <c r="W45" s="726">
        <v>65275</v>
      </c>
      <c r="X45" s="726">
        <v>45052</v>
      </c>
      <c r="Y45" s="726">
        <v>499756</v>
      </c>
      <c r="Z45" s="727">
        <v>1946606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5</v>
      </c>
      <c r="G46" s="729">
        <v>297</v>
      </c>
      <c r="H46" s="729">
        <v>1999</v>
      </c>
      <c r="I46" s="729">
        <v>1107</v>
      </c>
      <c r="J46" s="729">
        <v>1522</v>
      </c>
      <c r="K46" s="729">
        <v>1795</v>
      </c>
      <c r="L46" s="729">
        <v>577</v>
      </c>
      <c r="M46" s="729">
        <v>993</v>
      </c>
      <c r="N46" s="729">
        <v>2063</v>
      </c>
      <c r="O46" s="729">
        <v>1901</v>
      </c>
      <c r="P46" s="729">
        <v>1526</v>
      </c>
      <c r="Q46" s="729">
        <v>991</v>
      </c>
      <c r="R46" s="729">
        <v>550</v>
      </c>
      <c r="S46" s="729">
        <v>382</v>
      </c>
      <c r="T46" s="729">
        <v>350</v>
      </c>
      <c r="U46" s="729">
        <v>143</v>
      </c>
      <c r="V46" s="729">
        <v>214</v>
      </c>
      <c r="W46" s="729">
        <v>200</v>
      </c>
      <c r="X46" s="729">
        <v>168</v>
      </c>
      <c r="Y46" s="729">
        <v>1701</v>
      </c>
      <c r="Z46" s="730">
        <v>18484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1.4</v>
      </c>
      <c r="F47" s="731">
        <f t="shared" ref="F47:Z49" si="4">F41+F44</f>
        <v>1.49</v>
      </c>
      <c r="G47" s="731">
        <f t="shared" si="4"/>
        <v>95.58</v>
      </c>
      <c r="H47" s="731">
        <f t="shared" si="4"/>
        <v>445.65</v>
      </c>
      <c r="I47" s="731">
        <f t="shared" si="4"/>
        <v>233.56</v>
      </c>
      <c r="J47" s="731">
        <f t="shared" si="4"/>
        <v>386.62</v>
      </c>
      <c r="K47" s="731">
        <f t="shared" si="4"/>
        <v>544.64</v>
      </c>
      <c r="L47" s="731">
        <f t="shared" si="4"/>
        <v>242.21</v>
      </c>
      <c r="M47" s="731">
        <f t="shared" si="4"/>
        <v>459.72</v>
      </c>
      <c r="N47" s="731">
        <f t="shared" si="4"/>
        <v>1187.79</v>
      </c>
      <c r="O47" s="731">
        <f t="shared" si="4"/>
        <v>1144.4100000000001</v>
      </c>
      <c r="P47" s="731">
        <f t="shared" si="4"/>
        <v>1155.05</v>
      </c>
      <c r="Q47" s="731">
        <f t="shared" si="4"/>
        <v>947.67</v>
      </c>
      <c r="R47" s="731">
        <f t="shared" si="4"/>
        <v>619.51</v>
      </c>
      <c r="S47" s="731">
        <f t="shared" si="4"/>
        <v>724.2</v>
      </c>
      <c r="T47" s="731">
        <f t="shared" si="4"/>
        <v>696.37</v>
      </c>
      <c r="U47" s="731">
        <f t="shared" si="4"/>
        <v>265.39</v>
      </c>
      <c r="V47" s="731">
        <f t="shared" si="4"/>
        <v>347.21</v>
      </c>
      <c r="W47" s="731">
        <f t="shared" si="4"/>
        <v>378.86</v>
      </c>
      <c r="X47" s="731">
        <f t="shared" si="4"/>
        <v>260.61</v>
      </c>
      <c r="Y47" s="731">
        <f t="shared" si="4"/>
        <v>2913.35</v>
      </c>
      <c r="Z47" s="723">
        <f t="shared" si="4"/>
        <v>13051.29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26</v>
      </c>
      <c r="G48" s="726">
        <f t="shared" si="4"/>
        <v>2460</v>
      </c>
      <c r="H48" s="726">
        <f t="shared" si="4"/>
        <v>22066</v>
      </c>
      <c r="I48" s="726">
        <f t="shared" si="4"/>
        <v>17538</v>
      </c>
      <c r="J48" s="726">
        <f t="shared" si="4"/>
        <v>37434</v>
      </c>
      <c r="K48" s="726">
        <f t="shared" si="4"/>
        <v>58265</v>
      </c>
      <c r="L48" s="726">
        <f t="shared" si="4"/>
        <v>27236</v>
      </c>
      <c r="M48" s="726">
        <f t="shared" si="4"/>
        <v>60652</v>
      </c>
      <c r="N48" s="726">
        <f t="shared" si="4"/>
        <v>166198</v>
      </c>
      <c r="O48" s="726">
        <f t="shared" si="4"/>
        <v>166900</v>
      </c>
      <c r="P48" s="726">
        <f t="shared" si="4"/>
        <v>175171</v>
      </c>
      <c r="Q48" s="726">
        <f t="shared" si="4"/>
        <v>150521</v>
      </c>
      <c r="R48" s="726">
        <f t="shared" si="4"/>
        <v>102015</v>
      </c>
      <c r="S48" s="726">
        <f t="shared" si="4"/>
        <v>124631</v>
      </c>
      <c r="T48" s="726">
        <f t="shared" si="4"/>
        <v>118524</v>
      </c>
      <c r="U48" s="726">
        <f t="shared" si="4"/>
        <v>45914</v>
      </c>
      <c r="V48" s="726">
        <f t="shared" si="4"/>
        <v>60972</v>
      </c>
      <c r="W48" s="726">
        <f t="shared" si="4"/>
        <v>65275</v>
      </c>
      <c r="X48" s="726">
        <f t="shared" si="4"/>
        <v>45052</v>
      </c>
      <c r="Y48" s="726">
        <f t="shared" si="4"/>
        <v>499756</v>
      </c>
      <c r="Z48" s="727">
        <f t="shared" si="4"/>
        <v>1946606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5</v>
      </c>
      <c r="G49" s="733">
        <f t="shared" si="4"/>
        <v>297</v>
      </c>
      <c r="H49" s="733">
        <f t="shared" si="4"/>
        <v>1999</v>
      </c>
      <c r="I49" s="733">
        <f t="shared" si="4"/>
        <v>1107</v>
      </c>
      <c r="J49" s="733">
        <f t="shared" si="4"/>
        <v>1522</v>
      </c>
      <c r="K49" s="733">
        <f t="shared" si="4"/>
        <v>1795</v>
      </c>
      <c r="L49" s="733">
        <f t="shared" si="4"/>
        <v>577</v>
      </c>
      <c r="M49" s="733">
        <f t="shared" si="4"/>
        <v>993</v>
      </c>
      <c r="N49" s="733">
        <f t="shared" si="4"/>
        <v>2063</v>
      </c>
      <c r="O49" s="733">
        <f t="shared" si="4"/>
        <v>1901</v>
      </c>
      <c r="P49" s="733">
        <f t="shared" si="4"/>
        <v>1526</v>
      </c>
      <c r="Q49" s="733">
        <f t="shared" si="4"/>
        <v>991</v>
      </c>
      <c r="R49" s="733">
        <f t="shared" si="4"/>
        <v>550</v>
      </c>
      <c r="S49" s="733">
        <f t="shared" si="4"/>
        <v>382</v>
      </c>
      <c r="T49" s="733">
        <f t="shared" si="4"/>
        <v>350</v>
      </c>
      <c r="U49" s="733">
        <f t="shared" si="4"/>
        <v>143</v>
      </c>
      <c r="V49" s="733">
        <f t="shared" si="4"/>
        <v>214</v>
      </c>
      <c r="W49" s="733">
        <f t="shared" si="4"/>
        <v>200</v>
      </c>
      <c r="X49" s="733">
        <f t="shared" si="4"/>
        <v>168</v>
      </c>
      <c r="Y49" s="733">
        <f t="shared" si="4"/>
        <v>1701</v>
      </c>
      <c r="Z49" s="734">
        <f t="shared" si="4"/>
        <v>18484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1.4</v>
      </c>
      <c r="F50" s="731">
        <f t="shared" ref="F50:Z52" si="5">F32+F35+F41+F44</f>
        <v>1.49</v>
      </c>
      <c r="G50" s="731">
        <f t="shared" si="5"/>
        <v>101.87</v>
      </c>
      <c r="H50" s="731">
        <f t="shared" si="5"/>
        <v>450.14</v>
      </c>
      <c r="I50" s="731">
        <f t="shared" si="5"/>
        <v>233.56</v>
      </c>
      <c r="J50" s="731">
        <f t="shared" si="5"/>
        <v>386.62</v>
      </c>
      <c r="K50" s="731">
        <f t="shared" si="5"/>
        <v>545.16</v>
      </c>
      <c r="L50" s="731">
        <f t="shared" si="5"/>
        <v>242.21</v>
      </c>
      <c r="M50" s="731">
        <f t="shared" si="5"/>
        <v>459.72</v>
      </c>
      <c r="N50" s="731">
        <f t="shared" si="5"/>
        <v>1188.83</v>
      </c>
      <c r="O50" s="731">
        <f t="shared" si="5"/>
        <v>1152.6600000000001</v>
      </c>
      <c r="P50" s="731">
        <f t="shared" si="5"/>
        <v>1178.8899999999999</v>
      </c>
      <c r="Q50" s="731">
        <f t="shared" si="5"/>
        <v>949.43999999999994</v>
      </c>
      <c r="R50" s="731">
        <f t="shared" si="5"/>
        <v>620.92999999999995</v>
      </c>
      <c r="S50" s="731">
        <f t="shared" si="5"/>
        <v>726.47</v>
      </c>
      <c r="T50" s="731">
        <f t="shared" si="5"/>
        <v>710.65</v>
      </c>
      <c r="U50" s="731">
        <f t="shared" si="5"/>
        <v>266.88</v>
      </c>
      <c r="V50" s="731">
        <f t="shared" si="5"/>
        <v>350.12</v>
      </c>
      <c r="W50" s="731">
        <f t="shared" si="5"/>
        <v>381.90000000000003</v>
      </c>
      <c r="X50" s="731">
        <f t="shared" si="5"/>
        <v>277.10000000000002</v>
      </c>
      <c r="Y50" s="731">
        <f t="shared" si="5"/>
        <v>3262.17</v>
      </c>
      <c r="Z50" s="723">
        <f t="shared" si="5"/>
        <v>13488.21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26</v>
      </c>
      <c r="G51" s="726">
        <f t="shared" si="5"/>
        <v>2611</v>
      </c>
      <c r="H51" s="726">
        <f t="shared" si="5"/>
        <v>22344</v>
      </c>
      <c r="I51" s="726">
        <f t="shared" si="5"/>
        <v>17538</v>
      </c>
      <c r="J51" s="726">
        <f t="shared" si="5"/>
        <v>37434</v>
      </c>
      <c r="K51" s="726">
        <f t="shared" si="5"/>
        <v>58348</v>
      </c>
      <c r="L51" s="726">
        <f t="shared" si="5"/>
        <v>27236</v>
      </c>
      <c r="M51" s="726">
        <f t="shared" si="5"/>
        <v>60652</v>
      </c>
      <c r="N51" s="726">
        <f t="shared" si="5"/>
        <v>166434</v>
      </c>
      <c r="O51" s="726">
        <f t="shared" si="5"/>
        <v>168742</v>
      </c>
      <c r="P51" s="726">
        <f t="shared" si="5"/>
        <v>180618</v>
      </c>
      <c r="Q51" s="726">
        <f t="shared" si="5"/>
        <v>150945</v>
      </c>
      <c r="R51" s="726">
        <f t="shared" si="5"/>
        <v>102363</v>
      </c>
      <c r="S51" s="726">
        <f t="shared" si="5"/>
        <v>125204</v>
      </c>
      <c r="T51" s="726">
        <f t="shared" si="5"/>
        <v>122136</v>
      </c>
      <c r="U51" s="726">
        <f t="shared" si="5"/>
        <v>46268</v>
      </c>
      <c r="V51" s="726">
        <f t="shared" si="5"/>
        <v>61747</v>
      </c>
      <c r="W51" s="726">
        <f t="shared" si="5"/>
        <v>65967</v>
      </c>
      <c r="X51" s="726">
        <f t="shared" si="5"/>
        <v>48599</v>
      </c>
      <c r="Y51" s="726">
        <f t="shared" si="5"/>
        <v>587704</v>
      </c>
      <c r="Z51" s="727">
        <f t="shared" si="5"/>
        <v>2052916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5</v>
      </c>
      <c r="G52" s="733">
        <f t="shared" si="5"/>
        <v>317</v>
      </c>
      <c r="H52" s="733">
        <f t="shared" si="5"/>
        <v>2023</v>
      </c>
      <c r="I52" s="733">
        <f t="shared" si="5"/>
        <v>1107</v>
      </c>
      <c r="J52" s="733">
        <f t="shared" si="5"/>
        <v>1522</v>
      </c>
      <c r="K52" s="733">
        <f t="shared" si="5"/>
        <v>1799</v>
      </c>
      <c r="L52" s="733">
        <f t="shared" si="5"/>
        <v>577</v>
      </c>
      <c r="M52" s="733">
        <f t="shared" si="5"/>
        <v>993</v>
      </c>
      <c r="N52" s="733">
        <f t="shared" si="5"/>
        <v>2066</v>
      </c>
      <c r="O52" s="733">
        <f t="shared" si="5"/>
        <v>1919</v>
      </c>
      <c r="P52" s="733">
        <f t="shared" si="5"/>
        <v>1568</v>
      </c>
      <c r="Q52" s="733">
        <f t="shared" si="5"/>
        <v>993</v>
      </c>
      <c r="R52" s="733">
        <f t="shared" si="5"/>
        <v>551</v>
      </c>
      <c r="S52" s="733">
        <f t="shared" si="5"/>
        <v>382</v>
      </c>
      <c r="T52" s="733">
        <f t="shared" si="5"/>
        <v>364</v>
      </c>
      <c r="U52" s="733">
        <f t="shared" si="5"/>
        <v>143</v>
      </c>
      <c r="V52" s="733">
        <f t="shared" si="5"/>
        <v>216</v>
      </c>
      <c r="W52" s="733">
        <f t="shared" si="5"/>
        <v>202</v>
      </c>
      <c r="X52" s="733">
        <f t="shared" si="5"/>
        <v>181</v>
      </c>
      <c r="Y52" s="733">
        <f t="shared" si="5"/>
        <v>2029</v>
      </c>
      <c r="Z52" s="734">
        <f t="shared" si="5"/>
        <v>18957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366.96999999999997</v>
      </c>
      <c r="F53" s="731">
        <f t="shared" ref="F53:Z55" si="6">F5+F8+F11+F14+F20+F23+F32+F35+F41+F44</f>
        <v>88.029999999999987</v>
      </c>
      <c r="G53" s="731">
        <f t="shared" si="6"/>
        <v>407.64</v>
      </c>
      <c r="H53" s="731">
        <f t="shared" si="6"/>
        <v>1144.56</v>
      </c>
      <c r="I53" s="731">
        <f t="shared" si="6"/>
        <v>927.99</v>
      </c>
      <c r="J53" s="731">
        <f t="shared" si="6"/>
        <v>1739.49</v>
      </c>
      <c r="K53" s="731">
        <f t="shared" si="6"/>
        <v>2212.31</v>
      </c>
      <c r="L53" s="731">
        <f t="shared" si="6"/>
        <v>4336.24</v>
      </c>
      <c r="M53" s="731">
        <f t="shared" si="6"/>
        <v>4450.8900000000003</v>
      </c>
      <c r="N53" s="731">
        <f t="shared" si="6"/>
        <v>8249.9500000000007</v>
      </c>
      <c r="O53" s="731">
        <f t="shared" si="6"/>
        <v>8660.35</v>
      </c>
      <c r="P53" s="731">
        <f t="shared" si="6"/>
        <v>7696.2099999999991</v>
      </c>
      <c r="Q53" s="731">
        <f t="shared" si="6"/>
        <v>4593.0099999999993</v>
      </c>
      <c r="R53" s="731">
        <f t="shared" si="6"/>
        <v>3157.79</v>
      </c>
      <c r="S53" s="731">
        <f t="shared" si="6"/>
        <v>2482.81</v>
      </c>
      <c r="T53" s="731">
        <f t="shared" si="6"/>
        <v>2042.42</v>
      </c>
      <c r="U53" s="731">
        <f t="shared" si="6"/>
        <v>1342.02</v>
      </c>
      <c r="V53" s="731">
        <f t="shared" si="6"/>
        <v>1342.73</v>
      </c>
      <c r="W53" s="731">
        <f t="shared" si="6"/>
        <v>1214.1399999999999</v>
      </c>
      <c r="X53" s="731">
        <f t="shared" si="6"/>
        <v>635.80999999999995</v>
      </c>
      <c r="Y53" s="731">
        <f t="shared" si="6"/>
        <v>3527.93</v>
      </c>
      <c r="Z53" s="723">
        <f t="shared" si="6"/>
        <v>60619.29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4318</v>
      </c>
      <c r="F54" s="726">
        <f t="shared" si="6"/>
        <v>5160</v>
      </c>
      <c r="G54" s="726">
        <f t="shared" si="6"/>
        <v>42077</v>
      </c>
      <c r="H54" s="726">
        <f t="shared" si="6"/>
        <v>160738</v>
      </c>
      <c r="I54" s="726">
        <f t="shared" si="6"/>
        <v>205257</v>
      </c>
      <c r="J54" s="726">
        <f t="shared" si="6"/>
        <v>448644</v>
      </c>
      <c r="K54" s="726">
        <f t="shared" si="6"/>
        <v>684040</v>
      </c>
      <c r="L54" s="726">
        <f t="shared" si="6"/>
        <v>1778028</v>
      </c>
      <c r="M54" s="726">
        <f t="shared" si="6"/>
        <v>2032249</v>
      </c>
      <c r="N54" s="726">
        <f t="shared" si="6"/>
        <v>3867165</v>
      </c>
      <c r="O54" s="726">
        <f t="shared" si="6"/>
        <v>4379146</v>
      </c>
      <c r="P54" s="726">
        <f t="shared" si="6"/>
        <v>4107650</v>
      </c>
      <c r="Q54" s="726">
        <f t="shared" si="6"/>
        <v>2421600</v>
      </c>
      <c r="R54" s="726">
        <f t="shared" si="6"/>
        <v>1747513</v>
      </c>
      <c r="S54" s="726">
        <f t="shared" si="6"/>
        <v>1311815</v>
      </c>
      <c r="T54" s="726">
        <f t="shared" si="6"/>
        <v>1047150</v>
      </c>
      <c r="U54" s="726">
        <f t="shared" si="6"/>
        <v>831353</v>
      </c>
      <c r="V54" s="726">
        <f t="shared" si="6"/>
        <v>790444</v>
      </c>
      <c r="W54" s="726">
        <f t="shared" si="6"/>
        <v>688804</v>
      </c>
      <c r="X54" s="726">
        <f t="shared" si="6"/>
        <v>306467</v>
      </c>
      <c r="Y54" s="726">
        <f t="shared" si="6"/>
        <v>783259</v>
      </c>
      <c r="Z54" s="727">
        <f t="shared" si="6"/>
        <v>27642877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1822</v>
      </c>
      <c r="F55" s="736">
        <f t="shared" si="6"/>
        <v>1191</v>
      </c>
      <c r="G55" s="736">
        <f t="shared" si="6"/>
        <v>4948</v>
      </c>
      <c r="H55" s="736">
        <f t="shared" si="6"/>
        <v>12139</v>
      </c>
      <c r="I55" s="736">
        <f t="shared" si="6"/>
        <v>10524</v>
      </c>
      <c r="J55" s="736">
        <f t="shared" si="6"/>
        <v>16706</v>
      </c>
      <c r="K55" s="736">
        <f t="shared" si="6"/>
        <v>19218</v>
      </c>
      <c r="L55" s="736">
        <f t="shared" si="6"/>
        <v>39507</v>
      </c>
      <c r="M55" s="736">
        <f t="shared" si="6"/>
        <v>34764</v>
      </c>
      <c r="N55" s="736">
        <f t="shared" si="6"/>
        <v>54607</v>
      </c>
      <c r="O55" s="736">
        <f t="shared" si="6"/>
        <v>50768</v>
      </c>
      <c r="P55" s="736">
        <f t="shared" si="6"/>
        <v>39553</v>
      </c>
      <c r="Q55" s="736">
        <f t="shared" si="6"/>
        <v>19323</v>
      </c>
      <c r="R55" s="736">
        <f t="shared" si="6"/>
        <v>11748</v>
      </c>
      <c r="S55" s="736">
        <f t="shared" si="6"/>
        <v>7240</v>
      </c>
      <c r="T55" s="736">
        <f t="shared" si="6"/>
        <v>4827</v>
      </c>
      <c r="U55" s="736">
        <f t="shared" si="6"/>
        <v>3262</v>
      </c>
      <c r="V55" s="736">
        <f t="shared" si="6"/>
        <v>2466</v>
      </c>
      <c r="W55" s="736">
        <f t="shared" si="6"/>
        <v>2073</v>
      </c>
      <c r="X55" s="736">
        <f t="shared" si="6"/>
        <v>886</v>
      </c>
      <c r="Y55" s="736">
        <f t="shared" si="6"/>
        <v>2549</v>
      </c>
      <c r="Z55" s="737">
        <f t="shared" si="6"/>
        <v>340121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69.02</v>
      </c>
      <c r="H59" s="901"/>
      <c r="I59" s="901">
        <v>6902</v>
      </c>
      <c r="J59" s="901"/>
      <c r="K59" s="901">
        <v>193.01</v>
      </c>
      <c r="L59" s="901"/>
      <c r="M59" s="901">
        <v>508.71</v>
      </c>
      <c r="N59" s="901"/>
      <c r="O59" s="901">
        <v>58.44</v>
      </c>
      <c r="P59" s="901"/>
      <c r="Q59" s="901">
        <v>96.46</v>
      </c>
      <c r="R59" s="901"/>
      <c r="S59" s="906">
        <f>M59+O59+Q59</f>
        <v>663.61</v>
      </c>
      <c r="T59" s="907"/>
      <c r="U59" s="901">
        <f>Z53+G59+K59+S59</f>
        <v>61544.93</v>
      </c>
      <c r="V59" s="901"/>
      <c r="W59" s="901">
        <f>Z54</f>
        <v>27642877</v>
      </c>
      <c r="X59" s="901"/>
      <c r="Y59" s="901">
        <f>Z55</f>
        <v>340121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410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3.51</v>
      </c>
      <c r="G5" s="722">
        <v>15.94</v>
      </c>
      <c r="H5" s="722">
        <v>12.28</v>
      </c>
      <c r="I5" s="722">
        <v>33.92</v>
      </c>
      <c r="J5" s="722">
        <v>46.19</v>
      </c>
      <c r="K5" s="722">
        <v>259.81</v>
      </c>
      <c r="L5" s="722">
        <v>390.6</v>
      </c>
      <c r="M5" s="722">
        <v>478.45</v>
      </c>
      <c r="N5" s="722">
        <v>843.78</v>
      </c>
      <c r="O5" s="722">
        <v>1169.05</v>
      </c>
      <c r="P5" s="722">
        <v>893.88</v>
      </c>
      <c r="Q5" s="722">
        <v>304.72000000000003</v>
      </c>
      <c r="R5" s="722">
        <v>169.68</v>
      </c>
      <c r="S5" s="722">
        <v>127.6</v>
      </c>
      <c r="T5" s="722">
        <v>99.61</v>
      </c>
      <c r="U5" s="722">
        <v>102.88</v>
      </c>
      <c r="V5" s="722">
        <v>32.72</v>
      </c>
      <c r="W5" s="722">
        <v>23.51</v>
      </c>
      <c r="X5" s="722">
        <v>8.66</v>
      </c>
      <c r="Y5" s="722">
        <v>21.83</v>
      </c>
      <c r="Z5" s="723">
        <v>5038.62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249</v>
      </c>
      <c r="G6" s="726">
        <v>1854</v>
      </c>
      <c r="H6" s="726">
        <v>2149</v>
      </c>
      <c r="I6" s="726">
        <v>8472</v>
      </c>
      <c r="J6" s="726">
        <v>14849</v>
      </c>
      <c r="K6" s="726">
        <v>96999</v>
      </c>
      <c r="L6" s="726">
        <v>165746</v>
      </c>
      <c r="M6" s="726">
        <v>221593</v>
      </c>
      <c r="N6" s="726">
        <v>421666</v>
      </c>
      <c r="O6" s="726">
        <v>615042</v>
      </c>
      <c r="P6" s="726">
        <v>494731</v>
      </c>
      <c r="Q6" s="726">
        <v>176088</v>
      </c>
      <c r="R6" s="726">
        <v>102513</v>
      </c>
      <c r="S6" s="726">
        <v>78699</v>
      </c>
      <c r="T6" s="726">
        <v>62860</v>
      </c>
      <c r="U6" s="726">
        <v>66361</v>
      </c>
      <c r="V6" s="726">
        <v>20602</v>
      </c>
      <c r="W6" s="726">
        <v>16365</v>
      </c>
      <c r="X6" s="726">
        <v>5533</v>
      </c>
      <c r="Y6" s="726">
        <v>15758</v>
      </c>
      <c r="Z6" s="727">
        <v>2588129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70</v>
      </c>
      <c r="G7" s="729">
        <v>301</v>
      </c>
      <c r="H7" s="729">
        <v>182</v>
      </c>
      <c r="I7" s="729">
        <v>336</v>
      </c>
      <c r="J7" s="729">
        <v>408</v>
      </c>
      <c r="K7" s="729">
        <v>2082</v>
      </c>
      <c r="L7" s="729">
        <v>2775</v>
      </c>
      <c r="M7" s="729">
        <v>2948</v>
      </c>
      <c r="N7" s="729">
        <v>4692</v>
      </c>
      <c r="O7" s="729">
        <v>5548</v>
      </c>
      <c r="P7" s="729">
        <v>3610</v>
      </c>
      <c r="Q7" s="729">
        <v>1014</v>
      </c>
      <c r="R7" s="729">
        <v>461</v>
      </c>
      <c r="S7" s="729">
        <v>333</v>
      </c>
      <c r="T7" s="729">
        <v>200</v>
      </c>
      <c r="U7" s="729">
        <v>208</v>
      </c>
      <c r="V7" s="729">
        <v>49</v>
      </c>
      <c r="W7" s="729">
        <v>34</v>
      </c>
      <c r="X7" s="729">
        <v>11</v>
      </c>
      <c r="Y7" s="729">
        <v>32</v>
      </c>
      <c r="Z7" s="730">
        <v>25294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1.36</v>
      </c>
      <c r="F8" s="731">
        <v>5.07</v>
      </c>
      <c r="G8" s="731">
        <v>17.559999999999999</v>
      </c>
      <c r="H8" s="731">
        <v>49.83</v>
      </c>
      <c r="I8" s="731">
        <v>102.85</v>
      </c>
      <c r="J8" s="731">
        <v>114.48</v>
      </c>
      <c r="K8" s="731">
        <v>348.09</v>
      </c>
      <c r="L8" s="731">
        <v>163.77000000000001</v>
      </c>
      <c r="M8" s="731">
        <v>142.93</v>
      </c>
      <c r="N8" s="731">
        <v>165.85</v>
      </c>
      <c r="O8" s="731">
        <v>247.16</v>
      </c>
      <c r="P8" s="731">
        <v>142.44999999999999</v>
      </c>
      <c r="Q8" s="731">
        <v>51.5</v>
      </c>
      <c r="R8" s="731">
        <v>57.04</v>
      </c>
      <c r="S8" s="731">
        <v>38.67</v>
      </c>
      <c r="T8" s="731">
        <v>29.56</v>
      </c>
      <c r="U8" s="731">
        <v>31.68</v>
      </c>
      <c r="V8" s="731">
        <v>5.13</v>
      </c>
      <c r="W8" s="731">
        <v>5.4</v>
      </c>
      <c r="X8" s="731">
        <v>2.64</v>
      </c>
      <c r="Y8" s="731">
        <v>0.7</v>
      </c>
      <c r="Z8" s="723">
        <v>1723.72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14</v>
      </c>
      <c r="F9" s="726">
        <v>184</v>
      </c>
      <c r="G9" s="726">
        <v>1256</v>
      </c>
      <c r="H9" s="726">
        <v>5043</v>
      </c>
      <c r="I9" s="726">
        <v>15630</v>
      </c>
      <c r="J9" s="726">
        <v>22128</v>
      </c>
      <c r="K9" s="726">
        <v>77718</v>
      </c>
      <c r="L9" s="726">
        <v>40960</v>
      </c>
      <c r="M9" s="726">
        <v>40665</v>
      </c>
      <c r="N9" s="726">
        <v>47605</v>
      </c>
      <c r="O9" s="726">
        <v>74340</v>
      </c>
      <c r="P9" s="726">
        <v>47846</v>
      </c>
      <c r="Q9" s="726">
        <v>17657</v>
      </c>
      <c r="R9" s="726">
        <v>20815</v>
      </c>
      <c r="S9" s="726">
        <v>14781</v>
      </c>
      <c r="T9" s="726">
        <v>11233</v>
      </c>
      <c r="U9" s="726">
        <v>12051</v>
      </c>
      <c r="V9" s="726">
        <v>1954</v>
      </c>
      <c r="W9" s="726">
        <v>2389</v>
      </c>
      <c r="X9" s="726">
        <v>1112</v>
      </c>
      <c r="Y9" s="726">
        <v>257</v>
      </c>
      <c r="Z9" s="727">
        <v>455638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7</v>
      </c>
      <c r="F10" s="729">
        <v>36</v>
      </c>
      <c r="G10" s="729">
        <v>153</v>
      </c>
      <c r="H10" s="729">
        <v>388</v>
      </c>
      <c r="I10" s="729">
        <v>808</v>
      </c>
      <c r="J10" s="729">
        <v>816</v>
      </c>
      <c r="K10" s="729">
        <v>2256</v>
      </c>
      <c r="L10" s="729">
        <v>928</v>
      </c>
      <c r="M10" s="729">
        <v>742</v>
      </c>
      <c r="N10" s="729">
        <v>707</v>
      </c>
      <c r="O10" s="729">
        <v>883</v>
      </c>
      <c r="P10" s="729">
        <v>493</v>
      </c>
      <c r="Q10" s="729">
        <v>145</v>
      </c>
      <c r="R10" s="729">
        <v>143</v>
      </c>
      <c r="S10" s="729">
        <v>76</v>
      </c>
      <c r="T10" s="729">
        <v>50</v>
      </c>
      <c r="U10" s="729">
        <v>46</v>
      </c>
      <c r="V10" s="729">
        <v>7</v>
      </c>
      <c r="W10" s="729">
        <v>5</v>
      </c>
      <c r="X10" s="729">
        <v>3</v>
      </c>
      <c r="Y10" s="729">
        <v>0</v>
      </c>
      <c r="Z10" s="730">
        <v>8692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1.2</v>
      </c>
      <c r="L11" s="731">
        <v>1.69</v>
      </c>
      <c r="M11" s="731">
        <v>23.99</v>
      </c>
      <c r="N11" s="731">
        <v>35.869999999999997</v>
      </c>
      <c r="O11" s="731">
        <v>67.13</v>
      </c>
      <c r="P11" s="731">
        <v>118.55</v>
      </c>
      <c r="Q11" s="731">
        <v>0.1</v>
      </c>
      <c r="R11" s="731">
        <v>0</v>
      </c>
      <c r="S11" s="731">
        <v>0</v>
      </c>
      <c r="T11" s="731">
        <v>0</v>
      </c>
      <c r="U11" s="731">
        <v>0</v>
      </c>
      <c r="V11" s="731">
        <v>0</v>
      </c>
      <c r="W11" s="731">
        <v>0</v>
      </c>
      <c r="X11" s="731">
        <v>0</v>
      </c>
      <c r="Y11" s="731">
        <v>0</v>
      </c>
      <c r="Z11" s="723">
        <v>248.53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144</v>
      </c>
      <c r="L12" s="726">
        <v>313</v>
      </c>
      <c r="M12" s="726">
        <v>4885</v>
      </c>
      <c r="N12" s="726">
        <v>8008</v>
      </c>
      <c r="O12" s="726">
        <v>13973</v>
      </c>
      <c r="P12" s="726">
        <v>24492</v>
      </c>
      <c r="Q12" s="726">
        <v>20</v>
      </c>
      <c r="R12" s="726">
        <v>0</v>
      </c>
      <c r="S12" s="726">
        <v>0</v>
      </c>
      <c r="T12" s="726">
        <v>0</v>
      </c>
      <c r="U12" s="726">
        <v>0</v>
      </c>
      <c r="V12" s="726">
        <v>0</v>
      </c>
      <c r="W12" s="726">
        <v>0</v>
      </c>
      <c r="X12" s="726">
        <v>0</v>
      </c>
      <c r="Y12" s="726">
        <v>0</v>
      </c>
      <c r="Z12" s="727">
        <v>51835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7</v>
      </c>
      <c r="L13" s="729">
        <v>10</v>
      </c>
      <c r="M13" s="729">
        <v>105</v>
      </c>
      <c r="N13" s="729">
        <v>131</v>
      </c>
      <c r="O13" s="729">
        <v>178</v>
      </c>
      <c r="P13" s="729">
        <v>255</v>
      </c>
      <c r="Q13" s="729">
        <v>0</v>
      </c>
      <c r="R13" s="729">
        <v>0</v>
      </c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686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34.299999999999997</v>
      </c>
      <c r="N14" s="731">
        <v>1.76</v>
      </c>
      <c r="O14" s="731">
        <v>25.36</v>
      </c>
      <c r="P14" s="731">
        <v>0.98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62.4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7247</v>
      </c>
      <c r="N15" s="726">
        <v>495</v>
      </c>
      <c r="O15" s="726">
        <v>6185</v>
      </c>
      <c r="P15" s="726">
        <v>195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14122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154</v>
      </c>
      <c r="N16" s="729">
        <v>7</v>
      </c>
      <c r="O16" s="729">
        <v>74</v>
      </c>
      <c r="P16" s="729">
        <v>2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237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1.36</v>
      </c>
      <c r="F17" s="731">
        <f t="shared" ref="F17:Z19" si="0">F5+F8+F11+F14</f>
        <v>8.58</v>
      </c>
      <c r="G17" s="731">
        <f t="shared" si="0"/>
        <v>33.5</v>
      </c>
      <c r="H17" s="731">
        <f t="shared" si="0"/>
        <v>62.11</v>
      </c>
      <c r="I17" s="731">
        <f t="shared" si="0"/>
        <v>136.76999999999998</v>
      </c>
      <c r="J17" s="731">
        <f t="shared" si="0"/>
        <v>160.67000000000002</v>
      </c>
      <c r="K17" s="731">
        <f t="shared" si="0"/>
        <v>609.1</v>
      </c>
      <c r="L17" s="731">
        <f t="shared" si="0"/>
        <v>556.06000000000006</v>
      </c>
      <c r="M17" s="731">
        <f t="shared" si="0"/>
        <v>679.67</v>
      </c>
      <c r="N17" s="731">
        <f t="shared" si="0"/>
        <v>1047.26</v>
      </c>
      <c r="O17" s="731">
        <f t="shared" si="0"/>
        <v>1508.7</v>
      </c>
      <c r="P17" s="731">
        <f t="shared" si="0"/>
        <v>1155.8599999999999</v>
      </c>
      <c r="Q17" s="731">
        <f t="shared" si="0"/>
        <v>356.32000000000005</v>
      </c>
      <c r="R17" s="731">
        <f t="shared" si="0"/>
        <v>226.72</v>
      </c>
      <c r="S17" s="731">
        <f t="shared" si="0"/>
        <v>166.26999999999998</v>
      </c>
      <c r="T17" s="731">
        <f t="shared" si="0"/>
        <v>129.16999999999999</v>
      </c>
      <c r="U17" s="731">
        <f t="shared" si="0"/>
        <v>134.56</v>
      </c>
      <c r="V17" s="731">
        <f t="shared" si="0"/>
        <v>37.85</v>
      </c>
      <c r="W17" s="731">
        <f t="shared" si="0"/>
        <v>28.910000000000004</v>
      </c>
      <c r="X17" s="731">
        <f t="shared" si="0"/>
        <v>11.3</v>
      </c>
      <c r="Y17" s="731">
        <f t="shared" si="0"/>
        <v>22.529999999999998</v>
      </c>
      <c r="Z17" s="723">
        <f t="shared" si="0"/>
        <v>7073.2699999999995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14</v>
      </c>
      <c r="F18" s="726">
        <f t="shared" si="0"/>
        <v>433</v>
      </c>
      <c r="G18" s="726">
        <f t="shared" si="0"/>
        <v>3110</v>
      </c>
      <c r="H18" s="726">
        <f t="shared" si="0"/>
        <v>7192</v>
      </c>
      <c r="I18" s="726">
        <f t="shared" si="0"/>
        <v>24102</v>
      </c>
      <c r="J18" s="726">
        <f t="shared" si="0"/>
        <v>36977</v>
      </c>
      <c r="K18" s="726">
        <f t="shared" si="0"/>
        <v>174861</v>
      </c>
      <c r="L18" s="726">
        <f t="shared" si="0"/>
        <v>207019</v>
      </c>
      <c r="M18" s="726">
        <f t="shared" si="0"/>
        <v>274390</v>
      </c>
      <c r="N18" s="726">
        <f t="shared" si="0"/>
        <v>477774</v>
      </c>
      <c r="O18" s="726">
        <f t="shared" si="0"/>
        <v>709540</v>
      </c>
      <c r="P18" s="726">
        <f t="shared" si="0"/>
        <v>567264</v>
      </c>
      <c r="Q18" s="726">
        <f t="shared" si="0"/>
        <v>193765</v>
      </c>
      <c r="R18" s="726">
        <f t="shared" si="0"/>
        <v>123328</v>
      </c>
      <c r="S18" s="726">
        <f t="shared" si="0"/>
        <v>93480</v>
      </c>
      <c r="T18" s="726">
        <f t="shared" si="0"/>
        <v>74093</v>
      </c>
      <c r="U18" s="726">
        <f t="shared" si="0"/>
        <v>78412</v>
      </c>
      <c r="V18" s="726">
        <f t="shared" si="0"/>
        <v>22556</v>
      </c>
      <c r="W18" s="726">
        <f t="shared" si="0"/>
        <v>18754</v>
      </c>
      <c r="X18" s="726">
        <f t="shared" si="0"/>
        <v>6645</v>
      </c>
      <c r="Y18" s="726">
        <f t="shared" si="0"/>
        <v>16015</v>
      </c>
      <c r="Z18" s="727">
        <f t="shared" si="0"/>
        <v>3109724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7</v>
      </c>
      <c r="F19" s="733">
        <f t="shared" si="0"/>
        <v>106</v>
      </c>
      <c r="G19" s="733">
        <f t="shared" si="0"/>
        <v>454</v>
      </c>
      <c r="H19" s="733">
        <f t="shared" si="0"/>
        <v>570</v>
      </c>
      <c r="I19" s="733">
        <f t="shared" si="0"/>
        <v>1144</v>
      </c>
      <c r="J19" s="733">
        <f t="shared" si="0"/>
        <v>1224</v>
      </c>
      <c r="K19" s="733">
        <f t="shared" si="0"/>
        <v>4345</v>
      </c>
      <c r="L19" s="733">
        <f t="shared" si="0"/>
        <v>3713</v>
      </c>
      <c r="M19" s="733">
        <f t="shared" si="0"/>
        <v>3949</v>
      </c>
      <c r="N19" s="733">
        <f t="shared" si="0"/>
        <v>5537</v>
      </c>
      <c r="O19" s="733">
        <f t="shared" si="0"/>
        <v>6683</v>
      </c>
      <c r="P19" s="733">
        <f t="shared" si="0"/>
        <v>4360</v>
      </c>
      <c r="Q19" s="733">
        <f t="shared" si="0"/>
        <v>1159</v>
      </c>
      <c r="R19" s="733">
        <f t="shared" si="0"/>
        <v>604</v>
      </c>
      <c r="S19" s="733">
        <f t="shared" si="0"/>
        <v>409</v>
      </c>
      <c r="T19" s="733">
        <f t="shared" si="0"/>
        <v>250</v>
      </c>
      <c r="U19" s="733">
        <f t="shared" si="0"/>
        <v>254</v>
      </c>
      <c r="V19" s="733">
        <f t="shared" si="0"/>
        <v>56</v>
      </c>
      <c r="W19" s="733">
        <f t="shared" si="0"/>
        <v>39</v>
      </c>
      <c r="X19" s="733">
        <f t="shared" si="0"/>
        <v>14</v>
      </c>
      <c r="Y19" s="733">
        <f t="shared" si="0"/>
        <v>32</v>
      </c>
      <c r="Z19" s="734">
        <f t="shared" si="0"/>
        <v>34909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</v>
      </c>
      <c r="H20" s="731">
        <v>0</v>
      </c>
      <c r="I20" s="731">
        <v>1.1499999999999999</v>
      </c>
      <c r="J20" s="731">
        <v>5.79</v>
      </c>
      <c r="K20" s="731">
        <v>6.32</v>
      </c>
      <c r="L20" s="731">
        <v>1.73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14.99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0</v>
      </c>
      <c r="H21" s="726">
        <v>0</v>
      </c>
      <c r="I21" s="726">
        <v>64</v>
      </c>
      <c r="J21" s="726">
        <v>407</v>
      </c>
      <c r="K21" s="726">
        <v>442</v>
      </c>
      <c r="L21" s="726">
        <v>138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1051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0</v>
      </c>
      <c r="H22" s="729">
        <v>0</v>
      </c>
      <c r="I22" s="729">
        <v>1</v>
      </c>
      <c r="J22" s="729">
        <v>7</v>
      </c>
      <c r="K22" s="729">
        <v>4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13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0.62</v>
      </c>
      <c r="G23" s="731">
        <v>5.75</v>
      </c>
      <c r="H23" s="731">
        <v>0.17</v>
      </c>
      <c r="I23" s="731">
        <v>0</v>
      </c>
      <c r="J23" s="731">
        <v>0</v>
      </c>
      <c r="K23" s="731">
        <v>0</v>
      </c>
      <c r="L23" s="731">
        <v>0</v>
      </c>
      <c r="M23" s="731">
        <v>0</v>
      </c>
      <c r="N23" s="731">
        <v>0.12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6.66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11</v>
      </c>
      <c r="G24" s="726">
        <v>220</v>
      </c>
      <c r="H24" s="726">
        <v>5</v>
      </c>
      <c r="I24" s="726">
        <v>0</v>
      </c>
      <c r="J24" s="726">
        <v>0</v>
      </c>
      <c r="K24" s="726">
        <v>0</v>
      </c>
      <c r="L24" s="726">
        <v>0</v>
      </c>
      <c r="M24" s="726">
        <v>0</v>
      </c>
      <c r="N24" s="726">
        <v>9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245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1</v>
      </c>
      <c r="G25" s="729">
        <v>28</v>
      </c>
      <c r="H25" s="729">
        <v>0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29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0.62</v>
      </c>
      <c r="G26" s="731">
        <f t="shared" si="1"/>
        <v>5.75</v>
      </c>
      <c r="H26" s="731">
        <f t="shared" si="1"/>
        <v>0.17</v>
      </c>
      <c r="I26" s="731">
        <f t="shared" si="1"/>
        <v>1.1499999999999999</v>
      </c>
      <c r="J26" s="731">
        <f t="shared" si="1"/>
        <v>5.79</v>
      </c>
      <c r="K26" s="731">
        <f t="shared" si="1"/>
        <v>6.32</v>
      </c>
      <c r="L26" s="731">
        <f t="shared" si="1"/>
        <v>1.73</v>
      </c>
      <c r="M26" s="731">
        <f t="shared" si="1"/>
        <v>0</v>
      </c>
      <c r="N26" s="731">
        <f t="shared" si="1"/>
        <v>0.12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21.65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11</v>
      </c>
      <c r="G27" s="726">
        <f t="shared" si="1"/>
        <v>220</v>
      </c>
      <c r="H27" s="726">
        <f t="shared" si="1"/>
        <v>5</v>
      </c>
      <c r="I27" s="726">
        <f t="shared" si="1"/>
        <v>64</v>
      </c>
      <c r="J27" s="726">
        <f t="shared" si="1"/>
        <v>407</v>
      </c>
      <c r="K27" s="726">
        <f t="shared" si="1"/>
        <v>442</v>
      </c>
      <c r="L27" s="726">
        <f t="shared" si="1"/>
        <v>138</v>
      </c>
      <c r="M27" s="726">
        <f t="shared" si="1"/>
        <v>0</v>
      </c>
      <c r="N27" s="726">
        <f t="shared" si="1"/>
        <v>9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1296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1</v>
      </c>
      <c r="G28" s="733">
        <f t="shared" si="1"/>
        <v>28</v>
      </c>
      <c r="H28" s="733">
        <f t="shared" si="1"/>
        <v>0</v>
      </c>
      <c r="I28" s="733">
        <f t="shared" si="1"/>
        <v>1</v>
      </c>
      <c r="J28" s="733">
        <f t="shared" si="1"/>
        <v>7</v>
      </c>
      <c r="K28" s="733">
        <f t="shared" si="1"/>
        <v>4</v>
      </c>
      <c r="L28" s="733">
        <f t="shared" si="1"/>
        <v>1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42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1.36</v>
      </c>
      <c r="F29" s="731">
        <f t="shared" ref="F29:Z31" si="2">F5+F8+F11+F14+F20+F23</f>
        <v>9.1999999999999993</v>
      </c>
      <c r="G29" s="731">
        <f t="shared" si="2"/>
        <v>39.25</v>
      </c>
      <c r="H29" s="731">
        <f t="shared" si="2"/>
        <v>62.28</v>
      </c>
      <c r="I29" s="731">
        <f t="shared" si="2"/>
        <v>137.91999999999999</v>
      </c>
      <c r="J29" s="731">
        <f t="shared" si="2"/>
        <v>166.46</v>
      </c>
      <c r="K29" s="731">
        <f t="shared" si="2"/>
        <v>615.42000000000007</v>
      </c>
      <c r="L29" s="731">
        <f t="shared" si="2"/>
        <v>557.79000000000008</v>
      </c>
      <c r="M29" s="731">
        <f t="shared" si="2"/>
        <v>679.67</v>
      </c>
      <c r="N29" s="731">
        <f t="shared" si="2"/>
        <v>1047.3799999999999</v>
      </c>
      <c r="O29" s="731">
        <f t="shared" si="2"/>
        <v>1508.7</v>
      </c>
      <c r="P29" s="731">
        <f t="shared" si="2"/>
        <v>1155.8599999999999</v>
      </c>
      <c r="Q29" s="731">
        <f t="shared" si="2"/>
        <v>356.32000000000005</v>
      </c>
      <c r="R29" s="731">
        <f t="shared" si="2"/>
        <v>226.72</v>
      </c>
      <c r="S29" s="731">
        <f t="shared" si="2"/>
        <v>166.26999999999998</v>
      </c>
      <c r="T29" s="731">
        <f t="shared" si="2"/>
        <v>129.16999999999999</v>
      </c>
      <c r="U29" s="731">
        <f t="shared" si="2"/>
        <v>134.56</v>
      </c>
      <c r="V29" s="731">
        <f t="shared" si="2"/>
        <v>37.85</v>
      </c>
      <c r="W29" s="731">
        <f t="shared" si="2"/>
        <v>28.910000000000004</v>
      </c>
      <c r="X29" s="731">
        <f t="shared" si="2"/>
        <v>11.3</v>
      </c>
      <c r="Y29" s="731">
        <f t="shared" si="2"/>
        <v>22.529999999999998</v>
      </c>
      <c r="Z29" s="723">
        <f t="shared" si="2"/>
        <v>7094.9199999999992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14</v>
      </c>
      <c r="F30" s="726">
        <f t="shared" si="2"/>
        <v>444</v>
      </c>
      <c r="G30" s="726">
        <f t="shared" si="2"/>
        <v>3330</v>
      </c>
      <c r="H30" s="726">
        <f t="shared" si="2"/>
        <v>7197</v>
      </c>
      <c r="I30" s="726">
        <f t="shared" si="2"/>
        <v>24166</v>
      </c>
      <c r="J30" s="726">
        <f t="shared" si="2"/>
        <v>37384</v>
      </c>
      <c r="K30" s="726">
        <f t="shared" si="2"/>
        <v>175303</v>
      </c>
      <c r="L30" s="726">
        <f t="shared" si="2"/>
        <v>207157</v>
      </c>
      <c r="M30" s="726">
        <f t="shared" si="2"/>
        <v>274390</v>
      </c>
      <c r="N30" s="726">
        <f t="shared" si="2"/>
        <v>477783</v>
      </c>
      <c r="O30" s="726">
        <f t="shared" si="2"/>
        <v>709540</v>
      </c>
      <c r="P30" s="726">
        <f t="shared" si="2"/>
        <v>567264</v>
      </c>
      <c r="Q30" s="726">
        <f t="shared" si="2"/>
        <v>193765</v>
      </c>
      <c r="R30" s="726">
        <f t="shared" si="2"/>
        <v>123328</v>
      </c>
      <c r="S30" s="726">
        <f t="shared" si="2"/>
        <v>93480</v>
      </c>
      <c r="T30" s="726">
        <f t="shared" si="2"/>
        <v>74093</v>
      </c>
      <c r="U30" s="726">
        <f t="shared" si="2"/>
        <v>78412</v>
      </c>
      <c r="V30" s="726">
        <f t="shared" si="2"/>
        <v>22556</v>
      </c>
      <c r="W30" s="726">
        <f t="shared" si="2"/>
        <v>18754</v>
      </c>
      <c r="X30" s="726">
        <f t="shared" si="2"/>
        <v>6645</v>
      </c>
      <c r="Y30" s="726">
        <f t="shared" si="2"/>
        <v>16015</v>
      </c>
      <c r="Z30" s="727">
        <f t="shared" si="2"/>
        <v>3111020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7</v>
      </c>
      <c r="F31" s="733">
        <f t="shared" si="2"/>
        <v>107</v>
      </c>
      <c r="G31" s="733">
        <f t="shared" si="2"/>
        <v>482</v>
      </c>
      <c r="H31" s="733">
        <f t="shared" si="2"/>
        <v>570</v>
      </c>
      <c r="I31" s="733">
        <f t="shared" si="2"/>
        <v>1145</v>
      </c>
      <c r="J31" s="733">
        <f t="shared" si="2"/>
        <v>1231</v>
      </c>
      <c r="K31" s="733">
        <f t="shared" si="2"/>
        <v>4349</v>
      </c>
      <c r="L31" s="733">
        <f t="shared" si="2"/>
        <v>3714</v>
      </c>
      <c r="M31" s="733">
        <f t="shared" si="2"/>
        <v>3949</v>
      </c>
      <c r="N31" s="733">
        <f t="shared" si="2"/>
        <v>5537</v>
      </c>
      <c r="O31" s="733">
        <f t="shared" si="2"/>
        <v>6683</v>
      </c>
      <c r="P31" s="733">
        <f t="shared" si="2"/>
        <v>4360</v>
      </c>
      <c r="Q31" s="733">
        <f t="shared" si="2"/>
        <v>1159</v>
      </c>
      <c r="R31" s="733">
        <f t="shared" si="2"/>
        <v>604</v>
      </c>
      <c r="S31" s="733">
        <f t="shared" si="2"/>
        <v>409</v>
      </c>
      <c r="T31" s="733">
        <f t="shared" si="2"/>
        <v>250</v>
      </c>
      <c r="U31" s="733">
        <f t="shared" si="2"/>
        <v>254</v>
      </c>
      <c r="V31" s="733">
        <f t="shared" si="2"/>
        <v>56</v>
      </c>
      <c r="W31" s="733">
        <f t="shared" si="2"/>
        <v>39</v>
      </c>
      <c r="X31" s="733">
        <f t="shared" si="2"/>
        <v>14</v>
      </c>
      <c r="Y31" s="733">
        <f t="shared" si="2"/>
        <v>32</v>
      </c>
      <c r="Z31" s="734">
        <f t="shared" si="2"/>
        <v>34951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8.89</v>
      </c>
      <c r="M32" s="731">
        <v>26.48</v>
      </c>
      <c r="N32" s="731">
        <v>25.79</v>
      </c>
      <c r="O32" s="731">
        <v>26.48</v>
      </c>
      <c r="P32" s="731">
        <v>38.549999999999997</v>
      </c>
      <c r="Q32" s="731">
        <v>52.23</v>
      </c>
      <c r="R32" s="731">
        <v>48.25</v>
      </c>
      <c r="S32" s="731">
        <v>20.8</v>
      </c>
      <c r="T32" s="731">
        <v>22.14</v>
      </c>
      <c r="U32" s="731">
        <v>40.299999999999997</v>
      </c>
      <c r="V32" s="731">
        <v>7.34</v>
      </c>
      <c r="W32" s="731">
        <v>32.25</v>
      </c>
      <c r="X32" s="731">
        <v>11.03</v>
      </c>
      <c r="Y32" s="731">
        <v>50.61</v>
      </c>
      <c r="Z32" s="723">
        <v>411.14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1370</v>
      </c>
      <c r="M33" s="726">
        <v>4880</v>
      </c>
      <c r="N33" s="726">
        <v>5345</v>
      </c>
      <c r="O33" s="726">
        <v>5869</v>
      </c>
      <c r="P33" s="726">
        <v>8540</v>
      </c>
      <c r="Q33" s="726">
        <v>12123</v>
      </c>
      <c r="R33" s="726">
        <v>11217</v>
      </c>
      <c r="S33" s="726">
        <v>5231</v>
      </c>
      <c r="T33" s="726">
        <v>5705</v>
      </c>
      <c r="U33" s="726">
        <v>9173</v>
      </c>
      <c r="V33" s="726">
        <v>1681</v>
      </c>
      <c r="W33" s="726">
        <v>7409</v>
      </c>
      <c r="X33" s="726">
        <v>2493</v>
      </c>
      <c r="Y33" s="726">
        <v>11586</v>
      </c>
      <c r="Z33" s="727">
        <v>92622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24</v>
      </c>
      <c r="M34" s="729">
        <v>104</v>
      </c>
      <c r="N34" s="729">
        <v>82</v>
      </c>
      <c r="O34" s="729">
        <v>67</v>
      </c>
      <c r="P34" s="729">
        <v>69</v>
      </c>
      <c r="Q34" s="729">
        <v>109</v>
      </c>
      <c r="R34" s="729">
        <v>75</v>
      </c>
      <c r="S34" s="729">
        <v>25</v>
      </c>
      <c r="T34" s="729">
        <v>25</v>
      </c>
      <c r="U34" s="729">
        <v>50</v>
      </c>
      <c r="V34" s="729">
        <v>10</v>
      </c>
      <c r="W34" s="729">
        <v>38</v>
      </c>
      <c r="X34" s="729">
        <v>17</v>
      </c>
      <c r="Y34" s="729">
        <v>65</v>
      </c>
      <c r="Z34" s="730">
        <v>760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8.89</v>
      </c>
      <c r="M38" s="731">
        <f t="shared" si="3"/>
        <v>26.48</v>
      </c>
      <c r="N38" s="731">
        <f t="shared" si="3"/>
        <v>25.79</v>
      </c>
      <c r="O38" s="731">
        <f t="shared" si="3"/>
        <v>26.48</v>
      </c>
      <c r="P38" s="731">
        <f t="shared" si="3"/>
        <v>38.549999999999997</v>
      </c>
      <c r="Q38" s="731">
        <f t="shared" si="3"/>
        <v>52.23</v>
      </c>
      <c r="R38" s="731">
        <f t="shared" si="3"/>
        <v>48.25</v>
      </c>
      <c r="S38" s="731">
        <f t="shared" si="3"/>
        <v>20.8</v>
      </c>
      <c r="T38" s="731">
        <f t="shared" si="3"/>
        <v>22.14</v>
      </c>
      <c r="U38" s="731">
        <f t="shared" si="3"/>
        <v>40.299999999999997</v>
      </c>
      <c r="V38" s="731">
        <f t="shared" si="3"/>
        <v>7.34</v>
      </c>
      <c r="W38" s="731">
        <f t="shared" si="3"/>
        <v>32.25</v>
      </c>
      <c r="X38" s="731">
        <f t="shared" si="3"/>
        <v>11.03</v>
      </c>
      <c r="Y38" s="731">
        <f t="shared" si="3"/>
        <v>50.61</v>
      </c>
      <c r="Z38" s="723">
        <f t="shared" si="3"/>
        <v>411.14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1370</v>
      </c>
      <c r="M39" s="726">
        <f t="shared" si="3"/>
        <v>4880</v>
      </c>
      <c r="N39" s="726">
        <f t="shared" si="3"/>
        <v>5345</v>
      </c>
      <c r="O39" s="726">
        <f t="shared" si="3"/>
        <v>5869</v>
      </c>
      <c r="P39" s="726">
        <f t="shared" si="3"/>
        <v>8540</v>
      </c>
      <c r="Q39" s="726">
        <f t="shared" si="3"/>
        <v>12123</v>
      </c>
      <c r="R39" s="726">
        <f t="shared" si="3"/>
        <v>11217</v>
      </c>
      <c r="S39" s="726">
        <f t="shared" si="3"/>
        <v>5231</v>
      </c>
      <c r="T39" s="726">
        <f t="shared" si="3"/>
        <v>5705</v>
      </c>
      <c r="U39" s="726">
        <f t="shared" si="3"/>
        <v>9173</v>
      </c>
      <c r="V39" s="726">
        <f t="shared" si="3"/>
        <v>1681</v>
      </c>
      <c r="W39" s="726">
        <f t="shared" si="3"/>
        <v>7409</v>
      </c>
      <c r="X39" s="726">
        <f t="shared" si="3"/>
        <v>2493</v>
      </c>
      <c r="Y39" s="726">
        <f t="shared" si="3"/>
        <v>11586</v>
      </c>
      <c r="Z39" s="727">
        <f t="shared" si="3"/>
        <v>92622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24</v>
      </c>
      <c r="M40" s="733">
        <f t="shared" si="3"/>
        <v>104</v>
      </c>
      <c r="N40" s="733">
        <f t="shared" si="3"/>
        <v>82</v>
      </c>
      <c r="O40" s="733">
        <f t="shared" si="3"/>
        <v>67</v>
      </c>
      <c r="P40" s="733">
        <f t="shared" si="3"/>
        <v>69</v>
      </c>
      <c r="Q40" s="733">
        <f t="shared" si="3"/>
        <v>109</v>
      </c>
      <c r="R40" s="733">
        <f t="shared" si="3"/>
        <v>75</v>
      </c>
      <c r="S40" s="733">
        <f t="shared" si="3"/>
        <v>25</v>
      </c>
      <c r="T40" s="733">
        <f t="shared" si="3"/>
        <v>25</v>
      </c>
      <c r="U40" s="733">
        <f t="shared" si="3"/>
        <v>50</v>
      </c>
      <c r="V40" s="733">
        <f t="shared" si="3"/>
        <v>10</v>
      </c>
      <c r="W40" s="733">
        <f t="shared" si="3"/>
        <v>38</v>
      </c>
      <c r="X40" s="733">
        <f t="shared" si="3"/>
        <v>17</v>
      </c>
      <c r="Y40" s="733">
        <f t="shared" si="3"/>
        <v>65</v>
      </c>
      <c r="Z40" s="734">
        <f t="shared" si="3"/>
        <v>760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0.05</v>
      </c>
      <c r="G44" s="731">
        <v>3.76</v>
      </c>
      <c r="H44" s="731">
        <v>106.31</v>
      </c>
      <c r="I44" s="731">
        <v>11.21</v>
      </c>
      <c r="J44" s="731">
        <v>33.159999999999997</v>
      </c>
      <c r="K44" s="731">
        <v>28.73</v>
      </c>
      <c r="L44" s="731">
        <v>133.13999999999999</v>
      </c>
      <c r="M44" s="731">
        <v>178.44</v>
      </c>
      <c r="N44" s="731">
        <v>851.58</v>
      </c>
      <c r="O44" s="731">
        <v>1643.42</v>
      </c>
      <c r="P44" s="731">
        <v>1537.14</v>
      </c>
      <c r="Q44" s="731">
        <v>900.26</v>
      </c>
      <c r="R44" s="731">
        <v>193.59</v>
      </c>
      <c r="S44" s="731">
        <v>86.69</v>
      </c>
      <c r="T44" s="731">
        <v>37.11</v>
      </c>
      <c r="U44" s="731">
        <v>23.27</v>
      </c>
      <c r="V44" s="731">
        <v>2.0099999999999998</v>
      </c>
      <c r="W44" s="731">
        <v>5.61</v>
      </c>
      <c r="X44" s="731">
        <v>0.31</v>
      </c>
      <c r="Y44" s="731">
        <v>12.87</v>
      </c>
      <c r="Z44" s="723">
        <v>5788.66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1</v>
      </c>
      <c r="G45" s="726">
        <v>80</v>
      </c>
      <c r="H45" s="726">
        <v>5911</v>
      </c>
      <c r="I45" s="726">
        <v>716</v>
      </c>
      <c r="J45" s="726">
        <v>2546</v>
      </c>
      <c r="K45" s="726">
        <v>2186</v>
      </c>
      <c r="L45" s="726">
        <v>11022</v>
      </c>
      <c r="M45" s="726">
        <v>14335</v>
      </c>
      <c r="N45" s="726">
        <v>70986</v>
      </c>
      <c r="O45" s="726">
        <v>139055</v>
      </c>
      <c r="P45" s="726">
        <v>129550</v>
      </c>
      <c r="Q45" s="726">
        <v>73304</v>
      </c>
      <c r="R45" s="726">
        <v>15519</v>
      </c>
      <c r="S45" s="726">
        <v>6699</v>
      </c>
      <c r="T45" s="726">
        <v>2930</v>
      </c>
      <c r="U45" s="726">
        <v>1784</v>
      </c>
      <c r="V45" s="726">
        <v>174</v>
      </c>
      <c r="W45" s="726">
        <v>452</v>
      </c>
      <c r="X45" s="726">
        <v>27</v>
      </c>
      <c r="Y45" s="726">
        <v>1148</v>
      </c>
      <c r="Z45" s="727">
        <v>478425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11</v>
      </c>
      <c r="H46" s="729">
        <v>462</v>
      </c>
      <c r="I46" s="729">
        <v>28</v>
      </c>
      <c r="J46" s="729">
        <v>57</v>
      </c>
      <c r="K46" s="729">
        <v>26</v>
      </c>
      <c r="L46" s="729">
        <v>80</v>
      </c>
      <c r="M46" s="729">
        <v>35</v>
      </c>
      <c r="N46" s="729">
        <v>152</v>
      </c>
      <c r="O46" s="729">
        <v>423</v>
      </c>
      <c r="P46" s="729">
        <v>343</v>
      </c>
      <c r="Q46" s="729">
        <v>191</v>
      </c>
      <c r="R46" s="729">
        <v>39</v>
      </c>
      <c r="S46" s="729">
        <v>19</v>
      </c>
      <c r="T46" s="729">
        <v>10</v>
      </c>
      <c r="U46" s="729">
        <v>7</v>
      </c>
      <c r="V46" s="729">
        <v>0</v>
      </c>
      <c r="W46" s="729">
        <v>2</v>
      </c>
      <c r="X46" s="729">
        <v>0</v>
      </c>
      <c r="Y46" s="729">
        <v>4</v>
      </c>
      <c r="Z46" s="730">
        <v>1889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0.05</v>
      </c>
      <c r="G47" s="731">
        <f t="shared" si="4"/>
        <v>3.76</v>
      </c>
      <c r="H47" s="731">
        <f t="shared" si="4"/>
        <v>106.31</v>
      </c>
      <c r="I47" s="731">
        <f t="shared" si="4"/>
        <v>11.21</v>
      </c>
      <c r="J47" s="731">
        <f t="shared" si="4"/>
        <v>33.159999999999997</v>
      </c>
      <c r="K47" s="731">
        <f t="shared" si="4"/>
        <v>28.73</v>
      </c>
      <c r="L47" s="731">
        <f t="shared" si="4"/>
        <v>133.13999999999999</v>
      </c>
      <c r="M47" s="731">
        <f t="shared" si="4"/>
        <v>178.44</v>
      </c>
      <c r="N47" s="731">
        <f t="shared" si="4"/>
        <v>851.58</v>
      </c>
      <c r="O47" s="731">
        <f t="shared" si="4"/>
        <v>1643.42</v>
      </c>
      <c r="P47" s="731">
        <f t="shared" si="4"/>
        <v>1537.14</v>
      </c>
      <c r="Q47" s="731">
        <f t="shared" si="4"/>
        <v>900.26</v>
      </c>
      <c r="R47" s="731">
        <f t="shared" si="4"/>
        <v>193.59</v>
      </c>
      <c r="S47" s="731">
        <f t="shared" si="4"/>
        <v>86.69</v>
      </c>
      <c r="T47" s="731">
        <f t="shared" si="4"/>
        <v>37.11</v>
      </c>
      <c r="U47" s="731">
        <f t="shared" si="4"/>
        <v>23.27</v>
      </c>
      <c r="V47" s="731">
        <f t="shared" si="4"/>
        <v>2.0099999999999998</v>
      </c>
      <c r="W47" s="731">
        <f t="shared" si="4"/>
        <v>5.61</v>
      </c>
      <c r="X47" s="731">
        <f t="shared" si="4"/>
        <v>0.31</v>
      </c>
      <c r="Y47" s="731">
        <f t="shared" si="4"/>
        <v>12.87</v>
      </c>
      <c r="Z47" s="723">
        <f t="shared" si="4"/>
        <v>5788.66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1</v>
      </c>
      <c r="G48" s="726">
        <f t="shared" si="4"/>
        <v>80</v>
      </c>
      <c r="H48" s="726">
        <f t="shared" si="4"/>
        <v>5911</v>
      </c>
      <c r="I48" s="726">
        <f t="shared" si="4"/>
        <v>716</v>
      </c>
      <c r="J48" s="726">
        <f t="shared" si="4"/>
        <v>2546</v>
      </c>
      <c r="K48" s="726">
        <f t="shared" si="4"/>
        <v>2186</v>
      </c>
      <c r="L48" s="726">
        <f t="shared" si="4"/>
        <v>11022</v>
      </c>
      <c r="M48" s="726">
        <f t="shared" si="4"/>
        <v>14335</v>
      </c>
      <c r="N48" s="726">
        <f t="shared" si="4"/>
        <v>70986</v>
      </c>
      <c r="O48" s="726">
        <f t="shared" si="4"/>
        <v>139055</v>
      </c>
      <c r="P48" s="726">
        <f t="shared" si="4"/>
        <v>129550</v>
      </c>
      <c r="Q48" s="726">
        <f t="shared" si="4"/>
        <v>73304</v>
      </c>
      <c r="R48" s="726">
        <f t="shared" si="4"/>
        <v>15519</v>
      </c>
      <c r="S48" s="726">
        <f t="shared" si="4"/>
        <v>6699</v>
      </c>
      <c r="T48" s="726">
        <f t="shared" si="4"/>
        <v>2930</v>
      </c>
      <c r="U48" s="726">
        <f t="shared" si="4"/>
        <v>1784</v>
      </c>
      <c r="V48" s="726">
        <f t="shared" si="4"/>
        <v>174</v>
      </c>
      <c r="W48" s="726">
        <f t="shared" si="4"/>
        <v>452</v>
      </c>
      <c r="X48" s="726">
        <f t="shared" si="4"/>
        <v>27</v>
      </c>
      <c r="Y48" s="726">
        <f t="shared" si="4"/>
        <v>1148</v>
      </c>
      <c r="Z48" s="727">
        <f t="shared" si="4"/>
        <v>478425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11</v>
      </c>
      <c r="H49" s="733">
        <f t="shared" si="4"/>
        <v>462</v>
      </c>
      <c r="I49" s="733">
        <f t="shared" si="4"/>
        <v>28</v>
      </c>
      <c r="J49" s="733">
        <f t="shared" si="4"/>
        <v>57</v>
      </c>
      <c r="K49" s="733">
        <f t="shared" si="4"/>
        <v>26</v>
      </c>
      <c r="L49" s="733">
        <f t="shared" si="4"/>
        <v>80</v>
      </c>
      <c r="M49" s="733">
        <f t="shared" si="4"/>
        <v>35</v>
      </c>
      <c r="N49" s="733">
        <f t="shared" si="4"/>
        <v>152</v>
      </c>
      <c r="O49" s="733">
        <f t="shared" si="4"/>
        <v>423</v>
      </c>
      <c r="P49" s="733">
        <f t="shared" si="4"/>
        <v>343</v>
      </c>
      <c r="Q49" s="733">
        <f t="shared" si="4"/>
        <v>191</v>
      </c>
      <c r="R49" s="733">
        <f t="shared" si="4"/>
        <v>39</v>
      </c>
      <c r="S49" s="733">
        <f t="shared" si="4"/>
        <v>19</v>
      </c>
      <c r="T49" s="733">
        <f t="shared" si="4"/>
        <v>10</v>
      </c>
      <c r="U49" s="733">
        <f t="shared" si="4"/>
        <v>7</v>
      </c>
      <c r="V49" s="733">
        <f t="shared" si="4"/>
        <v>0</v>
      </c>
      <c r="W49" s="733">
        <f t="shared" si="4"/>
        <v>2</v>
      </c>
      <c r="X49" s="733">
        <f t="shared" si="4"/>
        <v>0</v>
      </c>
      <c r="Y49" s="733">
        <f t="shared" si="4"/>
        <v>4</v>
      </c>
      <c r="Z49" s="734">
        <f t="shared" si="4"/>
        <v>1889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0.05</v>
      </c>
      <c r="G50" s="731">
        <f t="shared" si="5"/>
        <v>3.76</v>
      </c>
      <c r="H50" s="731">
        <f t="shared" si="5"/>
        <v>106.31</v>
      </c>
      <c r="I50" s="731">
        <f t="shared" si="5"/>
        <v>11.21</v>
      </c>
      <c r="J50" s="731">
        <f t="shared" si="5"/>
        <v>33.159999999999997</v>
      </c>
      <c r="K50" s="731">
        <f t="shared" si="5"/>
        <v>28.73</v>
      </c>
      <c r="L50" s="731">
        <f t="shared" si="5"/>
        <v>142.02999999999997</v>
      </c>
      <c r="M50" s="731">
        <f t="shared" si="5"/>
        <v>204.92</v>
      </c>
      <c r="N50" s="731">
        <f t="shared" si="5"/>
        <v>877.37</v>
      </c>
      <c r="O50" s="731">
        <f t="shared" si="5"/>
        <v>1669.9</v>
      </c>
      <c r="P50" s="731">
        <f t="shared" si="5"/>
        <v>1575.69</v>
      </c>
      <c r="Q50" s="731">
        <f t="shared" si="5"/>
        <v>952.49</v>
      </c>
      <c r="R50" s="731">
        <f t="shared" si="5"/>
        <v>241.84</v>
      </c>
      <c r="S50" s="731">
        <f t="shared" si="5"/>
        <v>107.49</v>
      </c>
      <c r="T50" s="731">
        <f t="shared" si="5"/>
        <v>59.25</v>
      </c>
      <c r="U50" s="731">
        <f t="shared" si="5"/>
        <v>63.569999999999993</v>
      </c>
      <c r="V50" s="731">
        <f t="shared" si="5"/>
        <v>9.35</v>
      </c>
      <c r="W50" s="731">
        <f t="shared" si="5"/>
        <v>37.86</v>
      </c>
      <c r="X50" s="731">
        <f t="shared" si="5"/>
        <v>11.34</v>
      </c>
      <c r="Y50" s="731">
        <f t="shared" si="5"/>
        <v>63.48</v>
      </c>
      <c r="Z50" s="723">
        <f t="shared" si="5"/>
        <v>6199.8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1</v>
      </c>
      <c r="G51" s="726">
        <f t="shared" si="5"/>
        <v>80</v>
      </c>
      <c r="H51" s="726">
        <f t="shared" si="5"/>
        <v>5911</v>
      </c>
      <c r="I51" s="726">
        <f t="shared" si="5"/>
        <v>716</v>
      </c>
      <c r="J51" s="726">
        <f t="shared" si="5"/>
        <v>2546</v>
      </c>
      <c r="K51" s="726">
        <f t="shared" si="5"/>
        <v>2186</v>
      </c>
      <c r="L51" s="726">
        <f t="shared" si="5"/>
        <v>12392</v>
      </c>
      <c r="M51" s="726">
        <f t="shared" si="5"/>
        <v>19215</v>
      </c>
      <c r="N51" s="726">
        <f t="shared" si="5"/>
        <v>76331</v>
      </c>
      <c r="O51" s="726">
        <f t="shared" si="5"/>
        <v>144924</v>
      </c>
      <c r="P51" s="726">
        <f t="shared" si="5"/>
        <v>138090</v>
      </c>
      <c r="Q51" s="726">
        <f t="shared" si="5"/>
        <v>85427</v>
      </c>
      <c r="R51" s="726">
        <f t="shared" si="5"/>
        <v>26736</v>
      </c>
      <c r="S51" s="726">
        <f t="shared" si="5"/>
        <v>11930</v>
      </c>
      <c r="T51" s="726">
        <f t="shared" si="5"/>
        <v>8635</v>
      </c>
      <c r="U51" s="726">
        <f t="shared" si="5"/>
        <v>10957</v>
      </c>
      <c r="V51" s="726">
        <f t="shared" si="5"/>
        <v>1855</v>
      </c>
      <c r="W51" s="726">
        <f t="shared" si="5"/>
        <v>7861</v>
      </c>
      <c r="X51" s="726">
        <f t="shared" si="5"/>
        <v>2520</v>
      </c>
      <c r="Y51" s="726">
        <f t="shared" si="5"/>
        <v>12734</v>
      </c>
      <c r="Z51" s="727">
        <f t="shared" si="5"/>
        <v>571047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11</v>
      </c>
      <c r="H52" s="733">
        <f t="shared" si="5"/>
        <v>462</v>
      </c>
      <c r="I52" s="733">
        <f t="shared" si="5"/>
        <v>28</v>
      </c>
      <c r="J52" s="733">
        <f t="shared" si="5"/>
        <v>57</v>
      </c>
      <c r="K52" s="733">
        <f t="shared" si="5"/>
        <v>26</v>
      </c>
      <c r="L52" s="733">
        <f t="shared" si="5"/>
        <v>104</v>
      </c>
      <c r="M52" s="733">
        <f t="shared" si="5"/>
        <v>139</v>
      </c>
      <c r="N52" s="733">
        <f t="shared" si="5"/>
        <v>234</v>
      </c>
      <c r="O52" s="733">
        <f t="shared" si="5"/>
        <v>490</v>
      </c>
      <c r="P52" s="733">
        <f t="shared" si="5"/>
        <v>412</v>
      </c>
      <c r="Q52" s="733">
        <f t="shared" si="5"/>
        <v>300</v>
      </c>
      <c r="R52" s="733">
        <f t="shared" si="5"/>
        <v>114</v>
      </c>
      <c r="S52" s="733">
        <f t="shared" si="5"/>
        <v>44</v>
      </c>
      <c r="T52" s="733">
        <f t="shared" si="5"/>
        <v>35</v>
      </c>
      <c r="U52" s="733">
        <f t="shared" si="5"/>
        <v>57</v>
      </c>
      <c r="V52" s="733">
        <f t="shared" si="5"/>
        <v>10</v>
      </c>
      <c r="W52" s="733">
        <f t="shared" si="5"/>
        <v>40</v>
      </c>
      <c r="X52" s="733">
        <f t="shared" si="5"/>
        <v>17</v>
      </c>
      <c r="Y52" s="733">
        <f t="shared" si="5"/>
        <v>69</v>
      </c>
      <c r="Z52" s="734">
        <f t="shared" si="5"/>
        <v>2649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1.36</v>
      </c>
      <c r="F53" s="731">
        <f t="shared" ref="F53:Z55" si="6">F5+F8+F11+F14+F20+F23+F32+F35+F41+F44</f>
        <v>9.25</v>
      </c>
      <c r="G53" s="731">
        <f t="shared" si="6"/>
        <v>43.01</v>
      </c>
      <c r="H53" s="731">
        <f t="shared" si="6"/>
        <v>168.59</v>
      </c>
      <c r="I53" s="731">
        <f t="shared" si="6"/>
        <v>149.13</v>
      </c>
      <c r="J53" s="731">
        <f t="shared" si="6"/>
        <v>199.62</v>
      </c>
      <c r="K53" s="731">
        <f t="shared" si="6"/>
        <v>644.15000000000009</v>
      </c>
      <c r="L53" s="731">
        <f t="shared" si="6"/>
        <v>699.82</v>
      </c>
      <c r="M53" s="731">
        <f t="shared" si="6"/>
        <v>884.58999999999992</v>
      </c>
      <c r="N53" s="731">
        <f t="shared" si="6"/>
        <v>1924.75</v>
      </c>
      <c r="O53" s="731">
        <f t="shared" si="6"/>
        <v>3178.6000000000004</v>
      </c>
      <c r="P53" s="731">
        <f t="shared" si="6"/>
        <v>2731.55</v>
      </c>
      <c r="Q53" s="731">
        <f t="shared" si="6"/>
        <v>1308.81</v>
      </c>
      <c r="R53" s="731">
        <f t="shared" si="6"/>
        <v>468.56000000000006</v>
      </c>
      <c r="S53" s="731">
        <f t="shared" si="6"/>
        <v>273.76</v>
      </c>
      <c r="T53" s="731">
        <f t="shared" si="6"/>
        <v>188.42000000000002</v>
      </c>
      <c r="U53" s="731">
        <f t="shared" si="6"/>
        <v>198.13000000000002</v>
      </c>
      <c r="V53" s="731">
        <f t="shared" si="6"/>
        <v>47.199999999999996</v>
      </c>
      <c r="W53" s="731">
        <f t="shared" si="6"/>
        <v>66.77000000000001</v>
      </c>
      <c r="X53" s="731">
        <f t="shared" si="6"/>
        <v>22.639999999999997</v>
      </c>
      <c r="Y53" s="731">
        <f t="shared" si="6"/>
        <v>86.01</v>
      </c>
      <c r="Z53" s="723">
        <f t="shared" si="6"/>
        <v>13294.72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14</v>
      </c>
      <c r="F54" s="726">
        <f t="shared" si="6"/>
        <v>445</v>
      </c>
      <c r="G54" s="726">
        <f t="shared" si="6"/>
        <v>3410</v>
      </c>
      <c r="H54" s="726">
        <f t="shared" si="6"/>
        <v>13108</v>
      </c>
      <c r="I54" s="726">
        <f t="shared" si="6"/>
        <v>24882</v>
      </c>
      <c r="J54" s="726">
        <f t="shared" si="6"/>
        <v>39930</v>
      </c>
      <c r="K54" s="726">
        <f t="shared" si="6"/>
        <v>177489</v>
      </c>
      <c r="L54" s="726">
        <f t="shared" si="6"/>
        <v>219549</v>
      </c>
      <c r="M54" s="726">
        <f t="shared" si="6"/>
        <v>293605</v>
      </c>
      <c r="N54" s="726">
        <f t="shared" si="6"/>
        <v>554114</v>
      </c>
      <c r="O54" s="726">
        <f t="shared" si="6"/>
        <v>854464</v>
      </c>
      <c r="P54" s="726">
        <f t="shared" si="6"/>
        <v>705354</v>
      </c>
      <c r="Q54" s="726">
        <f t="shared" si="6"/>
        <v>279192</v>
      </c>
      <c r="R54" s="726">
        <f t="shared" si="6"/>
        <v>150064</v>
      </c>
      <c r="S54" s="726">
        <f t="shared" si="6"/>
        <v>105410</v>
      </c>
      <c r="T54" s="726">
        <f t="shared" si="6"/>
        <v>82728</v>
      </c>
      <c r="U54" s="726">
        <f t="shared" si="6"/>
        <v>89369</v>
      </c>
      <c r="V54" s="726">
        <f t="shared" si="6"/>
        <v>24411</v>
      </c>
      <c r="W54" s="726">
        <f t="shared" si="6"/>
        <v>26615</v>
      </c>
      <c r="X54" s="726">
        <f t="shared" si="6"/>
        <v>9165</v>
      </c>
      <c r="Y54" s="726">
        <f t="shared" si="6"/>
        <v>28749</v>
      </c>
      <c r="Z54" s="727">
        <f t="shared" si="6"/>
        <v>3682067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7</v>
      </c>
      <c r="F55" s="736">
        <f t="shared" si="6"/>
        <v>107</v>
      </c>
      <c r="G55" s="736">
        <f t="shared" si="6"/>
        <v>493</v>
      </c>
      <c r="H55" s="736">
        <f t="shared" si="6"/>
        <v>1032</v>
      </c>
      <c r="I55" s="736">
        <f t="shared" si="6"/>
        <v>1173</v>
      </c>
      <c r="J55" s="736">
        <f t="shared" si="6"/>
        <v>1288</v>
      </c>
      <c r="K55" s="736">
        <f t="shared" si="6"/>
        <v>4375</v>
      </c>
      <c r="L55" s="736">
        <f t="shared" si="6"/>
        <v>3818</v>
      </c>
      <c r="M55" s="736">
        <f t="shared" si="6"/>
        <v>4088</v>
      </c>
      <c r="N55" s="736">
        <f t="shared" si="6"/>
        <v>5771</v>
      </c>
      <c r="O55" s="736">
        <f t="shared" si="6"/>
        <v>7173</v>
      </c>
      <c r="P55" s="736">
        <f t="shared" si="6"/>
        <v>4772</v>
      </c>
      <c r="Q55" s="736">
        <f t="shared" si="6"/>
        <v>1459</v>
      </c>
      <c r="R55" s="736">
        <f t="shared" si="6"/>
        <v>718</v>
      </c>
      <c r="S55" s="736">
        <f t="shared" si="6"/>
        <v>453</v>
      </c>
      <c r="T55" s="736">
        <f t="shared" si="6"/>
        <v>285</v>
      </c>
      <c r="U55" s="736">
        <f t="shared" si="6"/>
        <v>311</v>
      </c>
      <c r="V55" s="736">
        <f t="shared" si="6"/>
        <v>66</v>
      </c>
      <c r="W55" s="736">
        <f t="shared" si="6"/>
        <v>79</v>
      </c>
      <c r="X55" s="736">
        <f t="shared" si="6"/>
        <v>31</v>
      </c>
      <c r="Y55" s="736">
        <f t="shared" si="6"/>
        <v>101</v>
      </c>
      <c r="Z55" s="737">
        <f t="shared" si="6"/>
        <v>37600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1606.1</v>
      </c>
      <c r="H59" s="901"/>
      <c r="I59" s="901">
        <v>160610</v>
      </c>
      <c r="J59" s="901"/>
      <c r="K59" s="901">
        <v>0</v>
      </c>
      <c r="L59" s="901"/>
      <c r="M59" s="901">
        <v>11.8</v>
      </c>
      <c r="N59" s="901"/>
      <c r="O59" s="901">
        <v>1.24</v>
      </c>
      <c r="P59" s="901"/>
      <c r="Q59" s="901">
        <v>37.799999999999997</v>
      </c>
      <c r="R59" s="901"/>
      <c r="S59" s="906">
        <f>M59+O59+Q59</f>
        <v>50.839999999999996</v>
      </c>
      <c r="T59" s="907"/>
      <c r="U59" s="901">
        <f>Z53+G59+K59+S59</f>
        <v>14951.66</v>
      </c>
      <c r="V59" s="901"/>
      <c r="W59" s="901">
        <f>Z54</f>
        <v>3682067</v>
      </c>
      <c r="X59" s="901"/>
      <c r="Y59" s="901">
        <f>Z55</f>
        <v>37600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411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386</v>
      </c>
      <c r="D5" s="721" t="s">
        <v>27</v>
      </c>
      <c r="E5" s="722">
        <v>0</v>
      </c>
      <c r="F5" s="722">
        <v>22.86</v>
      </c>
      <c r="G5" s="722">
        <v>23.45</v>
      </c>
      <c r="H5" s="722">
        <v>18.260000000000002</v>
      </c>
      <c r="I5" s="722">
        <v>12.83</v>
      </c>
      <c r="J5" s="722">
        <v>62.37</v>
      </c>
      <c r="K5" s="722">
        <v>165.34</v>
      </c>
      <c r="L5" s="722">
        <v>196.41</v>
      </c>
      <c r="M5" s="722">
        <v>249</v>
      </c>
      <c r="N5" s="722">
        <v>333.79</v>
      </c>
      <c r="O5" s="722">
        <v>374.56</v>
      </c>
      <c r="P5" s="722">
        <v>253.6</v>
      </c>
      <c r="Q5" s="722">
        <v>111.59</v>
      </c>
      <c r="R5" s="722">
        <v>47.08</v>
      </c>
      <c r="S5" s="722">
        <v>29.6</v>
      </c>
      <c r="T5" s="722">
        <v>28.37</v>
      </c>
      <c r="U5" s="722">
        <v>19.96</v>
      </c>
      <c r="V5" s="722">
        <v>4.25</v>
      </c>
      <c r="W5" s="722">
        <v>5.87</v>
      </c>
      <c r="X5" s="722">
        <v>0.08</v>
      </c>
      <c r="Y5" s="722">
        <v>0.99</v>
      </c>
      <c r="Z5" s="723">
        <v>1960.26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1397</v>
      </c>
      <c r="G6" s="726">
        <v>2993</v>
      </c>
      <c r="H6" s="726">
        <v>4384</v>
      </c>
      <c r="I6" s="726">
        <v>3069</v>
      </c>
      <c r="J6" s="726">
        <v>19857</v>
      </c>
      <c r="K6" s="726">
        <v>61098</v>
      </c>
      <c r="L6" s="726">
        <v>82712</v>
      </c>
      <c r="M6" s="726">
        <v>114475</v>
      </c>
      <c r="N6" s="726">
        <v>165743</v>
      </c>
      <c r="O6" s="726">
        <v>197767</v>
      </c>
      <c r="P6" s="726">
        <v>144439</v>
      </c>
      <c r="Q6" s="726">
        <v>65900</v>
      </c>
      <c r="R6" s="726">
        <v>29156</v>
      </c>
      <c r="S6" s="726">
        <v>18644</v>
      </c>
      <c r="T6" s="726">
        <v>17964</v>
      </c>
      <c r="U6" s="726">
        <v>13012</v>
      </c>
      <c r="V6" s="726">
        <v>2789</v>
      </c>
      <c r="W6" s="726">
        <v>3812</v>
      </c>
      <c r="X6" s="726">
        <v>47</v>
      </c>
      <c r="Y6" s="726">
        <v>593</v>
      </c>
      <c r="Z6" s="727">
        <v>949851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577</v>
      </c>
      <c r="G7" s="729">
        <v>566</v>
      </c>
      <c r="H7" s="729">
        <v>229</v>
      </c>
      <c r="I7" s="729">
        <v>133</v>
      </c>
      <c r="J7" s="729">
        <v>522</v>
      </c>
      <c r="K7" s="729">
        <v>1266</v>
      </c>
      <c r="L7" s="729">
        <v>1382</v>
      </c>
      <c r="M7" s="729">
        <v>1518</v>
      </c>
      <c r="N7" s="729">
        <v>1829</v>
      </c>
      <c r="O7" s="729">
        <v>1780</v>
      </c>
      <c r="P7" s="729">
        <v>1012</v>
      </c>
      <c r="Q7" s="729">
        <v>368</v>
      </c>
      <c r="R7" s="729">
        <v>125</v>
      </c>
      <c r="S7" s="729">
        <v>78</v>
      </c>
      <c r="T7" s="729">
        <v>60</v>
      </c>
      <c r="U7" s="729">
        <v>41</v>
      </c>
      <c r="V7" s="729">
        <v>8</v>
      </c>
      <c r="W7" s="729">
        <v>8</v>
      </c>
      <c r="X7" s="729">
        <v>0</v>
      </c>
      <c r="Y7" s="729">
        <v>1</v>
      </c>
      <c r="Z7" s="730">
        <v>11503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387</v>
      </c>
      <c r="D8" s="721" t="s">
        <v>27</v>
      </c>
      <c r="E8" s="731">
        <v>0</v>
      </c>
      <c r="F8" s="731">
        <v>41.88</v>
      </c>
      <c r="G8" s="731">
        <v>56.07</v>
      </c>
      <c r="H8" s="731">
        <v>79.33</v>
      </c>
      <c r="I8" s="731">
        <v>69.98</v>
      </c>
      <c r="J8" s="731">
        <v>56.35</v>
      </c>
      <c r="K8" s="731">
        <v>117.67</v>
      </c>
      <c r="L8" s="731">
        <v>97.57</v>
      </c>
      <c r="M8" s="731">
        <v>57.16</v>
      </c>
      <c r="N8" s="731">
        <v>100.68</v>
      </c>
      <c r="O8" s="731">
        <v>107.67</v>
      </c>
      <c r="P8" s="731">
        <v>119.52</v>
      </c>
      <c r="Q8" s="731">
        <v>24.27</v>
      </c>
      <c r="R8" s="731">
        <v>8.08</v>
      </c>
      <c r="S8" s="731">
        <v>3.86</v>
      </c>
      <c r="T8" s="731">
        <v>5.44</v>
      </c>
      <c r="U8" s="731">
        <v>6.34</v>
      </c>
      <c r="V8" s="731">
        <v>2.12</v>
      </c>
      <c r="W8" s="731">
        <v>4.09</v>
      </c>
      <c r="X8" s="731">
        <v>0</v>
      </c>
      <c r="Y8" s="731">
        <v>0</v>
      </c>
      <c r="Z8" s="723">
        <v>958.08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0</v>
      </c>
      <c r="F9" s="726">
        <v>1717</v>
      </c>
      <c r="G9" s="726">
        <v>4630</v>
      </c>
      <c r="H9" s="726">
        <v>12624</v>
      </c>
      <c r="I9" s="726">
        <v>13185</v>
      </c>
      <c r="J9" s="726">
        <v>11471</v>
      </c>
      <c r="K9" s="726">
        <v>27657</v>
      </c>
      <c r="L9" s="726">
        <v>25638</v>
      </c>
      <c r="M9" s="726">
        <v>16801</v>
      </c>
      <c r="N9" s="726">
        <v>33862</v>
      </c>
      <c r="O9" s="726">
        <v>40652</v>
      </c>
      <c r="P9" s="726">
        <v>46823</v>
      </c>
      <c r="Q9" s="726">
        <v>9550</v>
      </c>
      <c r="R9" s="726">
        <v>3214</v>
      </c>
      <c r="S9" s="726">
        <v>1558</v>
      </c>
      <c r="T9" s="726">
        <v>2394</v>
      </c>
      <c r="U9" s="726">
        <v>2657</v>
      </c>
      <c r="V9" s="726">
        <v>952</v>
      </c>
      <c r="W9" s="726">
        <v>1761</v>
      </c>
      <c r="X9" s="726">
        <v>0</v>
      </c>
      <c r="Y9" s="726">
        <v>0</v>
      </c>
      <c r="Z9" s="727">
        <v>257146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387</v>
      </c>
      <c r="G10" s="729">
        <v>546</v>
      </c>
      <c r="H10" s="729">
        <v>845</v>
      </c>
      <c r="I10" s="729">
        <v>669</v>
      </c>
      <c r="J10" s="729">
        <v>422</v>
      </c>
      <c r="K10" s="729">
        <v>782</v>
      </c>
      <c r="L10" s="729">
        <v>569</v>
      </c>
      <c r="M10" s="729">
        <v>305</v>
      </c>
      <c r="N10" s="729">
        <v>475</v>
      </c>
      <c r="O10" s="729">
        <v>462</v>
      </c>
      <c r="P10" s="729">
        <v>470</v>
      </c>
      <c r="Q10" s="729">
        <v>77</v>
      </c>
      <c r="R10" s="729">
        <v>20</v>
      </c>
      <c r="S10" s="729">
        <v>8</v>
      </c>
      <c r="T10" s="729">
        <v>11</v>
      </c>
      <c r="U10" s="729">
        <v>10</v>
      </c>
      <c r="V10" s="729">
        <v>4</v>
      </c>
      <c r="W10" s="729">
        <v>6</v>
      </c>
      <c r="X10" s="729">
        <v>0</v>
      </c>
      <c r="Y10" s="729">
        <v>0</v>
      </c>
      <c r="Z10" s="730">
        <v>6068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404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4.59</v>
      </c>
      <c r="L11" s="731">
        <v>4.33</v>
      </c>
      <c r="M11" s="731">
        <v>20.46</v>
      </c>
      <c r="N11" s="731">
        <v>15.48</v>
      </c>
      <c r="O11" s="731">
        <v>5.78</v>
      </c>
      <c r="P11" s="731">
        <v>2.58</v>
      </c>
      <c r="Q11" s="731">
        <v>0</v>
      </c>
      <c r="R11" s="731">
        <v>0</v>
      </c>
      <c r="S11" s="731">
        <v>0</v>
      </c>
      <c r="T11" s="731">
        <v>0</v>
      </c>
      <c r="U11" s="731">
        <v>0</v>
      </c>
      <c r="V11" s="731">
        <v>0</v>
      </c>
      <c r="W11" s="731">
        <v>0</v>
      </c>
      <c r="X11" s="731">
        <v>0</v>
      </c>
      <c r="Y11" s="731">
        <v>0</v>
      </c>
      <c r="Z11" s="723">
        <v>53.22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742</v>
      </c>
      <c r="L12" s="726">
        <v>888</v>
      </c>
      <c r="M12" s="726">
        <v>3876</v>
      </c>
      <c r="N12" s="726">
        <v>3388</v>
      </c>
      <c r="O12" s="726">
        <v>1336</v>
      </c>
      <c r="P12" s="726">
        <v>649</v>
      </c>
      <c r="Q12" s="726">
        <v>0</v>
      </c>
      <c r="R12" s="726">
        <v>0</v>
      </c>
      <c r="S12" s="726">
        <v>0</v>
      </c>
      <c r="T12" s="726">
        <v>0</v>
      </c>
      <c r="U12" s="726">
        <v>0</v>
      </c>
      <c r="V12" s="726">
        <v>0</v>
      </c>
      <c r="W12" s="726">
        <v>0</v>
      </c>
      <c r="X12" s="726">
        <v>0</v>
      </c>
      <c r="Y12" s="726">
        <v>0</v>
      </c>
      <c r="Z12" s="727">
        <v>10879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30</v>
      </c>
      <c r="L13" s="729">
        <v>26</v>
      </c>
      <c r="M13" s="729">
        <v>88</v>
      </c>
      <c r="N13" s="729">
        <v>57</v>
      </c>
      <c r="O13" s="729">
        <v>18</v>
      </c>
      <c r="P13" s="729">
        <v>7</v>
      </c>
      <c r="Q13" s="729">
        <v>0</v>
      </c>
      <c r="R13" s="729">
        <v>0</v>
      </c>
      <c r="S13" s="729">
        <v>0</v>
      </c>
      <c r="T13" s="729">
        <v>0</v>
      </c>
      <c r="U13" s="729">
        <v>0</v>
      </c>
      <c r="V13" s="729">
        <v>0</v>
      </c>
      <c r="W13" s="729">
        <v>0</v>
      </c>
      <c r="X13" s="729">
        <v>0</v>
      </c>
      <c r="Y13" s="729">
        <v>0</v>
      </c>
      <c r="Z13" s="730">
        <v>226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405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7.87</v>
      </c>
      <c r="M14" s="731">
        <v>27.75</v>
      </c>
      <c r="N14" s="731">
        <v>36.35</v>
      </c>
      <c r="O14" s="731">
        <v>0.19</v>
      </c>
      <c r="P14" s="731">
        <v>0.32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72.48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1802</v>
      </c>
      <c r="M15" s="726">
        <v>5561</v>
      </c>
      <c r="N15" s="726">
        <v>7752</v>
      </c>
      <c r="O15" s="726">
        <v>34</v>
      </c>
      <c r="P15" s="726">
        <v>79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15228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50</v>
      </c>
      <c r="M16" s="729">
        <v>120</v>
      </c>
      <c r="N16" s="729">
        <v>134</v>
      </c>
      <c r="O16" s="729">
        <v>0</v>
      </c>
      <c r="P16" s="729">
        <v>1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305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</v>
      </c>
      <c r="F17" s="731">
        <f t="shared" ref="F17:Z19" si="0">F5+F8+F11+F14</f>
        <v>64.740000000000009</v>
      </c>
      <c r="G17" s="731">
        <f t="shared" si="0"/>
        <v>79.52</v>
      </c>
      <c r="H17" s="731">
        <f t="shared" si="0"/>
        <v>97.59</v>
      </c>
      <c r="I17" s="731">
        <f t="shared" si="0"/>
        <v>82.81</v>
      </c>
      <c r="J17" s="731">
        <f t="shared" si="0"/>
        <v>118.72</v>
      </c>
      <c r="K17" s="731">
        <f t="shared" si="0"/>
        <v>287.59999999999997</v>
      </c>
      <c r="L17" s="731">
        <f t="shared" si="0"/>
        <v>306.18</v>
      </c>
      <c r="M17" s="731">
        <f t="shared" si="0"/>
        <v>354.36999999999995</v>
      </c>
      <c r="N17" s="731">
        <f t="shared" si="0"/>
        <v>486.30000000000007</v>
      </c>
      <c r="O17" s="731">
        <f t="shared" si="0"/>
        <v>488.2</v>
      </c>
      <c r="P17" s="731">
        <f t="shared" si="0"/>
        <v>376.02</v>
      </c>
      <c r="Q17" s="731">
        <f t="shared" si="0"/>
        <v>135.86000000000001</v>
      </c>
      <c r="R17" s="731">
        <f t="shared" si="0"/>
        <v>55.16</v>
      </c>
      <c r="S17" s="731">
        <f t="shared" si="0"/>
        <v>33.46</v>
      </c>
      <c r="T17" s="731">
        <f t="shared" si="0"/>
        <v>33.81</v>
      </c>
      <c r="U17" s="731">
        <f t="shared" si="0"/>
        <v>26.3</v>
      </c>
      <c r="V17" s="731">
        <f t="shared" si="0"/>
        <v>6.37</v>
      </c>
      <c r="W17" s="731">
        <f t="shared" si="0"/>
        <v>9.9600000000000009</v>
      </c>
      <c r="X17" s="731">
        <f t="shared" si="0"/>
        <v>0.08</v>
      </c>
      <c r="Y17" s="731">
        <f t="shared" si="0"/>
        <v>0.99</v>
      </c>
      <c r="Z17" s="723">
        <f t="shared" si="0"/>
        <v>3044.04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0</v>
      </c>
      <c r="F18" s="726">
        <f t="shared" si="0"/>
        <v>3114</v>
      </c>
      <c r="G18" s="726">
        <f t="shared" si="0"/>
        <v>7623</v>
      </c>
      <c r="H18" s="726">
        <f t="shared" si="0"/>
        <v>17008</v>
      </c>
      <c r="I18" s="726">
        <f t="shared" si="0"/>
        <v>16254</v>
      </c>
      <c r="J18" s="726">
        <f t="shared" si="0"/>
        <v>31328</v>
      </c>
      <c r="K18" s="726">
        <f t="shared" si="0"/>
        <v>89497</v>
      </c>
      <c r="L18" s="726">
        <f t="shared" si="0"/>
        <v>111040</v>
      </c>
      <c r="M18" s="726">
        <f t="shared" si="0"/>
        <v>140713</v>
      </c>
      <c r="N18" s="726">
        <f t="shared" si="0"/>
        <v>210745</v>
      </c>
      <c r="O18" s="726">
        <f t="shared" si="0"/>
        <v>239789</v>
      </c>
      <c r="P18" s="726">
        <f t="shared" si="0"/>
        <v>191990</v>
      </c>
      <c r="Q18" s="726">
        <f t="shared" si="0"/>
        <v>75450</v>
      </c>
      <c r="R18" s="726">
        <f t="shared" si="0"/>
        <v>32370</v>
      </c>
      <c r="S18" s="726">
        <f t="shared" si="0"/>
        <v>20202</v>
      </c>
      <c r="T18" s="726">
        <f t="shared" si="0"/>
        <v>20358</v>
      </c>
      <c r="U18" s="726">
        <f t="shared" si="0"/>
        <v>15669</v>
      </c>
      <c r="V18" s="726">
        <f t="shared" si="0"/>
        <v>3741</v>
      </c>
      <c r="W18" s="726">
        <f t="shared" si="0"/>
        <v>5573</v>
      </c>
      <c r="X18" s="726">
        <f t="shared" si="0"/>
        <v>47</v>
      </c>
      <c r="Y18" s="726">
        <f t="shared" si="0"/>
        <v>593</v>
      </c>
      <c r="Z18" s="727">
        <f t="shared" si="0"/>
        <v>1233104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964</v>
      </c>
      <c r="G19" s="733">
        <f t="shared" si="0"/>
        <v>1112</v>
      </c>
      <c r="H19" s="733">
        <f t="shared" si="0"/>
        <v>1074</v>
      </c>
      <c r="I19" s="733">
        <f t="shared" si="0"/>
        <v>802</v>
      </c>
      <c r="J19" s="733">
        <f t="shared" si="0"/>
        <v>944</v>
      </c>
      <c r="K19" s="733">
        <f t="shared" si="0"/>
        <v>2078</v>
      </c>
      <c r="L19" s="733">
        <f t="shared" si="0"/>
        <v>2027</v>
      </c>
      <c r="M19" s="733">
        <f t="shared" si="0"/>
        <v>2031</v>
      </c>
      <c r="N19" s="733">
        <f t="shared" si="0"/>
        <v>2495</v>
      </c>
      <c r="O19" s="733">
        <f t="shared" si="0"/>
        <v>2260</v>
      </c>
      <c r="P19" s="733">
        <f t="shared" si="0"/>
        <v>1490</v>
      </c>
      <c r="Q19" s="733">
        <f t="shared" si="0"/>
        <v>445</v>
      </c>
      <c r="R19" s="733">
        <f t="shared" si="0"/>
        <v>145</v>
      </c>
      <c r="S19" s="733">
        <f t="shared" si="0"/>
        <v>86</v>
      </c>
      <c r="T19" s="733">
        <f t="shared" si="0"/>
        <v>71</v>
      </c>
      <c r="U19" s="733">
        <f t="shared" si="0"/>
        <v>51</v>
      </c>
      <c r="V19" s="733">
        <f t="shared" si="0"/>
        <v>12</v>
      </c>
      <c r="W19" s="733">
        <f t="shared" si="0"/>
        <v>14</v>
      </c>
      <c r="X19" s="733">
        <f t="shared" si="0"/>
        <v>0</v>
      </c>
      <c r="Y19" s="733">
        <f t="shared" si="0"/>
        <v>1</v>
      </c>
      <c r="Z19" s="734">
        <f t="shared" si="0"/>
        <v>18102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371</v>
      </c>
      <c r="D20" s="721" t="s">
        <v>27</v>
      </c>
      <c r="E20" s="731">
        <v>0</v>
      </c>
      <c r="F20" s="731">
        <v>0</v>
      </c>
      <c r="G20" s="731">
        <v>1.04</v>
      </c>
      <c r="H20" s="731">
        <v>0</v>
      </c>
      <c r="I20" s="731">
        <v>0</v>
      </c>
      <c r="J20" s="731">
        <v>0.91</v>
      </c>
      <c r="K20" s="731">
        <v>0</v>
      </c>
      <c r="L20" s="731">
        <v>0</v>
      </c>
      <c r="M20" s="731">
        <v>0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1.95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30</v>
      </c>
      <c r="H21" s="726">
        <v>0</v>
      </c>
      <c r="I21" s="726">
        <v>0</v>
      </c>
      <c r="J21" s="726">
        <v>63</v>
      </c>
      <c r="K21" s="726">
        <v>0</v>
      </c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93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4</v>
      </c>
      <c r="H22" s="729">
        <v>0</v>
      </c>
      <c r="I22" s="729">
        <v>0</v>
      </c>
      <c r="J22" s="729">
        <v>1</v>
      </c>
      <c r="K22" s="729">
        <v>0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5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372</v>
      </c>
      <c r="D23" s="721" t="s">
        <v>27</v>
      </c>
      <c r="E23" s="731">
        <v>0</v>
      </c>
      <c r="F23" s="731">
        <v>0</v>
      </c>
      <c r="G23" s="731">
        <v>0.16</v>
      </c>
      <c r="H23" s="731">
        <v>0</v>
      </c>
      <c r="I23" s="731">
        <v>1.1100000000000001</v>
      </c>
      <c r="J23" s="731">
        <v>0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1.27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0</v>
      </c>
      <c r="G24" s="726">
        <v>5</v>
      </c>
      <c r="H24" s="726">
        <v>0</v>
      </c>
      <c r="I24" s="726">
        <v>57</v>
      </c>
      <c r="J24" s="726">
        <v>0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62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1</v>
      </c>
      <c r="H25" s="729">
        <v>0</v>
      </c>
      <c r="I25" s="729">
        <v>2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3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</v>
      </c>
      <c r="G26" s="731">
        <f t="shared" si="1"/>
        <v>1.2</v>
      </c>
      <c r="H26" s="731">
        <f t="shared" si="1"/>
        <v>0</v>
      </c>
      <c r="I26" s="731">
        <f t="shared" si="1"/>
        <v>1.1100000000000001</v>
      </c>
      <c r="J26" s="731">
        <f t="shared" si="1"/>
        <v>0.91</v>
      </c>
      <c r="K26" s="731">
        <f t="shared" si="1"/>
        <v>0</v>
      </c>
      <c r="L26" s="731">
        <f t="shared" si="1"/>
        <v>0</v>
      </c>
      <c r="M26" s="731">
        <f t="shared" si="1"/>
        <v>0</v>
      </c>
      <c r="N26" s="731">
        <f t="shared" si="1"/>
        <v>0</v>
      </c>
      <c r="O26" s="731">
        <f t="shared" si="1"/>
        <v>0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3.2199999999999998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0</v>
      </c>
      <c r="G27" s="726">
        <f t="shared" si="1"/>
        <v>35</v>
      </c>
      <c r="H27" s="726">
        <f t="shared" si="1"/>
        <v>0</v>
      </c>
      <c r="I27" s="726">
        <f t="shared" si="1"/>
        <v>57</v>
      </c>
      <c r="J27" s="726">
        <f t="shared" si="1"/>
        <v>63</v>
      </c>
      <c r="K27" s="726">
        <f t="shared" si="1"/>
        <v>0</v>
      </c>
      <c r="L27" s="726">
        <f t="shared" si="1"/>
        <v>0</v>
      </c>
      <c r="M27" s="726">
        <f t="shared" si="1"/>
        <v>0</v>
      </c>
      <c r="N27" s="726">
        <f t="shared" si="1"/>
        <v>0</v>
      </c>
      <c r="O27" s="726">
        <f t="shared" si="1"/>
        <v>0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155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5</v>
      </c>
      <c r="H28" s="733">
        <f t="shared" si="1"/>
        <v>0</v>
      </c>
      <c r="I28" s="733">
        <f t="shared" si="1"/>
        <v>2</v>
      </c>
      <c r="J28" s="733">
        <f t="shared" si="1"/>
        <v>1</v>
      </c>
      <c r="K28" s="733">
        <f t="shared" si="1"/>
        <v>0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8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</v>
      </c>
      <c r="F29" s="731">
        <f t="shared" ref="F29:Z31" si="2">F5+F8+F11+F14+F20+F23</f>
        <v>64.740000000000009</v>
      </c>
      <c r="G29" s="731">
        <f t="shared" si="2"/>
        <v>80.72</v>
      </c>
      <c r="H29" s="731">
        <f t="shared" si="2"/>
        <v>97.59</v>
      </c>
      <c r="I29" s="731">
        <f t="shared" si="2"/>
        <v>83.92</v>
      </c>
      <c r="J29" s="731">
        <f t="shared" si="2"/>
        <v>119.63</v>
      </c>
      <c r="K29" s="731">
        <f t="shared" si="2"/>
        <v>287.59999999999997</v>
      </c>
      <c r="L29" s="731">
        <f t="shared" si="2"/>
        <v>306.18</v>
      </c>
      <c r="M29" s="731">
        <f t="shared" si="2"/>
        <v>354.36999999999995</v>
      </c>
      <c r="N29" s="731">
        <f t="shared" si="2"/>
        <v>486.30000000000007</v>
      </c>
      <c r="O29" s="731">
        <f t="shared" si="2"/>
        <v>488.2</v>
      </c>
      <c r="P29" s="731">
        <f t="shared" si="2"/>
        <v>376.02</v>
      </c>
      <c r="Q29" s="731">
        <f t="shared" si="2"/>
        <v>135.86000000000001</v>
      </c>
      <c r="R29" s="731">
        <f t="shared" si="2"/>
        <v>55.16</v>
      </c>
      <c r="S29" s="731">
        <f t="shared" si="2"/>
        <v>33.46</v>
      </c>
      <c r="T29" s="731">
        <f t="shared" si="2"/>
        <v>33.81</v>
      </c>
      <c r="U29" s="731">
        <f t="shared" si="2"/>
        <v>26.3</v>
      </c>
      <c r="V29" s="731">
        <f t="shared" si="2"/>
        <v>6.37</v>
      </c>
      <c r="W29" s="731">
        <f t="shared" si="2"/>
        <v>9.9600000000000009</v>
      </c>
      <c r="X29" s="731">
        <f t="shared" si="2"/>
        <v>0.08</v>
      </c>
      <c r="Y29" s="731">
        <f t="shared" si="2"/>
        <v>0.99</v>
      </c>
      <c r="Z29" s="723">
        <f t="shared" si="2"/>
        <v>3047.2599999999998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0</v>
      </c>
      <c r="F30" s="726">
        <f t="shared" si="2"/>
        <v>3114</v>
      </c>
      <c r="G30" s="726">
        <f t="shared" si="2"/>
        <v>7658</v>
      </c>
      <c r="H30" s="726">
        <f t="shared" si="2"/>
        <v>17008</v>
      </c>
      <c r="I30" s="726">
        <f t="shared" si="2"/>
        <v>16311</v>
      </c>
      <c r="J30" s="726">
        <f t="shared" si="2"/>
        <v>31391</v>
      </c>
      <c r="K30" s="726">
        <f t="shared" si="2"/>
        <v>89497</v>
      </c>
      <c r="L30" s="726">
        <f t="shared" si="2"/>
        <v>111040</v>
      </c>
      <c r="M30" s="726">
        <f t="shared" si="2"/>
        <v>140713</v>
      </c>
      <c r="N30" s="726">
        <f t="shared" si="2"/>
        <v>210745</v>
      </c>
      <c r="O30" s="726">
        <f t="shared" si="2"/>
        <v>239789</v>
      </c>
      <c r="P30" s="726">
        <f t="shared" si="2"/>
        <v>191990</v>
      </c>
      <c r="Q30" s="726">
        <f t="shared" si="2"/>
        <v>75450</v>
      </c>
      <c r="R30" s="726">
        <f t="shared" si="2"/>
        <v>32370</v>
      </c>
      <c r="S30" s="726">
        <f t="shared" si="2"/>
        <v>20202</v>
      </c>
      <c r="T30" s="726">
        <f t="shared" si="2"/>
        <v>20358</v>
      </c>
      <c r="U30" s="726">
        <f t="shared" si="2"/>
        <v>15669</v>
      </c>
      <c r="V30" s="726">
        <f t="shared" si="2"/>
        <v>3741</v>
      </c>
      <c r="W30" s="726">
        <f t="shared" si="2"/>
        <v>5573</v>
      </c>
      <c r="X30" s="726">
        <f t="shared" si="2"/>
        <v>47</v>
      </c>
      <c r="Y30" s="726">
        <f t="shared" si="2"/>
        <v>593</v>
      </c>
      <c r="Z30" s="727">
        <f t="shared" si="2"/>
        <v>1233259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964</v>
      </c>
      <c r="G31" s="733">
        <f t="shared" si="2"/>
        <v>1117</v>
      </c>
      <c r="H31" s="733">
        <f t="shared" si="2"/>
        <v>1074</v>
      </c>
      <c r="I31" s="733">
        <f t="shared" si="2"/>
        <v>804</v>
      </c>
      <c r="J31" s="733">
        <f t="shared" si="2"/>
        <v>945</v>
      </c>
      <c r="K31" s="733">
        <f t="shared" si="2"/>
        <v>2078</v>
      </c>
      <c r="L31" s="733">
        <f t="shared" si="2"/>
        <v>2027</v>
      </c>
      <c r="M31" s="733">
        <f t="shared" si="2"/>
        <v>2031</v>
      </c>
      <c r="N31" s="733">
        <f t="shared" si="2"/>
        <v>2495</v>
      </c>
      <c r="O31" s="733">
        <f t="shared" si="2"/>
        <v>2260</v>
      </c>
      <c r="P31" s="733">
        <f t="shared" si="2"/>
        <v>1490</v>
      </c>
      <c r="Q31" s="733">
        <f t="shared" si="2"/>
        <v>445</v>
      </c>
      <c r="R31" s="733">
        <f t="shared" si="2"/>
        <v>145</v>
      </c>
      <c r="S31" s="733">
        <f t="shared" si="2"/>
        <v>86</v>
      </c>
      <c r="T31" s="733">
        <f t="shared" si="2"/>
        <v>71</v>
      </c>
      <c r="U31" s="733">
        <f t="shared" si="2"/>
        <v>51</v>
      </c>
      <c r="V31" s="733">
        <f t="shared" si="2"/>
        <v>12</v>
      </c>
      <c r="W31" s="733">
        <f t="shared" si="2"/>
        <v>14</v>
      </c>
      <c r="X31" s="733">
        <f t="shared" si="2"/>
        <v>0</v>
      </c>
      <c r="Y31" s="733">
        <f t="shared" si="2"/>
        <v>1</v>
      </c>
      <c r="Z31" s="734">
        <f t="shared" si="2"/>
        <v>18110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320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</v>
      </c>
      <c r="N32" s="731">
        <v>0.68</v>
      </c>
      <c r="O32" s="731">
        <v>2.62</v>
      </c>
      <c r="P32" s="731">
        <v>2.4900000000000002</v>
      </c>
      <c r="Q32" s="731">
        <v>1.72</v>
      </c>
      <c r="R32" s="731">
        <v>0</v>
      </c>
      <c r="S32" s="731">
        <v>0.67</v>
      </c>
      <c r="T32" s="731">
        <v>0.11</v>
      </c>
      <c r="U32" s="731">
        <v>0.73</v>
      </c>
      <c r="V32" s="731">
        <v>1.1100000000000001</v>
      </c>
      <c r="W32" s="731">
        <v>0</v>
      </c>
      <c r="X32" s="731">
        <v>0</v>
      </c>
      <c r="Y32" s="731">
        <v>0</v>
      </c>
      <c r="Z32" s="723">
        <v>10.130000000000001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0</v>
      </c>
      <c r="N33" s="726">
        <v>149</v>
      </c>
      <c r="O33" s="726">
        <v>591</v>
      </c>
      <c r="P33" s="726">
        <v>628</v>
      </c>
      <c r="Q33" s="726">
        <v>446</v>
      </c>
      <c r="R33" s="726">
        <v>0</v>
      </c>
      <c r="S33" s="726">
        <v>159</v>
      </c>
      <c r="T33" s="726">
        <v>25</v>
      </c>
      <c r="U33" s="726">
        <v>165</v>
      </c>
      <c r="V33" s="726">
        <v>251</v>
      </c>
      <c r="W33" s="726">
        <v>0</v>
      </c>
      <c r="X33" s="726">
        <v>0</v>
      </c>
      <c r="Y33" s="726">
        <v>0</v>
      </c>
      <c r="Z33" s="727">
        <v>2414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2</v>
      </c>
      <c r="O34" s="729">
        <v>7</v>
      </c>
      <c r="P34" s="729">
        <v>6</v>
      </c>
      <c r="Q34" s="729">
        <v>4</v>
      </c>
      <c r="R34" s="729">
        <v>0</v>
      </c>
      <c r="S34" s="729">
        <v>0</v>
      </c>
      <c r="T34" s="729">
        <v>0</v>
      </c>
      <c r="U34" s="729">
        <v>1</v>
      </c>
      <c r="V34" s="729">
        <v>2</v>
      </c>
      <c r="W34" s="729">
        <v>0</v>
      </c>
      <c r="X34" s="729">
        <v>0</v>
      </c>
      <c r="Y34" s="729">
        <v>0</v>
      </c>
      <c r="Z34" s="730">
        <v>22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321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0</v>
      </c>
      <c r="Z35" s="723">
        <v>0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0</v>
      </c>
      <c r="Z36" s="727">
        <v>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0</v>
      </c>
      <c r="Z37" s="730">
        <v>0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</v>
      </c>
      <c r="N38" s="731">
        <f t="shared" si="3"/>
        <v>0.68</v>
      </c>
      <c r="O38" s="731">
        <f t="shared" si="3"/>
        <v>2.62</v>
      </c>
      <c r="P38" s="731">
        <f t="shared" si="3"/>
        <v>2.4900000000000002</v>
      </c>
      <c r="Q38" s="731">
        <f t="shared" si="3"/>
        <v>1.72</v>
      </c>
      <c r="R38" s="731">
        <f t="shared" si="3"/>
        <v>0</v>
      </c>
      <c r="S38" s="731">
        <f t="shared" si="3"/>
        <v>0.67</v>
      </c>
      <c r="T38" s="731">
        <f t="shared" si="3"/>
        <v>0.11</v>
      </c>
      <c r="U38" s="731">
        <f t="shared" si="3"/>
        <v>0.73</v>
      </c>
      <c r="V38" s="731">
        <f t="shared" si="3"/>
        <v>1.1100000000000001</v>
      </c>
      <c r="W38" s="731">
        <f t="shared" si="3"/>
        <v>0</v>
      </c>
      <c r="X38" s="731">
        <f t="shared" si="3"/>
        <v>0</v>
      </c>
      <c r="Y38" s="731">
        <f t="shared" si="3"/>
        <v>0</v>
      </c>
      <c r="Z38" s="723">
        <f t="shared" si="3"/>
        <v>10.130000000000001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0</v>
      </c>
      <c r="N39" s="726">
        <f t="shared" si="3"/>
        <v>149</v>
      </c>
      <c r="O39" s="726">
        <f t="shared" si="3"/>
        <v>591</v>
      </c>
      <c r="P39" s="726">
        <f t="shared" si="3"/>
        <v>628</v>
      </c>
      <c r="Q39" s="726">
        <f t="shared" si="3"/>
        <v>446</v>
      </c>
      <c r="R39" s="726">
        <f t="shared" si="3"/>
        <v>0</v>
      </c>
      <c r="S39" s="726">
        <f t="shared" si="3"/>
        <v>159</v>
      </c>
      <c r="T39" s="726">
        <f t="shared" si="3"/>
        <v>25</v>
      </c>
      <c r="U39" s="726">
        <f t="shared" si="3"/>
        <v>165</v>
      </c>
      <c r="V39" s="726">
        <f t="shared" si="3"/>
        <v>251</v>
      </c>
      <c r="W39" s="726">
        <f t="shared" si="3"/>
        <v>0</v>
      </c>
      <c r="X39" s="726">
        <f t="shared" si="3"/>
        <v>0</v>
      </c>
      <c r="Y39" s="726">
        <f t="shared" si="3"/>
        <v>0</v>
      </c>
      <c r="Z39" s="727">
        <f t="shared" si="3"/>
        <v>2414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0</v>
      </c>
      <c r="N40" s="733">
        <f t="shared" si="3"/>
        <v>2</v>
      </c>
      <c r="O40" s="733">
        <f t="shared" si="3"/>
        <v>7</v>
      </c>
      <c r="P40" s="733">
        <f t="shared" si="3"/>
        <v>6</v>
      </c>
      <c r="Q40" s="733">
        <f t="shared" si="3"/>
        <v>4</v>
      </c>
      <c r="R40" s="733">
        <f t="shared" si="3"/>
        <v>0</v>
      </c>
      <c r="S40" s="733">
        <f t="shared" si="3"/>
        <v>0</v>
      </c>
      <c r="T40" s="733">
        <f t="shared" si="3"/>
        <v>0</v>
      </c>
      <c r="U40" s="733">
        <f t="shared" si="3"/>
        <v>1</v>
      </c>
      <c r="V40" s="733">
        <f t="shared" si="3"/>
        <v>2</v>
      </c>
      <c r="W40" s="733">
        <f t="shared" si="3"/>
        <v>0</v>
      </c>
      <c r="X40" s="733">
        <f t="shared" si="3"/>
        <v>0</v>
      </c>
      <c r="Y40" s="733">
        <f t="shared" si="3"/>
        <v>0</v>
      </c>
      <c r="Z40" s="734">
        <f t="shared" si="3"/>
        <v>22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0</v>
      </c>
      <c r="G44" s="731">
        <v>24.81</v>
      </c>
      <c r="H44" s="731">
        <v>136.94999999999999</v>
      </c>
      <c r="I44" s="731">
        <v>19.29</v>
      </c>
      <c r="J44" s="731">
        <v>74.2</v>
      </c>
      <c r="K44" s="731">
        <v>57.69</v>
      </c>
      <c r="L44" s="731">
        <v>131.84</v>
      </c>
      <c r="M44" s="731">
        <v>55.82</v>
      </c>
      <c r="N44" s="731">
        <v>197.16</v>
      </c>
      <c r="O44" s="731">
        <v>403.42</v>
      </c>
      <c r="P44" s="731">
        <v>295.91000000000003</v>
      </c>
      <c r="Q44" s="731">
        <v>161.35</v>
      </c>
      <c r="R44" s="731">
        <v>192.96</v>
      </c>
      <c r="S44" s="731">
        <v>53.21</v>
      </c>
      <c r="T44" s="731">
        <v>0.95</v>
      </c>
      <c r="U44" s="731">
        <v>1.6</v>
      </c>
      <c r="V44" s="731">
        <v>1.72</v>
      </c>
      <c r="W44" s="731">
        <v>1.06</v>
      </c>
      <c r="X44" s="731">
        <v>0.18</v>
      </c>
      <c r="Y44" s="731">
        <v>1.0900000000000001</v>
      </c>
      <c r="Z44" s="723">
        <v>1811.21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756</v>
      </c>
      <c r="H45" s="726">
        <v>6519</v>
      </c>
      <c r="I45" s="726">
        <v>1198</v>
      </c>
      <c r="J45" s="726">
        <v>5223</v>
      </c>
      <c r="K45" s="726">
        <v>4430</v>
      </c>
      <c r="L45" s="726">
        <v>10185</v>
      </c>
      <c r="M45" s="726">
        <v>4608</v>
      </c>
      <c r="N45" s="726">
        <v>16943</v>
      </c>
      <c r="O45" s="726">
        <v>33711</v>
      </c>
      <c r="P45" s="726">
        <v>25235</v>
      </c>
      <c r="Q45" s="726">
        <v>13036</v>
      </c>
      <c r="R45" s="726">
        <v>14367</v>
      </c>
      <c r="S45" s="726">
        <v>3900</v>
      </c>
      <c r="T45" s="726">
        <v>82</v>
      </c>
      <c r="U45" s="726">
        <v>115</v>
      </c>
      <c r="V45" s="726">
        <v>142</v>
      </c>
      <c r="W45" s="726">
        <v>81</v>
      </c>
      <c r="X45" s="726">
        <v>15</v>
      </c>
      <c r="Y45" s="726">
        <v>78</v>
      </c>
      <c r="Z45" s="727">
        <v>140624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96</v>
      </c>
      <c r="H46" s="729">
        <v>514</v>
      </c>
      <c r="I46" s="729">
        <v>48</v>
      </c>
      <c r="J46" s="729">
        <v>116</v>
      </c>
      <c r="K46" s="729">
        <v>59</v>
      </c>
      <c r="L46" s="729">
        <v>107</v>
      </c>
      <c r="M46" s="729">
        <v>16</v>
      </c>
      <c r="N46" s="729">
        <v>62</v>
      </c>
      <c r="O46" s="729">
        <v>121</v>
      </c>
      <c r="P46" s="729">
        <v>78</v>
      </c>
      <c r="Q46" s="729">
        <v>43</v>
      </c>
      <c r="R46" s="729">
        <v>73</v>
      </c>
      <c r="S46" s="729">
        <v>23</v>
      </c>
      <c r="T46" s="729">
        <v>0</v>
      </c>
      <c r="U46" s="729">
        <v>1</v>
      </c>
      <c r="V46" s="729">
        <v>0</v>
      </c>
      <c r="W46" s="729">
        <v>0</v>
      </c>
      <c r="X46" s="729">
        <v>0</v>
      </c>
      <c r="Y46" s="729">
        <v>0</v>
      </c>
      <c r="Z46" s="730">
        <v>1357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24.81</v>
      </c>
      <c r="H47" s="731">
        <f t="shared" si="4"/>
        <v>136.94999999999999</v>
      </c>
      <c r="I47" s="731">
        <f t="shared" si="4"/>
        <v>19.29</v>
      </c>
      <c r="J47" s="731">
        <f t="shared" si="4"/>
        <v>74.2</v>
      </c>
      <c r="K47" s="731">
        <f t="shared" si="4"/>
        <v>57.69</v>
      </c>
      <c r="L47" s="731">
        <f t="shared" si="4"/>
        <v>131.84</v>
      </c>
      <c r="M47" s="731">
        <f t="shared" si="4"/>
        <v>55.82</v>
      </c>
      <c r="N47" s="731">
        <f t="shared" si="4"/>
        <v>197.16</v>
      </c>
      <c r="O47" s="731">
        <f t="shared" si="4"/>
        <v>403.42</v>
      </c>
      <c r="P47" s="731">
        <f t="shared" si="4"/>
        <v>295.91000000000003</v>
      </c>
      <c r="Q47" s="731">
        <f t="shared" si="4"/>
        <v>161.35</v>
      </c>
      <c r="R47" s="731">
        <f t="shared" si="4"/>
        <v>192.96</v>
      </c>
      <c r="S47" s="731">
        <f t="shared" si="4"/>
        <v>53.21</v>
      </c>
      <c r="T47" s="731">
        <f t="shared" si="4"/>
        <v>0.95</v>
      </c>
      <c r="U47" s="731">
        <f t="shared" si="4"/>
        <v>1.6</v>
      </c>
      <c r="V47" s="731">
        <f t="shared" si="4"/>
        <v>1.72</v>
      </c>
      <c r="W47" s="731">
        <f t="shared" si="4"/>
        <v>1.06</v>
      </c>
      <c r="X47" s="731">
        <f t="shared" si="4"/>
        <v>0.18</v>
      </c>
      <c r="Y47" s="731">
        <f t="shared" si="4"/>
        <v>1.0900000000000001</v>
      </c>
      <c r="Z47" s="723">
        <f t="shared" si="4"/>
        <v>1811.21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756</v>
      </c>
      <c r="H48" s="726">
        <f t="shared" si="4"/>
        <v>6519</v>
      </c>
      <c r="I48" s="726">
        <f t="shared" si="4"/>
        <v>1198</v>
      </c>
      <c r="J48" s="726">
        <f t="shared" si="4"/>
        <v>5223</v>
      </c>
      <c r="K48" s="726">
        <f t="shared" si="4"/>
        <v>4430</v>
      </c>
      <c r="L48" s="726">
        <f t="shared" si="4"/>
        <v>10185</v>
      </c>
      <c r="M48" s="726">
        <f t="shared" si="4"/>
        <v>4608</v>
      </c>
      <c r="N48" s="726">
        <f t="shared" si="4"/>
        <v>16943</v>
      </c>
      <c r="O48" s="726">
        <f t="shared" si="4"/>
        <v>33711</v>
      </c>
      <c r="P48" s="726">
        <f t="shared" si="4"/>
        <v>25235</v>
      </c>
      <c r="Q48" s="726">
        <f t="shared" si="4"/>
        <v>13036</v>
      </c>
      <c r="R48" s="726">
        <f t="shared" si="4"/>
        <v>14367</v>
      </c>
      <c r="S48" s="726">
        <f t="shared" si="4"/>
        <v>3900</v>
      </c>
      <c r="T48" s="726">
        <f t="shared" si="4"/>
        <v>82</v>
      </c>
      <c r="U48" s="726">
        <f t="shared" si="4"/>
        <v>115</v>
      </c>
      <c r="V48" s="726">
        <f t="shared" si="4"/>
        <v>142</v>
      </c>
      <c r="W48" s="726">
        <f t="shared" si="4"/>
        <v>81</v>
      </c>
      <c r="X48" s="726">
        <f t="shared" si="4"/>
        <v>15</v>
      </c>
      <c r="Y48" s="726">
        <f t="shared" si="4"/>
        <v>78</v>
      </c>
      <c r="Z48" s="727">
        <f t="shared" si="4"/>
        <v>140624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96</v>
      </c>
      <c r="H49" s="733">
        <f t="shared" si="4"/>
        <v>514</v>
      </c>
      <c r="I49" s="733">
        <f t="shared" si="4"/>
        <v>48</v>
      </c>
      <c r="J49" s="733">
        <f t="shared" si="4"/>
        <v>116</v>
      </c>
      <c r="K49" s="733">
        <f t="shared" si="4"/>
        <v>59</v>
      </c>
      <c r="L49" s="733">
        <f t="shared" si="4"/>
        <v>107</v>
      </c>
      <c r="M49" s="733">
        <f t="shared" si="4"/>
        <v>16</v>
      </c>
      <c r="N49" s="733">
        <f t="shared" si="4"/>
        <v>62</v>
      </c>
      <c r="O49" s="733">
        <f t="shared" si="4"/>
        <v>121</v>
      </c>
      <c r="P49" s="733">
        <f t="shared" si="4"/>
        <v>78</v>
      </c>
      <c r="Q49" s="733">
        <f t="shared" si="4"/>
        <v>43</v>
      </c>
      <c r="R49" s="733">
        <f t="shared" si="4"/>
        <v>73</v>
      </c>
      <c r="S49" s="733">
        <f t="shared" si="4"/>
        <v>23</v>
      </c>
      <c r="T49" s="733">
        <f t="shared" si="4"/>
        <v>0</v>
      </c>
      <c r="U49" s="733">
        <f t="shared" si="4"/>
        <v>1</v>
      </c>
      <c r="V49" s="733">
        <f t="shared" si="4"/>
        <v>0</v>
      </c>
      <c r="W49" s="733">
        <f t="shared" si="4"/>
        <v>0</v>
      </c>
      <c r="X49" s="733">
        <f t="shared" si="4"/>
        <v>0</v>
      </c>
      <c r="Y49" s="733">
        <f t="shared" si="4"/>
        <v>0</v>
      </c>
      <c r="Z49" s="734">
        <f t="shared" si="4"/>
        <v>1357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24.81</v>
      </c>
      <c r="H50" s="731">
        <f t="shared" si="5"/>
        <v>136.94999999999999</v>
      </c>
      <c r="I50" s="731">
        <f t="shared" si="5"/>
        <v>19.29</v>
      </c>
      <c r="J50" s="731">
        <f t="shared" si="5"/>
        <v>74.2</v>
      </c>
      <c r="K50" s="731">
        <f t="shared" si="5"/>
        <v>57.69</v>
      </c>
      <c r="L50" s="731">
        <f t="shared" si="5"/>
        <v>131.84</v>
      </c>
      <c r="M50" s="731">
        <f t="shared" si="5"/>
        <v>55.82</v>
      </c>
      <c r="N50" s="731">
        <f t="shared" si="5"/>
        <v>197.84</v>
      </c>
      <c r="O50" s="731">
        <f t="shared" si="5"/>
        <v>406.04</v>
      </c>
      <c r="P50" s="731">
        <f t="shared" si="5"/>
        <v>298.40000000000003</v>
      </c>
      <c r="Q50" s="731">
        <f t="shared" si="5"/>
        <v>163.07</v>
      </c>
      <c r="R50" s="731">
        <f t="shared" si="5"/>
        <v>192.96</v>
      </c>
      <c r="S50" s="731">
        <f t="shared" si="5"/>
        <v>53.88</v>
      </c>
      <c r="T50" s="731">
        <f t="shared" si="5"/>
        <v>1.06</v>
      </c>
      <c r="U50" s="731">
        <f t="shared" si="5"/>
        <v>2.33</v>
      </c>
      <c r="V50" s="731">
        <f t="shared" si="5"/>
        <v>2.83</v>
      </c>
      <c r="W50" s="731">
        <f t="shared" si="5"/>
        <v>1.06</v>
      </c>
      <c r="X50" s="731">
        <f t="shared" si="5"/>
        <v>0.18</v>
      </c>
      <c r="Y50" s="731">
        <f t="shared" si="5"/>
        <v>1.0900000000000001</v>
      </c>
      <c r="Z50" s="723">
        <f t="shared" si="5"/>
        <v>1821.3400000000001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756</v>
      </c>
      <c r="H51" s="726">
        <f t="shared" si="5"/>
        <v>6519</v>
      </c>
      <c r="I51" s="726">
        <f t="shared" si="5"/>
        <v>1198</v>
      </c>
      <c r="J51" s="726">
        <f t="shared" si="5"/>
        <v>5223</v>
      </c>
      <c r="K51" s="726">
        <f t="shared" si="5"/>
        <v>4430</v>
      </c>
      <c r="L51" s="726">
        <f t="shared" si="5"/>
        <v>10185</v>
      </c>
      <c r="M51" s="726">
        <f t="shared" si="5"/>
        <v>4608</v>
      </c>
      <c r="N51" s="726">
        <f t="shared" si="5"/>
        <v>17092</v>
      </c>
      <c r="O51" s="726">
        <f t="shared" si="5"/>
        <v>34302</v>
      </c>
      <c r="P51" s="726">
        <f t="shared" si="5"/>
        <v>25863</v>
      </c>
      <c r="Q51" s="726">
        <f t="shared" si="5"/>
        <v>13482</v>
      </c>
      <c r="R51" s="726">
        <f t="shared" si="5"/>
        <v>14367</v>
      </c>
      <c r="S51" s="726">
        <f t="shared" si="5"/>
        <v>4059</v>
      </c>
      <c r="T51" s="726">
        <f t="shared" si="5"/>
        <v>107</v>
      </c>
      <c r="U51" s="726">
        <f t="shared" si="5"/>
        <v>280</v>
      </c>
      <c r="V51" s="726">
        <f t="shared" si="5"/>
        <v>393</v>
      </c>
      <c r="W51" s="726">
        <f t="shared" si="5"/>
        <v>81</v>
      </c>
      <c r="X51" s="726">
        <f t="shared" si="5"/>
        <v>15</v>
      </c>
      <c r="Y51" s="726">
        <f t="shared" si="5"/>
        <v>78</v>
      </c>
      <c r="Z51" s="727">
        <f t="shared" si="5"/>
        <v>143038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96</v>
      </c>
      <c r="H52" s="733">
        <f t="shared" si="5"/>
        <v>514</v>
      </c>
      <c r="I52" s="733">
        <f t="shared" si="5"/>
        <v>48</v>
      </c>
      <c r="J52" s="733">
        <f t="shared" si="5"/>
        <v>116</v>
      </c>
      <c r="K52" s="733">
        <f t="shared" si="5"/>
        <v>59</v>
      </c>
      <c r="L52" s="733">
        <f t="shared" si="5"/>
        <v>107</v>
      </c>
      <c r="M52" s="733">
        <f t="shared" si="5"/>
        <v>16</v>
      </c>
      <c r="N52" s="733">
        <f t="shared" si="5"/>
        <v>64</v>
      </c>
      <c r="O52" s="733">
        <f t="shared" si="5"/>
        <v>128</v>
      </c>
      <c r="P52" s="733">
        <f t="shared" si="5"/>
        <v>84</v>
      </c>
      <c r="Q52" s="733">
        <f t="shared" si="5"/>
        <v>47</v>
      </c>
      <c r="R52" s="733">
        <f t="shared" si="5"/>
        <v>73</v>
      </c>
      <c r="S52" s="733">
        <f t="shared" si="5"/>
        <v>23</v>
      </c>
      <c r="T52" s="733">
        <f t="shared" si="5"/>
        <v>0</v>
      </c>
      <c r="U52" s="733">
        <f t="shared" si="5"/>
        <v>2</v>
      </c>
      <c r="V52" s="733">
        <f t="shared" si="5"/>
        <v>2</v>
      </c>
      <c r="W52" s="733">
        <f t="shared" si="5"/>
        <v>0</v>
      </c>
      <c r="X52" s="733">
        <f t="shared" si="5"/>
        <v>0</v>
      </c>
      <c r="Y52" s="733">
        <f t="shared" si="5"/>
        <v>0</v>
      </c>
      <c r="Z52" s="734">
        <f t="shared" si="5"/>
        <v>1379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</v>
      </c>
      <c r="F53" s="731">
        <f t="shared" ref="F53:Z55" si="6">F5+F8+F11+F14+F20+F23+F32+F35+F41+F44</f>
        <v>64.740000000000009</v>
      </c>
      <c r="G53" s="731">
        <f t="shared" si="6"/>
        <v>105.53</v>
      </c>
      <c r="H53" s="731">
        <f t="shared" si="6"/>
        <v>234.54</v>
      </c>
      <c r="I53" s="731">
        <f t="shared" si="6"/>
        <v>103.21000000000001</v>
      </c>
      <c r="J53" s="731">
        <f t="shared" si="6"/>
        <v>193.82999999999998</v>
      </c>
      <c r="K53" s="731">
        <f t="shared" si="6"/>
        <v>345.28999999999996</v>
      </c>
      <c r="L53" s="731">
        <f t="shared" si="6"/>
        <v>438.02</v>
      </c>
      <c r="M53" s="731">
        <f t="shared" si="6"/>
        <v>410.18999999999994</v>
      </c>
      <c r="N53" s="731">
        <f t="shared" si="6"/>
        <v>684.1400000000001</v>
      </c>
      <c r="O53" s="731">
        <f t="shared" si="6"/>
        <v>894.24</v>
      </c>
      <c r="P53" s="731">
        <f t="shared" si="6"/>
        <v>674.42000000000007</v>
      </c>
      <c r="Q53" s="731">
        <f t="shared" si="6"/>
        <v>298.93</v>
      </c>
      <c r="R53" s="731">
        <f t="shared" si="6"/>
        <v>248.12</v>
      </c>
      <c r="S53" s="731">
        <f t="shared" si="6"/>
        <v>87.34</v>
      </c>
      <c r="T53" s="731">
        <f t="shared" si="6"/>
        <v>34.870000000000005</v>
      </c>
      <c r="U53" s="731">
        <f t="shared" si="6"/>
        <v>28.630000000000003</v>
      </c>
      <c r="V53" s="731">
        <f t="shared" si="6"/>
        <v>9.2000000000000011</v>
      </c>
      <c r="W53" s="731">
        <f t="shared" si="6"/>
        <v>11.020000000000001</v>
      </c>
      <c r="X53" s="731">
        <f t="shared" si="6"/>
        <v>0.26</v>
      </c>
      <c r="Y53" s="731">
        <f t="shared" si="6"/>
        <v>2.08</v>
      </c>
      <c r="Z53" s="723">
        <f t="shared" si="6"/>
        <v>4868.6000000000004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0</v>
      </c>
      <c r="F54" s="726">
        <f t="shared" si="6"/>
        <v>3114</v>
      </c>
      <c r="G54" s="726">
        <f t="shared" si="6"/>
        <v>8414</v>
      </c>
      <c r="H54" s="726">
        <f t="shared" si="6"/>
        <v>23527</v>
      </c>
      <c r="I54" s="726">
        <f t="shared" si="6"/>
        <v>17509</v>
      </c>
      <c r="J54" s="726">
        <f t="shared" si="6"/>
        <v>36614</v>
      </c>
      <c r="K54" s="726">
        <f t="shared" si="6"/>
        <v>93927</v>
      </c>
      <c r="L54" s="726">
        <f t="shared" si="6"/>
        <v>121225</v>
      </c>
      <c r="M54" s="726">
        <f t="shared" si="6"/>
        <v>145321</v>
      </c>
      <c r="N54" s="726">
        <f t="shared" si="6"/>
        <v>227837</v>
      </c>
      <c r="O54" s="726">
        <f t="shared" si="6"/>
        <v>274091</v>
      </c>
      <c r="P54" s="726">
        <f t="shared" si="6"/>
        <v>217853</v>
      </c>
      <c r="Q54" s="726">
        <f t="shared" si="6"/>
        <v>88932</v>
      </c>
      <c r="R54" s="726">
        <f t="shared" si="6"/>
        <v>46737</v>
      </c>
      <c r="S54" s="726">
        <f t="shared" si="6"/>
        <v>24261</v>
      </c>
      <c r="T54" s="726">
        <f t="shared" si="6"/>
        <v>20465</v>
      </c>
      <c r="U54" s="726">
        <f t="shared" si="6"/>
        <v>15949</v>
      </c>
      <c r="V54" s="726">
        <f t="shared" si="6"/>
        <v>4134</v>
      </c>
      <c r="W54" s="726">
        <f t="shared" si="6"/>
        <v>5654</v>
      </c>
      <c r="X54" s="726">
        <f t="shared" si="6"/>
        <v>62</v>
      </c>
      <c r="Y54" s="726">
        <f t="shared" si="6"/>
        <v>671</v>
      </c>
      <c r="Z54" s="727">
        <f t="shared" si="6"/>
        <v>1376297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964</v>
      </c>
      <c r="G55" s="736">
        <f t="shared" si="6"/>
        <v>1213</v>
      </c>
      <c r="H55" s="736">
        <f t="shared" si="6"/>
        <v>1588</v>
      </c>
      <c r="I55" s="736">
        <f t="shared" si="6"/>
        <v>852</v>
      </c>
      <c r="J55" s="736">
        <f t="shared" si="6"/>
        <v>1061</v>
      </c>
      <c r="K55" s="736">
        <f t="shared" si="6"/>
        <v>2137</v>
      </c>
      <c r="L55" s="736">
        <f t="shared" si="6"/>
        <v>2134</v>
      </c>
      <c r="M55" s="736">
        <f t="shared" si="6"/>
        <v>2047</v>
      </c>
      <c r="N55" s="736">
        <f t="shared" si="6"/>
        <v>2559</v>
      </c>
      <c r="O55" s="736">
        <f t="shared" si="6"/>
        <v>2388</v>
      </c>
      <c r="P55" s="736">
        <f t="shared" si="6"/>
        <v>1574</v>
      </c>
      <c r="Q55" s="736">
        <f t="shared" si="6"/>
        <v>492</v>
      </c>
      <c r="R55" s="736">
        <f t="shared" si="6"/>
        <v>218</v>
      </c>
      <c r="S55" s="736">
        <f t="shared" si="6"/>
        <v>109</v>
      </c>
      <c r="T55" s="736">
        <f t="shared" si="6"/>
        <v>71</v>
      </c>
      <c r="U55" s="736">
        <f t="shared" si="6"/>
        <v>53</v>
      </c>
      <c r="V55" s="736">
        <f t="shared" si="6"/>
        <v>14</v>
      </c>
      <c r="W55" s="736">
        <f t="shared" si="6"/>
        <v>14</v>
      </c>
      <c r="X55" s="736">
        <f t="shared" si="6"/>
        <v>0</v>
      </c>
      <c r="Y55" s="736">
        <f t="shared" si="6"/>
        <v>1</v>
      </c>
      <c r="Z55" s="737">
        <f t="shared" si="6"/>
        <v>19489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13.82</v>
      </c>
      <c r="H59" s="901"/>
      <c r="I59" s="901">
        <v>1382</v>
      </c>
      <c r="J59" s="901"/>
      <c r="K59" s="901">
        <v>0</v>
      </c>
      <c r="L59" s="901"/>
      <c r="M59" s="901">
        <v>5.37</v>
      </c>
      <c r="N59" s="901"/>
      <c r="O59" s="901">
        <v>2.0699999999999998</v>
      </c>
      <c r="P59" s="901"/>
      <c r="Q59" s="901">
        <v>2.34</v>
      </c>
      <c r="R59" s="901"/>
      <c r="S59" s="906">
        <f>M59+O59+Q59</f>
        <v>9.7799999999999994</v>
      </c>
      <c r="T59" s="907"/>
      <c r="U59" s="901">
        <f>Z53+G59+K59+S59</f>
        <v>4892.2</v>
      </c>
      <c r="V59" s="901"/>
      <c r="W59" s="901">
        <f>Z54</f>
        <v>1376297</v>
      </c>
      <c r="X59" s="901"/>
      <c r="Y59" s="901">
        <f>Z55</f>
        <v>19489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G1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412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12.19</v>
      </c>
      <c r="F5" s="722">
        <v>92.33</v>
      </c>
      <c r="G5" s="722">
        <v>156.71</v>
      </c>
      <c r="H5" s="722">
        <v>198.01</v>
      </c>
      <c r="I5" s="722">
        <v>103.14</v>
      </c>
      <c r="J5" s="722">
        <v>261.79000000000002</v>
      </c>
      <c r="K5" s="722">
        <v>826.41</v>
      </c>
      <c r="L5" s="722">
        <v>1003.33</v>
      </c>
      <c r="M5" s="722">
        <v>1818.83</v>
      </c>
      <c r="N5" s="722">
        <v>3470.8</v>
      </c>
      <c r="O5" s="722">
        <v>3880.32</v>
      </c>
      <c r="P5" s="722">
        <v>2333.4699999999998</v>
      </c>
      <c r="Q5" s="722">
        <v>1295.74</v>
      </c>
      <c r="R5" s="722">
        <v>495.49</v>
      </c>
      <c r="S5" s="722">
        <v>348.35</v>
      </c>
      <c r="T5" s="722">
        <v>256.74</v>
      </c>
      <c r="U5" s="722">
        <v>206.33</v>
      </c>
      <c r="V5" s="722">
        <v>189.51</v>
      </c>
      <c r="W5" s="722">
        <v>154.08000000000001</v>
      </c>
      <c r="X5" s="722">
        <v>60.32</v>
      </c>
      <c r="Y5" s="722">
        <v>41.61</v>
      </c>
      <c r="Z5" s="723">
        <v>17205.5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210</v>
      </c>
      <c r="F6" s="726">
        <v>6668</v>
      </c>
      <c r="G6" s="726">
        <v>21380</v>
      </c>
      <c r="H6" s="726">
        <v>39444</v>
      </c>
      <c r="I6" s="726">
        <v>27469</v>
      </c>
      <c r="J6" s="726">
        <v>85152</v>
      </c>
      <c r="K6" s="726">
        <v>320717</v>
      </c>
      <c r="L6" s="726">
        <v>428508</v>
      </c>
      <c r="M6" s="726">
        <v>877735</v>
      </c>
      <c r="N6" s="726">
        <v>1788784</v>
      </c>
      <c r="O6" s="726">
        <v>2108116</v>
      </c>
      <c r="P6" s="726">
        <v>1335770</v>
      </c>
      <c r="Q6" s="726">
        <v>768350</v>
      </c>
      <c r="R6" s="726">
        <v>301582</v>
      </c>
      <c r="S6" s="726">
        <v>224800</v>
      </c>
      <c r="T6" s="726">
        <v>174413</v>
      </c>
      <c r="U6" s="726">
        <v>143426</v>
      </c>
      <c r="V6" s="726">
        <v>134216</v>
      </c>
      <c r="W6" s="726">
        <v>114263</v>
      </c>
      <c r="X6" s="726">
        <v>42432</v>
      </c>
      <c r="Y6" s="726">
        <v>30048</v>
      </c>
      <c r="Z6" s="727">
        <v>8973483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105</v>
      </c>
      <c r="F7" s="729">
        <v>2531</v>
      </c>
      <c r="G7" s="729">
        <v>4245</v>
      </c>
      <c r="H7" s="729">
        <v>2946</v>
      </c>
      <c r="I7" s="729">
        <v>1033</v>
      </c>
      <c r="J7" s="729">
        <v>2349</v>
      </c>
      <c r="K7" s="729">
        <v>6717</v>
      </c>
      <c r="L7" s="729">
        <v>7101</v>
      </c>
      <c r="M7" s="729">
        <v>11525</v>
      </c>
      <c r="N7" s="729">
        <v>19395</v>
      </c>
      <c r="O7" s="729">
        <v>18558</v>
      </c>
      <c r="P7" s="729">
        <v>9186</v>
      </c>
      <c r="Q7" s="729">
        <v>4388</v>
      </c>
      <c r="R7" s="729">
        <v>1397</v>
      </c>
      <c r="S7" s="729">
        <v>942</v>
      </c>
      <c r="T7" s="729">
        <v>545</v>
      </c>
      <c r="U7" s="729">
        <v>437</v>
      </c>
      <c r="V7" s="729">
        <v>280</v>
      </c>
      <c r="W7" s="729">
        <v>231</v>
      </c>
      <c r="X7" s="729">
        <v>87</v>
      </c>
      <c r="Y7" s="729">
        <v>57</v>
      </c>
      <c r="Z7" s="730">
        <v>94055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0.04</v>
      </c>
      <c r="F8" s="731">
        <v>37.57</v>
      </c>
      <c r="G8" s="731">
        <v>114.41</v>
      </c>
      <c r="H8" s="731">
        <v>97.31</v>
      </c>
      <c r="I8" s="731">
        <v>195.49</v>
      </c>
      <c r="J8" s="731">
        <v>333.82</v>
      </c>
      <c r="K8" s="731">
        <v>646.54</v>
      </c>
      <c r="L8" s="731">
        <v>349.18</v>
      </c>
      <c r="M8" s="731">
        <v>705.93</v>
      </c>
      <c r="N8" s="731">
        <v>521.4</v>
      </c>
      <c r="O8" s="731">
        <v>466.65</v>
      </c>
      <c r="P8" s="731">
        <v>248.87</v>
      </c>
      <c r="Q8" s="731">
        <v>116.43</v>
      </c>
      <c r="R8" s="731">
        <v>63.35</v>
      </c>
      <c r="S8" s="731">
        <v>40.72</v>
      </c>
      <c r="T8" s="731">
        <v>36.770000000000003</v>
      </c>
      <c r="U8" s="731">
        <v>59.56</v>
      </c>
      <c r="V8" s="731">
        <v>52.44</v>
      </c>
      <c r="W8" s="731">
        <v>16.02</v>
      </c>
      <c r="X8" s="731">
        <v>1.66</v>
      </c>
      <c r="Y8" s="731">
        <v>2.27</v>
      </c>
      <c r="Z8" s="723">
        <v>4106.43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1</v>
      </c>
      <c r="F9" s="726">
        <v>1960</v>
      </c>
      <c r="G9" s="726">
        <v>9222</v>
      </c>
      <c r="H9" s="726">
        <v>12776</v>
      </c>
      <c r="I9" s="726">
        <v>33501</v>
      </c>
      <c r="J9" s="726">
        <v>68823</v>
      </c>
      <c r="K9" s="726">
        <v>155617</v>
      </c>
      <c r="L9" s="726">
        <v>93392</v>
      </c>
      <c r="M9" s="726">
        <v>207958</v>
      </c>
      <c r="N9" s="726">
        <v>156727</v>
      </c>
      <c r="O9" s="726">
        <v>148875</v>
      </c>
      <c r="P9" s="726">
        <v>81052</v>
      </c>
      <c r="Q9" s="726">
        <v>42969</v>
      </c>
      <c r="R9" s="726">
        <v>24142</v>
      </c>
      <c r="S9" s="726">
        <v>15297</v>
      </c>
      <c r="T9" s="726">
        <v>13905</v>
      </c>
      <c r="U9" s="726">
        <v>23116</v>
      </c>
      <c r="V9" s="726">
        <v>20695</v>
      </c>
      <c r="W9" s="726">
        <v>6665</v>
      </c>
      <c r="X9" s="726">
        <v>599</v>
      </c>
      <c r="Y9" s="726">
        <v>953</v>
      </c>
      <c r="Z9" s="727">
        <v>1118245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392</v>
      </c>
      <c r="G10" s="729">
        <v>1145</v>
      </c>
      <c r="H10" s="729">
        <v>950</v>
      </c>
      <c r="I10" s="729">
        <v>1682</v>
      </c>
      <c r="J10" s="729">
        <v>2590</v>
      </c>
      <c r="K10" s="729">
        <v>4484</v>
      </c>
      <c r="L10" s="729">
        <v>2100</v>
      </c>
      <c r="M10" s="729">
        <v>3760</v>
      </c>
      <c r="N10" s="729">
        <v>2302</v>
      </c>
      <c r="O10" s="729">
        <v>1778</v>
      </c>
      <c r="P10" s="729">
        <v>826</v>
      </c>
      <c r="Q10" s="729">
        <v>344</v>
      </c>
      <c r="R10" s="729">
        <v>164</v>
      </c>
      <c r="S10" s="729">
        <v>84</v>
      </c>
      <c r="T10" s="729">
        <v>66</v>
      </c>
      <c r="U10" s="729">
        <v>97</v>
      </c>
      <c r="V10" s="729">
        <v>80</v>
      </c>
      <c r="W10" s="729">
        <v>19</v>
      </c>
      <c r="X10" s="729">
        <v>2</v>
      </c>
      <c r="Y10" s="729">
        <v>2</v>
      </c>
      <c r="Z10" s="730">
        <v>22867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6.33</v>
      </c>
      <c r="K11" s="731">
        <v>1.23</v>
      </c>
      <c r="L11" s="731">
        <v>0.18</v>
      </c>
      <c r="M11" s="731">
        <v>5.6</v>
      </c>
      <c r="N11" s="731">
        <v>57.76</v>
      </c>
      <c r="O11" s="731">
        <v>18.25</v>
      </c>
      <c r="P11" s="731">
        <v>12.68</v>
      </c>
      <c r="Q11" s="731">
        <v>6.58</v>
      </c>
      <c r="R11" s="731">
        <v>3.38</v>
      </c>
      <c r="S11" s="731">
        <v>0</v>
      </c>
      <c r="T11" s="731">
        <v>0.7</v>
      </c>
      <c r="U11" s="731">
        <v>1.62</v>
      </c>
      <c r="V11" s="731">
        <v>1.01</v>
      </c>
      <c r="W11" s="731">
        <v>0</v>
      </c>
      <c r="X11" s="731">
        <v>0</v>
      </c>
      <c r="Y11" s="731">
        <v>16.5</v>
      </c>
      <c r="Z11" s="723">
        <v>131.82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492</v>
      </c>
      <c r="K12" s="726">
        <v>148</v>
      </c>
      <c r="L12" s="726">
        <v>33</v>
      </c>
      <c r="M12" s="726">
        <v>923</v>
      </c>
      <c r="N12" s="726">
        <v>14351</v>
      </c>
      <c r="O12" s="726">
        <v>4074</v>
      </c>
      <c r="P12" s="726">
        <v>2895</v>
      </c>
      <c r="Q12" s="726">
        <v>1337</v>
      </c>
      <c r="R12" s="726">
        <v>918</v>
      </c>
      <c r="S12" s="726">
        <v>0</v>
      </c>
      <c r="T12" s="726">
        <v>181</v>
      </c>
      <c r="U12" s="726">
        <v>454</v>
      </c>
      <c r="V12" s="726">
        <v>228</v>
      </c>
      <c r="W12" s="726">
        <v>0</v>
      </c>
      <c r="X12" s="726">
        <v>0</v>
      </c>
      <c r="Y12" s="726">
        <v>3729</v>
      </c>
      <c r="Z12" s="727">
        <v>29763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37</v>
      </c>
      <c r="K13" s="729">
        <v>7</v>
      </c>
      <c r="L13" s="729">
        <v>1</v>
      </c>
      <c r="M13" s="729">
        <v>21</v>
      </c>
      <c r="N13" s="729">
        <v>233</v>
      </c>
      <c r="O13" s="729">
        <v>50</v>
      </c>
      <c r="P13" s="729">
        <v>29</v>
      </c>
      <c r="Q13" s="729">
        <v>13</v>
      </c>
      <c r="R13" s="729">
        <v>8</v>
      </c>
      <c r="S13" s="729">
        <v>0</v>
      </c>
      <c r="T13" s="729">
        <v>2</v>
      </c>
      <c r="U13" s="729">
        <v>2</v>
      </c>
      <c r="V13" s="729">
        <v>1</v>
      </c>
      <c r="W13" s="729">
        <v>0</v>
      </c>
      <c r="X13" s="729">
        <v>0</v>
      </c>
      <c r="Y13" s="729">
        <v>26</v>
      </c>
      <c r="Z13" s="730">
        <v>430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0</v>
      </c>
      <c r="K14" s="731">
        <v>0</v>
      </c>
      <c r="L14" s="731">
        <v>0</v>
      </c>
      <c r="M14" s="731">
        <v>0.69</v>
      </c>
      <c r="N14" s="731">
        <v>162.63999999999999</v>
      </c>
      <c r="O14" s="731">
        <v>12.57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175.9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0</v>
      </c>
      <c r="K15" s="726">
        <v>0</v>
      </c>
      <c r="L15" s="726">
        <v>0</v>
      </c>
      <c r="M15" s="726">
        <v>108</v>
      </c>
      <c r="N15" s="726">
        <v>41895</v>
      </c>
      <c r="O15" s="726">
        <v>2924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44927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2</v>
      </c>
      <c r="N16" s="729">
        <v>685</v>
      </c>
      <c r="O16" s="729">
        <v>37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724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12.229999999999999</v>
      </c>
      <c r="F17" s="731">
        <f t="shared" ref="F17:Z19" si="0">F5+F8+F11+F14</f>
        <v>129.9</v>
      </c>
      <c r="G17" s="731">
        <f t="shared" si="0"/>
        <v>271.12</v>
      </c>
      <c r="H17" s="731">
        <f t="shared" si="0"/>
        <v>295.32</v>
      </c>
      <c r="I17" s="731">
        <f t="shared" si="0"/>
        <v>298.63</v>
      </c>
      <c r="J17" s="731">
        <f t="shared" si="0"/>
        <v>601.94000000000005</v>
      </c>
      <c r="K17" s="731">
        <f t="shared" si="0"/>
        <v>1474.1799999999998</v>
      </c>
      <c r="L17" s="731">
        <f t="shared" si="0"/>
        <v>1352.69</v>
      </c>
      <c r="M17" s="731">
        <f t="shared" si="0"/>
        <v>2531.0499999999997</v>
      </c>
      <c r="N17" s="731">
        <f t="shared" si="0"/>
        <v>4212.6000000000004</v>
      </c>
      <c r="O17" s="731">
        <f t="shared" si="0"/>
        <v>4377.79</v>
      </c>
      <c r="P17" s="731">
        <f t="shared" si="0"/>
        <v>2595.0199999999995</v>
      </c>
      <c r="Q17" s="731">
        <f t="shared" si="0"/>
        <v>1418.75</v>
      </c>
      <c r="R17" s="731">
        <f t="shared" si="0"/>
        <v>562.22</v>
      </c>
      <c r="S17" s="731">
        <f t="shared" si="0"/>
        <v>389.07000000000005</v>
      </c>
      <c r="T17" s="731">
        <f t="shared" si="0"/>
        <v>294.20999999999998</v>
      </c>
      <c r="U17" s="731">
        <f t="shared" si="0"/>
        <v>267.51</v>
      </c>
      <c r="V17" s="731">
        <f t="shared" si="0"/>
        <v>242.95999999999998</v>
      </c>
      <c r="W17" s="731">
        <f t="shared" si="0"/>
        <v>170.10000000000002</v>
      </c>
      <c r="X17" s="731">
        <f t="shared" si="0"/>
        <v>61.98</v>
      </c>
      <c r="Y17" s="731">
        <f t="shared" si="0"/>
        <v>60.38</v>
      </c>
      <c r="Z17" s="723">
        <f t="shared" si="0"/>
        <v>21619.65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211</v>
      </c>
      <c r="F18" s="726">
        <f t="shared" si="0"/>
        <v>8628</v>
      </c>
      <c r="G18" s="726">
        <f t="shared" si="0"/>
        <v>30602</v>
      </c>
      <c r="H18" s="726">
        <f t="shared" si="0"/>
        <v>52220</v>
      </c>
      <c r="I18" s="726">
        <f t="shared" si="0"/>
        <v>60970</v>
      </c>
      <c r="J18" s="726">
        <f t="shared" si="0"/>
        <v>154467</v>
      </c>
      <c r="K18" s="726">
        <f t="shared" si="0"/>
        <v>476482</v>
      </c>
      <c r="L18" s="726">
        <f t="shared" si="0"/>
        <v>521933</v>
      </c>
      <c r="M18" s="726">
        <f t="shared" si="0"/>
        <v>1086724</v>
      </c>
      <c r="N18" s="726">
        <f t="shared" si="0"/>
        <v>2001757</v>
      </c>
      <c r="O18" s="726">
        <f t="shared" si="0"/>
        <v>2263989</v>
      </c>
      <c r="P18" s="726">
        <f t="shared" si="0"/>
        <v>1419717</v>
      </c>
      <c r="Q18" s="726">
        <f t="shared" si="0"/>
        <v>812656</v>
      </c>
      <c r="R18" s="726">
        <f t="shared" si="0"/>
        <v>326642</v>
      </c>
      <c r="S18" s="726">
        <f t="shared" si="0"/>
        <v>240097</v>
      </c>
      <c r="T18" s="726">
        <f t="shared" si="0"/>
        <v>188499</v>
      </c>
      <c r="U18" s="726">
        <f t="shared" si="0"/>
        <v>166996</v>
      </c>
      <c r="V18" s="726">
        <f t="shared" si="0"/>
        <v>155139</v>
      </c>
      <c r="W18" s="726">
        <f t="shared" si="0"/>
        <v>120928</v>
      </c>
      <c r="X18" s="726">
        <f t="shared" si="0"/>
        <v>43031</v>
      </c>
      <c r="Y18" s="726">
        <f t="shared" si="0"/>
        <v>34730</v>
      </c>
      <c r="Z18" s="727">
        <f t="shared" si="0"/>
        <v>10166418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105</v>
      </c>
      <c r="F19" s="733">
        <f t="shared" si="0"/>
        <v>2923</v>
      </c>
      <c r="G19" s="733">
        <f t="shared" si="0"/>
        <v>5390</v>
      </c>
      <c r="H19" s="733">
        <f t="shared" si="0"/>
        <v>3896</v>
      </c>
      <c r="I19" s="733">
        <f t="shared" si="0"/>
        <v>2715</v>
      </c>
      <c r="J19" s="733">
        <f t="shared" si="0"/>
        <v>4976</v>
      </c>
      <c r="K19" s="733">
        <f t="shared" si="0"/>
        <v>11208</v>
      </c>
      <c r="L19" s="733">
        <f t="shared" si="0"/>
        <v>9202</v>
      </c>
      <c r="M19" s="733">
        <f t="shared" si="0"/>
        <v>15308</v>
      </c>
      <c r="N19" s="733">
        <f t="shared" si="0"/>
        <v>22615</v>
      </c>
      <c r="O19" s="733">
        <f t="shared" si="0"/>
        <v>20423</v>
      </c>
      <c r="P19" s="733">
        <f t="shared" si="0"/>
        <v>10041</v>
      </c>
      <c r="Q19" s="733">
        <f t="shared" si="0"/>
        <v>4745</v>
      </c>
      <c r="R19" s="733">
        <f t="shared" si="0"/>
        <v>1569</v>
      </c>
      <c r="S19" s="733">
        <f t="shared" si="0"/>
        <v>1026</v>
      </c>
      <c r="T19" s="733">
        <f t="shared" si="0"/>
        <v>613</v>
      </c>
      <c r="U19" s="733">
        <f t="shared" si="0"/>
        <v>536</v>
      </c>
      <c r="V19" s="733">
        <f t="shared" si="0"/>
        <v>361</v>
      </c>
      <c r="W19" s="733">
        <f t="shared" si="0"/>
        <v>250</v>
      </c>
      <c r="X19" s="733">
        <f t="shared" si="0"/>
        <v>89</v>
      </c>
      <c r="Y19" s="733">
        <f t="shared" si="0"/>
        <v>85</v>
      </c>
      <c r="Z19" s="734">
        <f t="shared" si="0"/>
        <v>118076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1.44</v>
      </c>
      <c r="H20" s="731">
        <v>0.34</v>
      </c>
      <c r="I20" s="731">
        <v>1.77</v>
      </c>
      <c r="J20" s="731">
        <v>14</v>
      </c>
      <c r="K20" s="731">
        <v>1.84</v>
      </c>
      <c r="L20" s="731">
        <v>0</v>
      </c>
      <c r="M20" s="731">
        <v>0.3</v>
      </c>
      <c r="N20" s="731">
        <v>0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19.690000000000001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55</v>
      </c>
      <c r="H21" s="726">
        <v>22</v>
      </c>
      <c r="I21" s="726">
        <v>107</v>
      </c>
      <c r="J21" s="726">
        <v>1074</v>
      </c>
      <c r="K21" s="726">
        <v>140</v>
      </c>
      <c r="L21" s="726">
        <v>0</v>
      </c>
      <c r="M21" s="726">
        <v>26</v>
      </c>
      <c r="N21" s="726">
        <v>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1424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8</v>
      </c>
      <c r="H22" s="729">
        <v>2</v>
      </c>
      <c r="I22" s="729">
        <v>4</v>
      </c>
      <c r="J22" s="729">
        <v>22</v>
      </c>
      <c r="K22" s="729">
        <v>2</v>
      </c>
      <c r="L22" s="729">
        <v>0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38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0.19</v>
      </c>
      <c r="G23" s="731">
        <v>5.32</v>
      </c>
      <c r="H23" s="731">
        <v>2.61</v>
      </c>
      <c r="I23" s="731">
        <v>6.51</v>
      </c>
      <c r="J23" s="731">
        <v>0.69</v>
      </c>
      <c r="K23" s="731">
        <v>0</v>
      </c>
      <c r="L23" s="731">
        <v>0</v>
      </c>
      <c r="M23" s="731">
        <v>0</v>
      </c>
      <c r="N23" s="731">
        <v>0</v>
      </c>
      <c r="O23" s="731">
        <v>0</v>
      </c>
      <c r="P23" s="731">
        <v>8.67</v>
      </c>
      <c r="Q23" s="731">
        <v>0</v>
      </c>
      <c r="R23" s="731">
        <v>1.41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25.4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4</v>
      </c>
      <c r="G24" s="726">
        <v>155</v>
      </c>
      <c r="H24" s="726">
        <v>109</v>
      </c>
      <c r="I24" s="726">
        <v>486</v>
      </c>
      <c r="J24" s="726">
        <v>50</v>
      </c>
      <c r="K24" s="726">
        <v>0</v>
      </c>
      <c r="L24" s="726">
        <v>0</v>
      </c>
      <c r="M24" s="726">
        <v>0</v>
      </c>
      <c r="N24" s="726">
        <v>0</v>
      </c>
      <c r="O24" s="726">
        <v>0</v>
      </c>
      <c r="P24" s="726">
        <v>792</v>
      </c>
      <c r="Q24" s="726">
        <v>0</v>
      </c>
      <c r="R24" s="726">
        <v>121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1717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23</v>
      </c>
      <c r="H25" s="729">
        <v>9</v>
      </c>
      <c r="I25" s="729">
        <v>20</v>
      </c>
      <c r="J25" s="729">
        <v>1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3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56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0.19</v>
      </c>
      <c r="G26" s="731">
        <f t="shared" si="1"/>
        <v>6.76</v>
      </c>
      <c r="H26" s="731">
        <f t="shared" si="1"/>
        <v>2.9499999999999997</v>
      </c>
      <c r="I26" s="731">
        <f t="shared" si="1"/>
        <v>8.2799999999999994</v>
      </c>
      <c r="J26" s="731">
        <f t="shared" si="1"/>
        <v>14.69</v>
      </c>
      <c r="K26" s="731">
        <f t="shared" si="1"/>
        <v>1.84</v>
      </c>
      <c r="L26" s="731">
        <f t="shared" si="1"/>
        <v>0</v>
      </c>
      <c r="M26" s="731">
        <f t="shared" si="1"/>
        <v>0.3</v>
      </c>
      <c r="N26" s="731">
        <f t="shared" si="1"/>
        <v>0</v>
      </c>
      <c r="O26" s="731">
        <f t="shared" si="1"/>
        <v>0</v>
      </c>
      <c r="P26" s="731">
        <f t="shared" si="1"/>
        <v>8.67</v>
      </c>
      <c r="Q26" s="731">
        <f t="shared" si="1"/>
        <v>0</v>
      </c>
      <c r="R26" s="731">
        <f t="shared" si="1"/>
        <v>1.41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45.09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4</v>
      </c>
      <c r="G27" s="726">
        <f t="shared" si="1"/>
        <v>210</v>
      </c>
      <c r="H27" s="726">
        <f t="shared" si="1"/>
        <v>131</v>
      </c>
      <c r="I27" s="726">
        <f t="shared" si="1"/>
        <v>593</v>
      </c>
      <c r="J27" s="726">
        <f t="shared" si="1"/>
        <v>1124</v>
      </c>
      <c r="K27" s="726">
        <f t="shared" si="1"/>
        <v>140</v>
      </c>
      <c r="L27" s="726">
        <f t="shared" si="1"/>
        <v>0</v>
      </c>
      <c r="M27" s="726">
        <f t="shared" si="1"/>
        <v>26</v>
      </c>
      <c r="N27" s="726">
        <f t="shared" si="1"/>
        <v>0</v>
      </c>
      <c r="O27" s="726">
        <f t="shared" si="1"/>
        <v>0</v>
      </c>
      <c r="P27" s="726">
        <f t="shared" si="1"/>
        <v>792</v>
      </c>
      <c r="Q27" s="726">
        <f t="shared" si="1"/>
        <v>0</v>
      </c>
      <c r="R27" s="726">
        <f t="shared" si="1"/>
        <v>121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3141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31</v>
      </c>
      <c r="H28" s="733">
        <f t="shared" si="1"/>
        <v>11</v>
      </c>
      <c r="I28" s="733">
        <f t="shared" si="1"/>
        <v>24</v>
      </c>
      <c r="J28" s="733">
        <f t="shared" si="1"/>
        <v>23</v>
      </c>
      <c r="K28" s="733">
        <f t="shared" si="1"/>
        <v>2</v>
      </c>
      <c r="L28" s="733">
        <f t="shared" si="1"/>
        <v>0</v>
      </c>
      <c r="M28" s="733">
        <f t="shared" si="1"/>
        <v>0</v>
      </c>
      <c r="N28" s="733">
        <f t="shared" si="1"/>
        <v>0</v>
      </c>
      <c r="O28" s="733">
        <f t="shared" si="1"/>
        <v>0</v>
      </c>
      <c r="P28" s="733">
        <f t="shared" si="1"/>
        <v>3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94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12.229999999999999</v>
      </c>
      <c r="F29" s="731">
        <f t="shared" ref="F29:Z31" si="2">F5+F8+F11+F14+F20+F23</f>
        <v>130.09</v>
      </c>
      <c r="G29" s="731">
        <f t="shared" si="2"/>
        <v>277.88</v>
      </c>
      <c r="H29" s="731">
        <f t="shared" si="2"/>
        <v>298.27</v>
      </c>
      <c r="I29" s="731">
        <f t="shared" si="2"/>
        <v>306.90999999999997</v>
      </c>
      <c r="J29" s="731">
        <f t="shared" si="2"/>
        <v>616.63000000000011</v>
      </c>
      <c r="K29" s="731">
        <f t="shared" si="2"/>
        <v>1476.0199999999998</v>
      </c>
      <c r="L29" s="731">
        <f t="shared" si="2"/>
        <v>1352.69</v>
      </c>
      <c r="M29" s="731">
        <f t="shared" si="2"/>
        <v>2531.35</v>
      </c>
      <c r="N29" s="731">
        <f t="shared" si="2"/>
        <v>4212.6000000000004</v>
      </c>
      <c r="O29" s="731">
        <f t="shared" si="2"/>
        <v>4377.79</v>
      </c>
      <c r="P29" s="731">
        <f t="shared" si="2"/>
        <v>2603.6899999999996</v>
      </c>
      <c r="Q29" s="731">
        <f t="shared" si="2"/>
        <v>1418.75</v>
      </c>
      <c r="R29" s="731">
        <f t="shared" si="2"/>
        <v>563.63</v>
      </c>
      <c r="S29" s="731">
        <f t="shared" si="2"/>
        <v>389.07000000000005</v>
      </c>
      <c r="T29" s="731">
        <f t="shared" si="2"/>
        <v>294.20999999999998</v>
      </c>
      <c r="U29" s="731">
        <f t="shared" si="2"/>
        <v>267.51</v>
      </c>
      <c r="V29" s="731">
        <f t="shared" si="2"/>
        <v>242.95999999999998</v>
      </c>
      <c r="W29" s="731">
        <f t="shared" si="2"/>
        <v>170.10000000000002</v>
      </c>
      <c r="X29" s="731">
        <f t="shared" si="2"/>
        <v>61.98</v>
      </c>
      <c r="Y29" s="731">
        <f t="shared" si="2"/>
        <v>60.38</v>
      </c>
      <c r="Z29" s="723">
        <f t="shared" si="2"/>
        <v>21664.74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211</v>
      </c>
      <c r="F30" s="726">
        <f t="shared" si="2"/>
        <v>8632</v>
      </c>
      <c r="G30" s="726">
        <f t="shared" si="2"/>
        <v>30812</v>
      </c>
      <c r="H30" s="726">
        <f t="shared" si="2"/>
        <v>52351</v>
      </c>
      <c r="I30" s="726">
        <f t="shared" si="2"/>
        <v>61563</v>
      </c>
      <c r="J30" s="726">
        <f t="shared" si="2"/>
        <v>155591</v>
      </c>
      <c r="K30" s="726">
        <f t="shared" si="2"/>
        <v>476622</v>
      </c>
      <c r="L30" s="726">
        <f t="shared" si="2"/>
        <v>521933</v>
      </c>
      <c r="M30" s="726">
        <f t="shared" si="2"/>
        <v>1086750</v>
      </c>
      <c r="N30" s="726">
        <f t="shared" si="2"/>
        <v>2001757</v>
      </c>
      <c r="O30" s="726">
        <f t="shared" si="2"/>
        <v>2263989</v>
      </c>
      <c r="P30" s="726">
        <f t="shared" si="2"/>
        <v>1420509</v>
      </c>
      <c r="Q30" s="726">
        <f t="shared" si="2"/>
        <v>812656</v>
      </c>
      <c r="R30" s="726">
        <f t="shared" si="2"/>
        <v>326763</v>
      </c>
      <c r="S30" s="726">
        <f t="shared" si="2"/>
        <v>240097</v>
      </c>
      <c r="T30" s="726">
        <f t="shared" si="2"/>
        <v>188499</v>
      </c>
      <c r="U30" s="726">
        <f t="shared" si="2"/>
        <v>166996</v>
      </c>
      <c r="V30" s="726">
        <f t="shared" si="2"/>
        <v>155139</v>
      </c>
      <c r="W30" s="726">
        <f t="shared" si="2"/>
        <v>120928</v>
      </c>
      <c r="X30" s="726">
        <f t="shared" si="2"/>
        <v>43031</v>
      </c>
      <c r="Y30" s="726">
        <f t="shared" si="2"/>
        <v>34730</v>
      </c>
      <c r="Z30" s="727">
        <f t="shared" si="2"/>
        <v>10169559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105</v>
      </c>
      <c r="F31" s="733">
        <f t="shared" si="2"/>
        <v>2923</v>
      </c>
      <c r="G31" s="733">
        <f t="shared" si="2"/>
        <v>5421</v>
      </c>
      <c r="H31" s="733">
        <f t="shared" si="2"/>
        <v>3907</v>
      </c>
      <c r="I31" s="733">
        <f t="shared" si="2"/>
        <v>2739</v>
      </c>
      <c r="J31" s="733">
        <f t="shared" si="2"/>
        <v>4999</v>
      </c>
      <c r="K31" s="733">
        <f t="shared" si="2"/>
        <v>11210</v>
      </c>
      <c r="L31" s="733">
        <f t="shared" si="2"/>
        <v>9202</v>
      </c>
      <c r="M31" s="733">
        <f t="shared" si="2"/>
        <v>15308</v>
      </c>
      <c r="N31" s="733">
        <f t="shared" si="2"/>
        <v>22615</v>
      </c>
      <c r="O31" s="733">
        <f t="shared" si="2"/>
        <v>20423</v>
      </c>
      <c r="P31" s="733">
        <f t="shared" si="2"/>
        <v>10044</v>
      </c>
      <c r="Q31" s="733">
        <f t="shared" si="2"/>
        <v>4745</v>
      </c>
      <c r="R31" s="733">
        <f t="shared" si="2"/>
        <v>1569</v>
      </c>
      <c r="S31" s="733">
        <f t="shared" si="2"/>
        <v>1026</v>
      </c>
      <c r="T31" s="733">
        <f t="shared" si="2"/>
        <v>613</v>
      </c>
      <c r="U31" s="733">
        <f t="shared" si="2"/>
        <v>536</v>
      </c>
      <c r="V31" s="733">
        <f t="shared" si="2"/>
        <v>361</v>
      </c>
      <c r="W31" s="733">
        <f t="shared" si="2"/>
        <v>250</v>
      </c>
      <c r="X31" s="733">
        <f t="shared" si="2"/>
        <v>89</v>
      </c>
      <c r="Y31" s="733">
        <f t="shared" si="2"/>
        <v>85</v>
      </c>
      <c r="Z31" s="734">
        <f t="shared" si="2"/>
        <v>118170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0</v>
      </c>
      <c r="M32" s="731">
        <v>0</v>
      </c>
      <c r="N32" s="731">
        <v>5.16</v>
      </c>
      <c r="O32" s="731">
        <v>23.86</v>
      </c>
      <c r="P32" s="731">
        <v>3.99</v>
      </c>
      <c r="Q32" s="731">
        <v>19.239999999999998</v>
      </c>
      <c r="R32" s="731">
        <v>15.51</v>
      </c>
      <c r="S32" s="731">
        <v>16.54</v>
      </c>
      <c r="T32" s="731">
        <v>13.26</v>
      </c>
      <c r="U32" s="731">
        <v>5.75</v>
      </c>
      <c r="V32" s="731">
        <v>0.92</v>
      </c>
      <c r="W32" s="731">
        <v>2.89</v>
      </c>
      <c r="X32" s="731">
        <v>7.0000000000000007E-2</v>
      </c>
      <c r="Y32" s="731">
        <v>1.47</v>
      </c>
      <c r="Z32" s="723">
        <v>108.66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0</v>
      </c>
      <c r="M33" s="726">
        <v>0</v>
      </c>
      <c r="N33" s="726">
        <v>1106</v>
      </c>
      <c r="O33" s="726">
        <v>5384</v>
      </c>
      <c r="P33" s="726">
        <v>910</v>
      </c>
      <c r="Q33" s="726">
        <v>4758</v>
      </c>
      <c r="R33" s="726">
        <v>3992</v>
      </c>
      <c r="S33" s="726">
        <v>4080</v>
      </c>
      <c r="T33" s="726">
        <v>3099</v>
      </c>
      <c r="U33" s="726">
        <v>1415</v>
      </c>
      <c r="V33" s="726">
        <v>208</v>
      </c>
      <c r="W33" s="726">
        <v>658</v>
      </c>
      <c r="X33" s="726">
        <v>16</v>
      </c>
      <c r="Y33" s="726">
        <v>334</v>
      </c>
      <c r="Z33" s="727">
        <v>25960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17</v>
      </c>
      <c r="O34" s="729">
        <v>66</v>
      </c>
      <c r="P34" s="729">
        <v>9</v>
      </c>
      <c r="Q34" s="729">
        <v>45</v>
      </c>
      <c r="R34" s="729">
        <v>26</v>
      </c>
      <c r="S34" s="729">
        <v>16</v>
      </c>
      <c r="T34" s="729">
        <v>18</v>
      </c>
      <c r="U34" s="729">
        <v>6</v>
      </c>
      <c r="V34" s="729">
        <v>1</v>
      </c>
      <c r="W34" s="729">
        <v>5</v>
      </c>
      <c r="X34" s="729">
        <v>0</v>
      </c>
      <c r="Y34" s="729">
        <v>1</v>
      </c>
      <c r="Z34" s="730">
        <v>210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5.58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0</v>
      </c>
      <c r="Y35" s="731">
        <v>3.01</v>
      </c>
      <c r="Z35" s="723">
        <v>8.59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1300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0</v>
      </c>
      <c r="Y36" s="726">
        <v>1047</v>
      </c>
      <c r="Z36" s="727">
        <v>2347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16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0</v>
      </c>
      <c r="Y37" s="729">
        <v>6</v>
      </c>
      <c r="Z37" s="730">
        <v>22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0</v>
      </c>
      <c r="M38" s="731">
        <f t="shared" si="3"/>
        <v>0</v>
      </c>
      <c r="N38" s="731">
        <f t="shared" si="3"/>
        <v>5.16</v>
      </c>
      <c r="O38" s="731">
        <f t="shared" si="3"/>
        <v>29.439999999999998</v>
      </c>
      <c r="P38" s="731">
        <f t="shared" si="3"/>
        <v>3.99</v>
      </c>
      <c r="Q38" s="731">
        <f t="shared" si="3"/>
        <v>19.239999999999998</v>
      </c>
      <c r="R38" s="731">
        <f t="shared" si="3"/>
        <v>15.51</v>
      </c>
      <c r="S38" s="731">
        <f t="shared" si="3"/>
        <v>16.54</v>
      </c>
      <c r="T38" s="731">
        <f t="shared" si="3"/>
        <v>13.26</v>
      </c>
      <c r="U38" s="731">
        <f t="shared" si="3"/>
        <v>5.75</v>
      </c>
      <c r="V38" s="731">
        <f t="shared" si="3"/>
        <v>0.92</v>
      </c>
      <c r="W38" s="731">
        <f t="shared" si="3"/>
        <v>2.89</v>
      </c>
      <c r="X38" s="731">
        <f t="shared" si="3"/>
        <v>7.0000000000000007E-2</v>
      </c>
      <c r="Y38" s="731">
        <f t="shared" si="3"/>
        <v>4.4799999999999995</v>
      </c>
      <c r="Z38" s="723">
        <f t="shared" si="3"/>
        <v>117.25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0</v>
      </c>
      <c r="M39" s="726">
        <f t="shared" si="3"/>
        <v>0</v>
      </c>
      <c r="N39" s="726">
        <f t="shared" si="3"/>
        <v>1106</v>
      </c>
      <c r="O39" s="726">
        <f t="shared" si="3"/>
        <v>6684</v>
      </c>
      <c r="P39" s="726">
        <f t="shared" si="3"/>
        <v>910</v>
      </c>
      <c r="Q39" s="726">
        <f t="shared" si="3"/>
        <v>4758</v>
      </c>
      <c r="R39" s="726">
        <f t="shared" si="3"/>
        <v>3992</v>
      </c>
      <c r="S39" s="726">
        <f t="shared" si="3"/>
        <v>4080</v>
      </c>
      <c r="T39" s="726">
        <f t="shared" si="3"/>
        <v>3099</v>
      </c>
      <c r="U39" s="726">
        <f t="shared" si="3"/>
        <v>1415</v>
      </c>
      <c r="V39" s="726">
        <f t="shared" si="3"/>
        <v>208</v>
      </c>
      <c r="W39" s="726">
        <f t="shared" si="3"/>
        <v>658</v>
      </c>
      <c r="X39" s="726">
        <f t="shared" si="3"/>
        <v>16</v>
      </c>
      <c r="Y39" s="726">
        <f t="shared" si="3"/>
        <v>1381</v>
      </c>
      <c r="Z39" s="727">
        <f t="shared" si="3"/>
        <v>28307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0</v>
      </c>
      <c r="M40" s="733">
        <f t="shared" si="3"/>
        <v>0</v>
      </c>
      <c r="N40" s="733">
        <f t="shared" si="3"/>
        <v>17</v>
      </c>
      <c r="O40" s="733">
        <f t="shared" si="3"/>
        <v>82</v>
      </c>
      <c r="P40" s="733">
        <f t="shared" si="3"/>
        <v>9</v>
      </c>
      <c r="Q40" s="733">
        <f t="shared" si="3"/>
        <v>45</v>
      </c>
      <c r="R40" s="733">
        <f t="shared" si="3"/>
        <v>26</v>
      </c>
      <c r="S40" s="733">
        <f t="shared" si="3"/>
        <v>16</v>
      </c>
      <c r="T40" s="733">
        <f t="shared" si="3"/>
        <v>18</v>
      </c>
      <c r="U40" s="733">
        <f t="shared" si="3"/>
        <v>6</v>
      </c>
      <c r="V40" s="733">
        <f t="shared" si="3"/>
        <v>1</v>
      </c>
      <c r="W40" s="733">
        <f t="shared" si="3"/>
        <v>5</v>
      </c>
      <c r="X40" s="733">
        <f t="shared" si="3"/>
        <v>0</v>
      </c>
      <c r="Y40" s="733">
        <f t="shared" si="3"/>
        <v>7</v>
      </c>
      <c r="Z40" s="734">
        <f t="shared" si="3"/>
        <v>232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322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323</v>
      </c>
      <c r="D44" s="721" t="s">
        <v>27</v>
      </c>
      <c r="E44" s="731">
        <v>0</v>
      </c>
      <c r="F44" s="731">
        <v>2.99</v>
      </c>
      <c r="G44" s="731">
        <v>49.33</v>
      </c>
      <c r="H44" s="731">
        <v>188.89</v>
      </c>
      <c r="I44" s="731">
        <v>243.84</v>
      </c>
      <c r="J44" s="731">
        <v>105.84</v>
      </c>
      <c r="K44" s="731">
        <v>106.82</v>
      </c>
      <c r="L44" s="731">
        <v>43.55</v>
      </c>
      <c r="M44" s="731">
        <v>117.49</v>
      </c>
      <c r="N44" s="731">
        <v>687.43</v>
      </c>
      <c r="O44" s="731">
        <v>941.53</v>
      </c>
      <c r="P44" s="731">
        <v>1091.04</v>
      </c>
      <c r="Q44" s="731">
        <v>854.39</v>
      </c>
      <c r="R44" s="731">
        <v>716.86</v>
      </c>
      <c r="S44" s="731">
        <v>465.15</v>
      </c>
      <c r="T44" s="731">
        <v>460.74</v>
      </c>
      <c r="U44" s="731">
        <v>175.71</v>
      </c>
      <c r="V44" s="731">
        <v>116.7</v>
      </c>
      <c r="W44" s="731">
        <v>44.35</v>
      </c>
      <c r="X44" s="731">
        <v>121.07</v>
      </c>
      <c r="Y44" s="731">
        <v>191.88</v>
      </c>
      <c r="Z44" s="723">
        <v>6725.6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37</v>
      </c>
      <c r="G45" s="726">
        <v>1296</v>
      </c>
      <c r="H45" s="726">
        <v>10549</v>
      </c>
      <c r="I45" s="726">
        <v>16573</v>
      </c>
      <c r="J45" s="726">
        <v>7740</v>
      </c>
      <c r="K45" s="726">
        <v>8513</v>
      </c>
      <c r="L45" s="726">
        <v>3535</v>
      </c>
      <c r="M45" s="726">
        <v>10058</v>
      </c>
      <c r="N45" s="726">
        <v>61672</v>
      </c>
      <c r="O45" s="726">
        <v>83548</v>
      </c>
      <c r="P45" s="726">
        <v>96399</v>
      </c>
      <c r="Q45" s="726">
        <v>74793</v>
      </c>
      <c r="R45" s="726">
        <v>63951</v>
      </c>
      <c r="S45" s="726">
        <v>40038</v>
      </c>
      <c r="T45" s="726">
        <v>40291</v>
      </c>
      <c r="U45" s="726">
        <v>17168</v>
      </c>
      <c r="V45" s="726">
        <v>11416</v>
      </c>
      <c r="W45" s="726">
        <v>3820</v>
      </c>
      <c r="X45" s="726">
        <v>10681</v>
      </c>
      <c r="Y45" s="726">
        <v>18899</v>
      </c>
      <c r="Z45" s="727">
        <v>580977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8</v>
      </c>
      <c r="G46" s="729">
        <v>171</v>
      </c>
      <c r="H46" s="729">
        <v>792</v>
      </c>
      <c r="I46" s="729">
        <v>638</v>
      </c>
      <c r="J46" s="729">
        <v>165</v>
      </c>
      <c r="K46" s="729">
        <v>114</v>
      </c>
      <c r="L46" s="729">
        <v>30</v>
      </c>
      <c r="M46" s="729">
        <v>33</v>
      </c>
      <c r="N46" s="729">
        <v>216</v>
      </c>
      <c r="O46" s="729">
        <v>251</v>
      </c>
      <c r="P46" s="729">
        <v>292</v>
      </c>
      <c r="Q46" s="729">
        <v>231</v>
      </c>
      <c r="R46" s="729">
        <v>224</v>
      </c>
      <c r="S46" s="729">
        <v>148</v>
      </c>
      <c r="T46" s="729">
        <v>153</v>
      </c>
      <c r="U46" s="729">
        <v>67</v>
      </c>
      <c r="V46" s="729">
        <v>46</v>
      </c>
      <c r="W46" s="729">
        <v>15</v>
      </c>
      <c r="X46" s="729">
        <v>43</v>
      </c>
      <c r="Y46" s="729">
        <v>77</v>
      </c>
      <c r="Z46" s="730">
        <v>3714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2.99</v>
      </c>
      <c r="G47" s="731">
        <f t="shared" si="4"/>
        <v>49.33</v>
      </c>
      <c r="H47" s="731">
        <f t="shared" si="4"/>
        <v>188.89</v>
      </c>
      <c r="I47" s="731">
        <f t="shared" si="4"/>
        <v>243.84</v>
      </c>
      <c r="J47" s="731">
        <f t="shared" si="4"/>
        <v>105.84</v>
      </c>
      <c r="K47" s="731">
        <f t="shared" si="4"/>
        <v>106.82</v>
      </c>
      <c r="L47" s="731">
        <f t="shared" si="4"/>
        <v>43.55</v>
      </c>
      <c r="M47" s="731">
        <f t="shared" si="4"/>
        <v>117.49</v>
      </c>
      <c r="N47" s="731">
        <f t="shared" si="4"/>
        <v>687.43</v>
      </c>
      <c r="O47" s="731">
        <f t="shared" si="4"/>
        <v>941.53</v>
      </c>
      <c r="P47" s="731">
        <f t="shared" si="4"/>
        <v>1091.04</v>
      </c>
      <c r="Q47" s="731">
        <f t="shared" si="4"/>
        <v>854.39</v>
      </c>
      <c r="R47" s="731">
        <f t="shared" si="4"/>
        <v>716.86</v>
      </c>
      <c r="S47" s="731">
        <f t="shared" si="4"/>
        <v>465.15</v>
      </c>
      <c r="T47" s="731">
        <f t="shared" si="4"/>
        <v>460.74</v>
      </c>
      <c r="U47" s="731">
        <f t="shared" si="4"/>
        <v>175.71</v>
      </c>
      <c r="V47" s="731">
        <f t="shared" si="4"/>
        <v>116.7</v>
      </c>
      <c r="W47" s="731">
        <f t="shared" si="4"/>
        <v>44.35</v>
      </c>
      <c r="X47" s="731">
        <f t="shared" si="4"/>
        <v>121.07</v>
      </c>
      <c r="Y47" s="731">
        <f t="shared" si="4"/>
        <v>191.88</v>
      </c>
      <c r="Z47" s="723">
        <f t="shared" si="4"/>
        <v>6725.6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37</v>
      </c>
      <c r="G48" s="726">
        <f t="shared" si="4"/>
        <v>1296</v>
      </c>
      <c r="H48" s="726">
        <f t="shared" si="4"/>
        <v>10549</v>
      </c>
      <c r="I48" s="726">
        <f t="shared" si="4"/>
        <v>16573</v>
      </c>
      <c r="J48" s="726">
        <f t="shared" si="4"/>
        <v>7740</v>
      </c>
      <c r="K48" s="726">
        <f t="shared" si="4"/>
        <v>8513</v>
      </c>
      <c r="L48" s="726">
        <f t="shared" si="4"/>
        <v>3535</v>
      </c>
      <c r="M48" s="726">
        <f t="shared" si="4"/>
        <v>10058</v>
      </c>
      <c r="N48" s="726">
        <f t="shared" si="4"/>
        <v>61672</v>
      </c>
      <c r="O48" s="726">
        <f t="shared" si="4"/>
        <v>83548</v>
      </c>
      <c r="P48" s="726">
        <f t="shared" si="4"/>
        <v>96399</v>
      </c>
      <c r="Q48" s="726">
        <f t="shared" si="4"/>
        <v>74793</v>
      </c>
      <c r="R48" s="726">
        <f t="shared" si="4"/>
        <v>63951</v>
      </c>
      <c r="S48" s="726">
        <f t="shared" si="4"/>
        <v>40038</v>
      </c>
      <c r="T48" s="726">
        <f t="shared" si="4"/>
        <v>40291</v>
      </c>
      <c r="U48" s="726">
        <f t="shared" si="4"/>
        <v>17168</v>
      </c>
      <c r="V48" s="726">
        <f t="shared" si="4"/>
        <v>11416</v>
      </c>
      <c r="W48" s="726">
        <f t="shared" si="4"/>
        <v>3820</v>
      </c>
      <c r="X48" s="726">
        <f t="shared" si="4"/>
        <v>10681</v>
      </c>
      <c r="Y48" s="726">
        <f t="shared" si="4"/>
        <v>18899</v>
      </c>
      <c r="Z48" s="727">
        <f t="shared" si="4"/>
        <v>580977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8</v>
      </c>
      <c r="G49" s="733">
        <f t="shared" si="4"/>
        <v>171</v>
      </c>
      <c r="H49" s="733">
        <f t="shared" si="4"/>
        <v>792</v>
      </c>
      <c r="I49" s="733">
        <f t="shared" si="4"/>
        <v>638</v>
      </c>
      <c r="J49" s="733">
        <f t="shared" si="4"/>
        <v>165</v>
      </c>
      <c r="K49" s="733">
        <f t="shared" si="4"/>
        <v>114</v>
      </c>
      <c r="L49" s="733">
        <f t="shared" si="4"/>
        <v>30</v>
      </c>
      <c r="M49" s="733">
        <f t="shared" si="4"/>
        <v>33</v>
      </c>
      <c r="N49" s="733">
        <f t="shared" si="4"/>
        <v>216</v>
      </c>
      <c r="O49" s="733">
        <f t="shared" si="4"/>
        <v>251</v>
      </c>
      <c r="P49" s="733">
        <f t="shared" si="4"/>
        <v>292</v>
      </c>
      <c r="Q49" s="733">
        <f t="shared" si="4"/>
        <v>231</v>
      </c>
      <c r="R49" s="733">
        <f t="shared" si="4"/>
        <v>224</v>
      </c>
      <c r="S49" s="733">
        <f t="shared" si="4"/>
        <v>148</v>
      </c>
      <c r="T49" s="733">
        <f t="shared" si="4"/>
        <v>153</v>
      </c>
      <c r="U49" s="733">
        <f t="shared" si="4"/>
        <v>67</v>
      </c>
      <c r="V49" s="733">
        <f t="shared" si="4"/>
        <v>46</v>
      </c>
      <c r="W49" s="733">
        <f t="shared" si="4"/>
        <v>15</v>
      </c>
      <c r="X49" s="733">
        <f t="shared" si="4"/>
        <v>43</v>
      </c>
      <c r="Y49" s="733">
        <f t="shared" si="4"/>
        <v>77</v>
      </c>
      <c r="Z49" s="734">
        <f t="shared" si="4"/>
        <v>3714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2.99</v>
      </c>
      <c r="G50" s="731">
        <f t="shared" si="5"/>
        <v>49.33</v>
      </c>
      <c r="H50" s="731">
        <f t="shared" si="5"/>
        <v>188.89</v>
      </c>
      <c r="I50" s="731">
        <f t="shared" si="5"/>
        <v>243.84</v>
      </c>
      <c r="J50" s="731">
        <f t="shared" si="5"/>
        <v>105.84</v>
      </c>
      <c r="K50" s="731">
        <f t="shared" si="5"/>
        <v>106.82</v>
      </c>
      <c r="L50" s="731">
        <f t="shared" si="5"/>
        <v>43.55</v>
      </c>
      <c r="M50" s="731">
        <f t="shared" si="5"/>
        <v>117.49</v>
      </c>
      <c r="N50" s="731">
        <f t="shared" si="5"/>
        <v>692.58999999999992</v>
      </c>
      <c r="O50" s="731">
        <f t="shared" si="5"/>
        <v>970.97</v>
      </c>
      <c r="P50" s="731">
        <f t="shared" si="5"/>
        <v>1095.03</v>
      </c>
      <c r="Q50" s="731">
        <f t="shared" si="5"/>
        <v>873.63</v>
      </c>
      <c r="R50" s="731">
        <f t="shared" si="5"/>
        <v>732.37</v>
      </c>
      <c r="S50" s="731">
        <f t="shared" si="5"/>
        <v>481.69</v>
      </c>
      <c r="T50" s="731">
        <f t="shared" si="5"/>
        <v>474</v>
      </c>
      <c r="U50" s="731">
        <f t="shared" si="5"/>
        <v>181.46</v>
      </c>
      <c r="V50" s="731">
        <f t="shared" si="5"/>
        <v>117.62</v>
      </c>
      <c r="W50" s="731">
        <f t="shared" si="5"/>
        <v>47.24</v>
      </c>
      <c r="X50" s="731">
        <f t="shared" si="5"/>
        <v>121.13999999999999</v>
      </c>
      <c r="Y50" s="731">
        <f t="shared" si="5"/>
        <v>196.35999999999999</v>
      </c>
      <c r="Z50" s="723">
        <f t="shared" si="5"/>
        <v>6842.85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37</v>
      </c>
      <c r="G51" s="726">
        <f t="shared" si="5"/>
        <v>1296</v>
      </c>
      <c r="H51" s="726">
        <f t="shared" si="5"/>
        <v>10549</v>
      </c>
      <c r="I51" s="726">
        <f t="shared" si="5"/>
        <v>16573</v>
      </c>
      <c r="J51" s="726">
        <f t="shared" si="5"/>
        <v>7740</v>
      </c>
      <c r="K51" s="726">
        <f t="shared" si="5"/>
        <v>8513</v>
      </c>
      <c r="L51" s="726">
        <f t="shared" si="5"/>
        <v>3535</v>
      </c>
      <c r="M51" s="726">
        <f t="shared" si="5"/>
        <v>10058</v>
      </c>
      <c r="N51" s="726">
        <f t="shared" si="5"/>
        <v>62778</v>
      </c>
      <c r="O51" s="726">
        <f t="shared" si="5"/>
        <v>90232</v>
      </c>
      <c r="P51" s="726">
        <f t="shared" si="5"/>
        <v>97309</v>
      </c>
      <c r="Q51" s="726">
        <f t="shared" si="5"/>
        <v>79551</v>
      </c>
      <c r="R51" s="726">
        <f t="shared" si="5"/>
        <v>67943</v>
      </c>
      <c r="S51" s="726">
        <f t="shared" si="5"/>
        <v>44118</v>
      </c>
      <c r="T51" s="726">
        <f t="shared" si="5"/>
        <v>43390</v>
      </c>
      <c r="U51" s="726">
        <f t="shared" si="5"/>
        <v>18583</v>
      </c>
      <c r="V51" s="726">
        <f t="shared" si="5"/>
        <v>11624</v>
      </c>
      <c r="W51" s="726">
        <f t="shared" si="5"/>
        <v>4478</v>
      </c>
      <c r="X51" s="726">
        <f t="shared" si="5"/>
        <v>10697</v>
      </c>
      <c r="Y51" s="726">
        <f t="shared" si="5"/>
        <v>20280</v>
      </c>
      <c r="Z51" s="727">
        <f t="shared" si="5"/>
        <v>609284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8</v>
      </c>
      <c r="G52" s="733">
        <f t="shared" si="5"/>
        <v>171</v>
      </c>
      <c r="H52" s="733">
        <f t="shared" si="5"/>
        <v>792</v>
      </c>
      <c r="I52" s="733">
        <f t="shared" si="5"/>
        <v>638</v>
      </c>
      <c r="J52" s="733">
        <f t="shared" si="5"/>
        <v>165</v>
      </c>
      <c r="K52" s="733">
        <f t="shared" si="5"/>
        <v>114</v>
      </c>
      <c r="L52" s="733">
        <f t="shared" si="5"/>
        <v>30</v>
      </c>
      <c r="M52" s="733">
        <f t="shared" si="5"/>
        <v>33</v>
      </c>
      <c r="N52" s="733">
        <f t="shared" si="5"/>
        <v>233</v>
      </c>
      <c r="O52" s="733">
        <f t="shared" si="5"/>
        <v>333</v>
      </c>
      <c r="P52" s="733">
        <f t="shared" si="5"/>
        <v>301</v>
      </c>
      <c r="Q52" s="733">
        <f t="shared" si="5"/>
        <v>276</v>
      </c>
      <c r="R52" s="733">
        <f t="shared" si="5"/>
        <v>250</v>
      </c>
      <c r="S52" s="733">
        <f t="shared" si="5"/>
        <v>164</v>
      </c>
      <c r="T52" s="733">
        <f t="shared" si="5"/>
        <v>171</v>
      </c>
      <c r="U52" s="733">
        <f t="shared" si="5"/>
        <v>73</v>
      </c>
      <c r="V52" s="733">
        <f t="shared" si="5"/>
        <v>47</v>
      </c>
      <c r="W52" s="733">
        <f t="shared" si="5"/>
        <v>20</v>
      </c>
      <c r="X52" s="733">
        <f t="shared" si="5"/>
        <v>43</v>
      </c>
      <c r="Y52" s="733">
        <f t="shared" si="5"/>
        <v>84</v>
      </c>
      <c r="Z52" s="734">
        <f t="shared" si="5"/>
        <v>3946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12.229999999999999</v>
      </c>
      <c r="F53" s="731">
        <f t="shared" ref="F53:Z55" si="6">F5+F8+F11+F14+F20+F23+F32+F35+F41+F44</f>
        <v>133.08000000000001</v>
      </c>
      <c r="G53" s="731">
        <f t="shared" si="6"/>
        <v>327.20999999999998</v>
      </c>
      <c r="H53" s="731">
        <f t="shared" si="6"/>
        <v>487.15999999999997</v>
      </c>
      <c r="I53" s="731">
        <f t="shared" si="6"/>
        <v>550.75</v>
      </c>
      <c r="J53" s="731">
        <f t="shared" si="6"/>
        <v>722.47000000000014</v>
      </c>
      <c r="K53" s="731">
        <f t="shared" si="6"/>
        <v>1582.8399999999997</v>
      </c>
      <c r="L53" s="731">
        <f t="shared" si="6"/>
        <v>1396.24</v>
      </c>
      <c r="M53" s="731">
        <f t="shared" si="6"/>
        <v>2648.8399999999997</v>
      </c>
      <c r="N53" s="731">
        <f t="shared" si="6"/>
        <v>4905.1900000000005</v>
      </c>
      <c r="O53" s="731">
        <f t="shared" si="6"/>
        <v>5348.7599999999993</v>
      </c>
      <c r="P53" s="731">
        <f t="shared" si="6"/>
        <v>3698.7199999999993</v>
      </c>
      <c r="Q53" s="731">
        <f t="shared" si="6"/>
        <v>2292.38</v>
      </c>
      <c r="R53" s="731">
        <f t="shared" si="6"/>
        <v>1296</v>
      </c>
      <c r="S53" s="731">
        <f t="shared" si="6"/>
        <v>870.76</v>
      </c>
      <c r="T53" s="731">
        <f t="shared" si="6"/>
        <v>768.21</v>
      </c>
      <c r="U53" s="731">
        <f t="shared" si="6"/>
        <v>448.97</v>
      </c>
      <c r="V53" s="731">
        <f t="shared" si="6"/>
        <v>360.58</v>
      </c>
      <c r="W53" s="731">
        <f t="shared" si="6"/>
        <v>217.34</v>
      </c>
      <c r="X53" s="731">
        <f t="shared" si="6"/>
        <v>183.12</v>
      </c>
      <c r="Y53" s="731">
        <f t="shared" si="6"/>
        <v>256.74</v>
      </c>
      <c r="Z53" s="723">
        <f t="shared" si="6"/>
        <v>28507.590000000004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211</v>
      </c>
      <c r="F54" s="726">
        <f t="shared" si="6"/>
        <v>8669</v>
      </c>
      <c r="G54" s="726">
        <f t="shared" si="6"/>
        <v>32108</v>
      </c>
      <c r="H54" s="726">
        <f t="shared" si="6"/>
        <v>62900</v>
      </c>
      <c r="I54" s="726">
        <f t="shared" si="6"/>
        <v>78136</v>
      </c>
      <c r="J54" s="726">
        <f t="shared" si="6"/>
        <v>163331</v>
      </c>
      <c r="K54" s="726">
        <f t="shared" si="6"/>
        <v>485135</v>
      </c>
      <c r="L54" s="726">
        <f t="shared" si="6"/>
        <v>525468</v>
      </c>
      <c r="M54" s="726">
        <f t="shared" si="6"/>
        <v>1096808</v>
      </c>
      <c r="N54" s="726">
        <f t="shared" si="6"/>
        <v>2064535</v>
      </c>
      <c r="O54" s="726">
        <f t="shared" si="6"/>
        <v>2354221</v>
      </c>
      <c r="P54" s="726">
        <f t="shared" si="6"/>
        <v>1517818</v>
      </c>
      <c r="Q54" s="726">
        <f t="shared" si="6"/>
        <v>892207</v>
      </c>
      <c r="R54" s="726">
        <f t="shared" si="6"/>
        <v>394706</v>
      </c>
      <c r="S54" s="726">
        <f t="shared" si="6"/>
        <v>284215</v>
      </c>
      <c r="T54" s="726">
        <f t="shared" si="6"/>
        <v>231889</v>
      </c>
      <c r="U54" s="726">
        <f t="shared" si="6"/>
        <v>185579</v>
      </c>
      <c r="V54" s="726">
        <f t="shared" si="6"/>
        <v>166763</v>
      </c>
      <c r="W54" s="726">
        <f t="shared" si="6"/>
        <v>125406</v>
      </c>
      <c r="X54" s="726">
        <f t="shared" si="6"/>
        <v>53728</v>
      </c>
      <c r="Y54" s="726">
        <f t="shared" si="6"/>
        <v>55010</v>
      </c>
      <c r="Z54" s="727">
        <f t="shared" si="6"/>
        <v>10778843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105</v>
      </c>
      <c r="F55" s="736">
        <f t="shared" si="6"/>
        <v>2931</v>
      </c>
      <c r="G55" s="736">
        <f t="shared" si="6"/>
        <v>5592</v>
      </c>
      <c r="H55" s="736">
        <f t="shared" si="6"/>
        <v>4699</v>
      </c>
      <c r="I55" s="736">
        <f t="shared" si="6"/>
        <v>3377</v>
      </c>
      <c r="J55" s="736">
        <f t="shared" si="6"/>
        <v>5164</v>
      </c>
      <c r="K55" s="736">
        <f t="shared" si="6"/>
        <v>11324</v>
      </c>
      <c r="L55" s="736">
        <f t="shared" si="6"/>
        <v>9232</v>
      </c>
      <c r="M55" s="736">
        <f t="shared" si="6"/>
        <v>15341</v>
      </c>
      <c r="N55" s="736">
        <f t="shared" si="6"/>
        <v>22848</v>
      </c>
      <c r="O55" s="736">
        <f t="shared" si="6"/>
        <v>20756</v>
      </c>
      <c r="P55" s="736">
        <f t="shared" si="6"/>
        <v>10345</v>
      </c>
      <c r="Q55" s="736">
        <f t="shared" si="6"/>
        <v>5021</v>
      </c>
      <c r="R55" s="736">
        <f t="shared" si="6"/>
        <v>1819</v>
      </c>
      <c r="S55" s="736">
        <f t="shared" si="6"/>
        <v>1190</v>
      </c>
      <c r="T55" s="736">
        <f t="shared" si="6"/>
        <v>784</v>
      </c>
      <c r="U55" s="736">
        <f t="shared" si="6"/>
        <v>609</v>
      </c>
      <c r="V55" s="736">
        <f t="shared" si="6"/>
        <v>408</v>
      </c>
      <c r="W55" s="736">
        <f t="shared" si="6"/>
        <v>270</v>
      </c>
      <c r="X55" s="736">
        <f t="shared" si="6"/>
        <v>132</v>
      </c>
      <c r="Y55" s="736">
        <f t="shared" si="6"/>
        <v>169</v>
      </c>
      <c r="Z55" s="737">
        <f t="shared" si="6"/>
        <v>122116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24.15</v>
      </c>
      <c r="H59" s="901"/>
      <c r="I59" s="901">
        <v>2415</v>
      </c>
      <c r="J59" s="901"/>
      <c r="K59" s="901">
        <v>15.29</v>
      </c>
      <c r="L59" s="901"/>
      <c r="M59" s="901">
        <v>182.16</v>
      </c>
      <c r="N59" s="901"/>
      <c r="O59" s="901">
        <v>0.4</v>
      </c>
      <c r="P59" s="901"/>
      <c r="Q59" s="901">
        <v>31.51</v>
      </c>
      <c r="R59" s="901"/>
      <c r="S59" s="906">
        <f>M59+O59+Q59</f>
        <v>214.07</v>
      </c>
      <c r="T59" s="907"/>
      <c r="U59" s="901">
        <f>Z53+G59+K59+S59</f>
        <v>28761.100000000006</v>
      </c>
      <c r="V59" s="901"/>
      <c r="W59" s="901">
        <f>Z54</f>
        <v>10778843</v>
      </c>
      <c r="X59" s="901"/>
      <c r="Y59" s="901">
        <f>Z55</f>
        <v>122116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9"/>
  <sheetViews>
    <sheetView workbookViewId="0">
      <selection sqref="A1:XFD1048576"/>
    </sheetView>
  </sheetViews>
  <sheetFormatPr defaultRowHeight="13.5"/>
  <cols>
    <col min="1" max="1" width="6.5" style="599" customWidth="1"/>
    <col min="2" max="2" width="6.25" style="599" customWidth="1"/>
    <col min="3" max="3" width="6.625" style="599" customWidth="1"/>
    <col min="4" max="4" width="5.875" style="599" customWidth="1"/>
    <col min="5" max="26" width="8.5" style="599" customWidth="1"/>
    <col min="27" max="16384" width="9" style="599"/>
  </cols>
  <sheetData>
    <row r="1" spans="1:47" s="715" customFormat="1" ht="18.75">
      <c r="A1" s="927" t="s">
        <v>413</v>
      </c>
      <c r="B1" s="928"/>
      <c r="C1" s="928"/>
      <c r="D1" s="928"/>
      <c r="E1" s="928"/>
      <c r="F1" s="928"/>
      <c r="G1" s="928"/>
    </row>
    <row r="2" spans="1:47" ht="25.5">
      <c r="A2" s="929" t="s">
        <v>0</v>
      </c>
      <c r="B2" s="929"/>
      <c r="C2" s="929"/>
      <c r="D2" s="929"/>
      <c r="E2" s="929"/>
      <c r="F2" s="929"/>
      <c r="G2" s="929"/>
      <c r="H2" s="929"/>
      <c r="I2" s="929"/>
    </row>
    <row r="3" spans="1:47" ht="14.25" thickBot="1"/>
    <row r="4" spans="1:47" s="720" customFormat="1" ht="12">
      <c r="A4" s="716" t="s">
        <v>36</v>
      </c>
      <c r="B4" s="717" t="s">
        <v>35</v>
      </c>
      <c r="C4" s="717" t="s">
        <v>1</v>
      </c>
      <c r="D4" s="717" t="s">
        <v>2</v>
      </c>
      <c r="E4" s="717" t="s">
        <v>3</v>
      </c>
      <c r="F4" s="717" t="s">
        <v>4</v>
      </c>
      <c r="G4" s="717" t="s">
        <v>5</v>
      </c>
      <c r="H4" s="717" t="s">
        <v>6</v>
      </c>
      <c r="I4" s="717" t="s">
        <v>7</v>
      </c>
      <c r="J4" s="717" t="s">
        <v>8</v>
      </c>
      <c r="K4" s="717" t="s">
        <v>9</v>
      </c>
      <c r="L4" s="717" t="s">
        <v>10</v>
      </c>
      <c r="M4" s="717" t="s">
        <v>11</v>
      </c>
      <c r="N4" s="717" t="s">
        <v>12</v>
      </c>
      <c r="O4" s="717" t="s">
        <v>13</v>
      </c>
      <c r="P4" s="717" t="s">
        <v>14</v>
      </c>
      <c r="Q4" s="717" t="s">
        <v>15</v>
      </c>
      <c r="R4" s="717" t="s">
        <v>16</v>
      </c>
      <c r="S4" s="717" t="s">
        <v>17</v>
      </c>
      <c r="T4" s="717" t="s">
        <v>18</v>
      </c>
      <c r="U4" s="717" t="s">
        <v>19</v>
      </c>
      <c r="V4" s="717" t="s">
        <v>20</v>
      </c>
      <c r="W4" s="717" t="s">
        <v>21</v>
      </c>
      <c r="X4" s="717" t="s">
        <v>22</v>
      </c>
      <c r="Y4" s="717" t="s">
        <v>23</v>
      </c>
      <c r="Z4" s="718" t="s">
        <v>25</v>
      </c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</row>
    <row r="5" spans="1:47">
      <c r="A5" s="922" t="s">
        <v>32</v>
      </c>
      <c r="B5" s="921" t="s">
        <v>29</v>
      </c>
      <c r="C5" s="921" t="s">
        <v>367</v>
      </c>
      <c r="D5" s="721" t="s">
        <v>27</v>
      </c>
      <c r="E5" s="722">
        <v>0</v>
      </c>
      <c r="F5" s="722">
        <v>11.37</v>
      </c>
      <c r="G5" s="722">
        <v>29.86</v>
      </c>
      <c r="H5" s="722">
        <v>29.43</v>
      </c>
      <c r="I5" s="722">
        <v>39.869999999999997</v>
      </c>
      <c r="J5" s="722">
        <v>69.59</v>
      </c>
      <c r="K5" s="722">
        <v>234</v>
      </c>
      <c r="L5" s="722">
        <v>245.91</v>
      </c>
      <c r="M5" s="722">
        <v>456.71</v>
      </c>
      <c r="N5" s="722">
        <v>778.9</v>
      </c>
      <c r="O5" s="722">
        <v>1168.1400000000001</v>
      </c>
      <c r="P5" s="722">
        <v>636.11</v>
      </c>
      <c r="Q5" s="722">
        <v>252.41</v>
      </c>
      <c r="R5" s="722">
        <v>75.64</v>
      </c>
      <c r="S5" s="722">
        <v>80.09</v>
      </c>
      <c r="T5" s="722">
        <v>103.08</v>
      </c>
      <c r="U5" s="722">
        <v>28.58</v>
      </c>
      <c r="V5" s="722">
        <v>15.27</v>
      </c>
      <c r="W5" s="722">
        <v>45.45</v>
      </c>
      <c r="X5" s="722">
        <v>9.0500000000000007</v>
      </c>
      <c r="Y5" s="722">
        <v>3.27</v>
      </c>
      <c r="Z5" s="723">
        <v>4312.7299999999996</v>
      </c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</row>
    <row r="6" spans="1:47">
      <c r="A6" s="922"/>
      <c r="B6" s="921"/>
      <c r="C6" s="921"/>
      <c r="D6" s="725" t="s">
        <v>28</v>
      </c>
      <c r="E6" s="726">
        <v>0</v>
      </c>
      <c r="F6" s="726">
        <v>921</v>
      </c>
      <c r="G6" s="726">
        <v>3205</v>
      </c>
      <c r="H6" s="726">
        <v>5770</v>
      </c>
      <c r="I6" s="726">
        <v>9824</v>
      </c>
      <c r="J6" s="726">
        <v>22285</v>
      </c>
      <c r="K6" s="726">
        <v>83782</v>
      </c>
      <c r="L6" s="726">
        <v>102207</v>
      </c>
      <c r="M6" s="726">
        <v>208751</v>
      </c>
      <c r="N6" s="726">
        <v>386305</v>
      </c>
      <c r="O6" s="726">
        <v>616654</v>
      </c>
      <c r="P6" s="726">
        <v>357783</v>
      </c>
      <c r="Q6" s="726">
        <v>148062</v>
      </c>
      <c r="R6" s="726">
        <v>46897</v>
      </c>
      <c r="S6" s="726">
        <v>50984</v>
      </c>
      <c r="T6" s="726">
        <v>68033</v>
      </c>
      <c r="U6" s="726">
        <v>18533</v>
      </c>
      <c r="V6" s="726">
        <v>10129</v>
      </c>
      <c r="W6" s="726">
        <v>32707</v>
      </c>
      <c r="X6" s="726">
        <v>6534</v>
      </c>
      <c r="Y6" s="726">
        <v>2117</v>
      </c>
      <c r="Z6" s="727">
        <v>2181483</v>
      </c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</row>
    <row r="7" spans="1:47">
      <c r="A7" s="922"/>
      <c r="B7" s="921"/>
      <c r="C7" s="921"/>
      <c r="D7" s="728" t="s">
        <v>26</v>
      </c>
      <c r="E7" s="729">
        <v>0</v>
      </c>
      <c r="F7" s="729">
        <v>287</v>
      </c>
      <c r="G7" s="729">
        <v>732</v>
      </c>
      <c r="H7" s="729">
        <v>464</v>
      </c>
      <c r="I7" s="729">
        <v>391</v>
      </c>
      <c r="J7" s="729">
        <v>606</v>
      </c>
      <c r="K7" s="729">
        <v>1815</v>
      </c>
      <c r="L7" s="729">
        <v>1719</v>
      </c>
      <c r="M7" s="729">
        <v>2771</v>
      </c>
      <c r="N7" s="729">
        <v>4350</v>
      </c>
      <c r="O7" s="729">
        <v>5668</v>
      </c>
      <c r="P7" s="729">
        <v>2502</v>
      </c>
      <c r="Q7" s="729">
        <v>884</v>
      </c>
      <c r="R7" s="729">
        <v>198</v>
      </c>
      <c r="S7" s="729">
        <v>214</v>
      </c>
      <c r="T7" s="729">
        <v>201</v>
      </c>
      <c r="U7" s="729">
        <v>55</v>
      </c>
      <c r="V7" s="729">
        <v>19</v>
      </c>
      <c r="W7" s="729">
        <v>65</v>
      </c>
      <c r="X7" s="729">
        <v>11</v>
      </c>
      <c r="Y7" s="729">
        <v>5</v>
      </c>
      <c r="Z7" s="730">
        <v>22957</v>
      </c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</row>
    <row r="8" spans="1:47">
      <c r="A8" s="922"/>
      <c r="B8" s="921"/>
      <c r="C8" s="921" t="s">
        <v>355</v>
      </c>
      <c r="D8" s="721" t="s">
        <v>27</v>
      </c>
      <c r="E8" s="731">
        <v>0.26</v>
      </c>
      <c r="F8" s="731">
        <v>41.94</v>
      </c>
      <c r="G8" s="731">
        <v>25.28</v>
      </c>
      <c r="H8" s="731">
        <v>108.8</v>
      </c>
      <c r="I8" s="731">
        <v>163.31</v>
      </c>
      <c r="J8" s="731">
        <v>216.95</v>
      </c>
      <c r="K8" s="731">
        <v>427.22</v>
      </c>
      <c r="L8" s="731">
        <v>242.13</v>
      </c>
      <c r="M8" s="731">
        <v>274.58999999999997</v>
      </c>
      <c r="N8" s="731">
        <v>308.20999999999998</v>
      </c>
      <c r="O8" s="731">
        <v>155.07</v>
      </c>
      <c r="P8" s="731">
        <v>93.45</v>
      </c>
      <c r="Q8" s="731">
        <v>14.43</v>
      </c>
      <c r="R8" s="731">
        <v>15.6</v>
      </c>
      <c r="S8" s="731">
        <v>11.29</v>
      </c>
      <c r="T8" s="731">
        <v>14.12</v>
      </c>
      <c r="U8" s="731">
        <v>11.09</v>
      </c>
      <c r="V8" s="731">
        <v>2.0299999999999998</v>
      </c>
      <c r="W8" s="731">
        <v>2</v>
      </c>
      <c r="X8" s="731">
        <v>1.49</v>
      </c>
      <c r="Y8" s="731">
        <v>0</v>
      </c>
      <c r="Z8" s="723">
        <v>2129.2600000000002</v>
      </c>
      <c r="AA8" s="724"/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</row>
    <row r="9" spans="1:47">
      <c r="A9" s="922"/>
      <c r="B9" s="921"/>
      <c r="C9" s="921"/>
      <c r="D9" s="725" t="s">
        <v>28</v>
      </c>
      <c r="E9" s="726">
        <v>2</v>
      </c>
      <c r="F9" s="726">
        <v>2085</v>
      </c>
      <c r="G9" s="726">
        <v>1875</v>
      </c>
      <c r="H9" s="726">
        <v>14211</v>
      </c>
      <c r="I9" s="726">
        <v>23948</v>
      </c>
      <c r="J9" s="726">
        <v>41156</v>
      </c>
      <c r="K9" s="726">
        <v>85598</v>
      </c>
      <c r="L9" s="726">
        <v>59361</v>
      </c>
      <c r="M9" s="726">
        <v>78234</v>
      </c>
      <c r="N9" s="726">
        <v>84574</v>
      </c>
      <c r="O9" s="726">
        <v>45351</v>
      </c>
      <c r="P9" s="726">
        <v>29582</v>
      </c>
      <c r="Q9" s="726">
        <v>4994</v>
      </c>
      <c r="R9" s="726">
        <v>5566</v>
      </c>
      <c r="S9" s="726">
        <v>4273</v>
      </c>
      <c r="T9" s="726">
        <v>5650</v>
      </c>
      <c r="U9" s="726">
        <v>4446</v>
      </c>
      <c r="V9" s="726">
        <v>817</v>
      </c>
      <c r="W9" s="726">
        <v>1073</v>
      </c>
      <c r="X9" s="726">
        <v>483</v>
      </c>
      <c r="Y9" s="726">
        <v>0</v>
      </c>
      <c r="Z9" s="727">
        <v>493279</v>
      </c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</row>
    <row r="10" spans="1:47">
      <c r="A10" s="922"/>
      <c r="B10" s="921"/>
      <c r="C10" s="921"/>
      <c r="D10" s="728" t="s">
        <v>26</v>
      </c>
      <c r="E10" s="729">
        <v>0</v>
      </c>
      <c r="F10" s="729">
        <v>425</v>
      </c>
      <c r="G10" s="729">
        <v>232</v>
      </c>
      <c r="H10" s="729">
        <v>1013</v>
      </c>
      <c r="I10" s="729">
        <v>1309</v>
      </c>
      <c r="J10" s="729">
        <v>1537</v>
      </c>
      <c r="K10" s="729">
        <v>2594</v>
      </c>
      <c r="L10" s="729">
        <v>1350</v>
      </c>
      <c r="M10" s="729">
        <v>1416</v>
      </c>
      <c r="N10" s="729">
        <v>1270</v>
      </c>
      <c r="O10" s="729">
        <v>553</v>
      </c>
      <c r="P10" s="729">
        <v>305</v>
      </c>
      <c r="Q10" s="729">
        <v>41</v>
      </c>
      <c r="R10" s="729">
        <v>40</v>
      </c>
      <c r="S10" s="729">
        <v>27</v>
      </c>
      <c r="T10" s="729">
        <v>28</v>
      </c>
      <c r="U10" s="729">
        <v>18</v>
      </c>
      <c r="V10" s="729">
        <v>2</v>
      </c>
      <c r="W10" s="729">
        <v>3</v>
      </c>
      <c r="X10" s="729">
        <v>2</v>
      </c>
      <c r="Y10" s="729">
        <v>0</v>
      </c>
      <c r="Z10" s="730">
        <v>12165</v>
      </c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</row>
    <row r="11" spans="1:47">
      <c r="A11" s="922"/>
      <c r="B11" s="921"/>
      <c r="C11" s="921" t="s">
        <v>320</v>
      </c>
      <c r="D11" s="721" t="s">
        <v>27</v>
      </c>
      <c r="E11" s="731">
        <v>0</v>
      </c>
      <c r="F11" s="731">
        <v>0</v>
      </c>
      <c r="G11" s="731">
        <v>0</v>
      </c>
      <c r="H11" s="731">
        <v>0</v>
      </c>
      <c r="I11" s="731">
        <v>0</v>
      </c>
      <c r="J11" s="731">
        <v>0</v>
      </c>
      <c r="K11" s="731">
        <v>2.2999999999999998</v>
      </c>
      <c r="L11" s="731">
        <v>5.93</v>
      </c>
      <c r="M11" s="731">
        <v>30.01</v>
      </c>
      <c r="N11" s="731">
        <v>167.06</v>
      </c>
      <c r="O11" s="731">
        <v>61.44</v>
      </c>
      <c r="P11" s="731">
        <v>8.83</v>
      </c>
      <c r="Q11" s="731">
        <v>0</v>
      </c>
      <c r="R11" s="731">
        <v>0.56999999999999995</v>
      </c>
      <c r="S11" s="731">
        <v>0</v>
      </c>
      <c r="T11" s="731">
        <v>0</v>
      </c>
      <c r="U11" s="731">
        <v>0</v>
      </c>
      <c r="V11" s="731">
        <v>0</v>
      </c>
      <c r="W11" s="731">
        <v>5.62</v>
      </c>
      <c r="X11" s="731">
        <v>0</v>
      </c>
      <c r="Y11" s="731">
        <v>0</v>
      </c>
      <c r="Z11" s="723">
        <v>281.76</v>
      </c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</row>
    <row r="12" spans="1:47">
      <c r="A12" s="922"/>
      <c r="B12" s="921"/>
      <c r="C12" s="921"/>
      <c r="D12" s="725" t="s">
        <v>28</v>
      </c>
      <c r="E12" s="726">
        <v>0</v>
      </c>
      <c r="F12" s="726">
        <v>0</v>
      </c>
      <c r="G12" s="726">
        <v>0</v>
      </c>
      <c r="H12" s="726">
        <v>0</v>
      </c>
      <c r="I12" s="726">
        <v>0</v>
      </c>
      <c r="J12" s="726">
        <v>0</v>
      </c>
      <c r="K12" s="726">
        <v>373</v>
      </c>
      <c r="L12" s="726">
        <v>1077</v>
      </c>
      <c r="M12" s="726">
        <v>5963</v>
      </c>
      <c r="N12" s="726">
        <v>32600</v>
      </c>
      <c r="O12" s="726">
        <v>12758</v>
      </c>
      <c r="P12" s="726">
        <v>2165</v>
      </c>
      <c r="Q12" s="726">
        <v>0</v>
      </c>
      <c r="R12" s="726">
        <v>160</v>
      </c>
      <c r="S12" s="726">
        <v>0</v>
      </c>
      <c r="T12" s="726">
        <v>0</v>
      </c>
      <c r="U12" s="726">
        <v>0</v>
      </c>
      <c r="V12" s="726">
        <v>0</v>
      </c>
      <c r="W12" s="726">
        <v>1956</v>
      </c>
      <c r="X12" s="726">
        <v>0</v>
      </c>
      <c r="Y12" s="726">
        <v>0</v>
      </c>
      <c r="Z12" s="727">
        <v>57052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4"/>
      <c r="AS12" s="724"/>
      <c r="AT12" s="724"/>
      <c r="AU12" s="724"/>
    </row>
    <row r="13" spans="1:47">
      <c r="A13" s="922"/>
      <c r="B13" s="921"/>
      <c r="C13" s="921"/>
      <c r="D13" s="728" t="s">
        <v>26</v>
      </c>
      <c r="E13" s="729">
        <v>0</v>
      </c>
      <c r="F13" s="729">
        <v>0</v>
      </c>
      <c r="G13" s="729">
        <v>0</v>
      </c>
      <c r="H13" s="729">
        <v>0</v>
      </c>
      <c r="I13" s="729">
        <v>0</v>
      </c>
      <c r="J13" s="729">
        <v>0</v>
      </c>
      <c r="K13" s="729">
        <v>16</v>
      </c>
      <c r="L13" s="729">
        <v>33</v>
      </c>
      <c r="M13" s="729">
        <v>130</v>
      </c>
      <c r="N13" s="729">
        <v>583</v>
      </c>
      <c r="O13" s="729">
        <v>161</v>
      </c>
      <c r="P13" s="729">
        <v>22</v>
      </c>
      <c r="Q13" s="729">
        <v>0</v>
      </c>
      <c r="R13" s="729">
        <v>1</v>
      </c>
      <c r="S13" s="729">
        <v>0</v>
      </c>
      <c r="T13" s="729">
        <v>0</v>
      </c>
      <c r="U13" s="729">
        <v>0</v>
      </c>
      <c r="V13" s="729">
        <v>0</v>
      </c>
      <c r="W13" s="729">
        <v>12</v>
      </c>
      <c r="X13" s="729">
        <v>0</v>
      </c>
      <c r="Y13" s="729">
        <v>0</v>
      </c>
      <c r="Z13" s="730">
        <v>958</v>
      </c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24"/>
      <c r="AT13" s="724"/>
      <c r="AU13" s="724"/>
    </row>
    <row r="14" spans="1:47">
      <c r="A14" s="922"/>
      <c r="B14" s="921"/>
      <c r="C14" s="920" t="s">
        <v>321</v>
      </c>
      <c r="D14" s="721" t="s">
        <v>27</v>
      </c>
      <c r="E14" s="731">
        <v>0</v>
      </c>
      <c r="F14" s="731">
        <v>0</v>
      </c>
      <c r="G14" s="731">
        <v>0</v>
      </c>
      <c r="H14" s="731">
        <v>0</v>
      </c>
      <c r="I14" s="731">
        <v>0</v>
      </c>
      <c r="J14" s="731">
        <v>1.88</v>
      </c>
      <c r="K14" s="731">
        <v>2.7</v>
      </c>
      <c r="L14" s="731">
        <v>16.350000000000001</v>
      </c>
      <c r="M14" s="731">
        <v>64.930000000000007</v>
      </c>
      <c r="N14" s="731">
        <v>44.51</v>
      </c>
      <c r="O14" s="731">
        <v>1.26</v>
      </c>
      <c r="P14" s="731">
        <v>0</v>
      </c>
      <c r="Q14" s="731">
        <v>0</v>
      </c>
      <c r="R14" s="731">
        <v>0</v>
      </c>
      <c r="S14" s="731">
        <v>0</v>
      </c>
      <c r="T14" s="731">
        <v>0</v>
      </c>
      <c r="U14" s="731">
        <v>0</v>
      </c>
      <c r="V14" s="731">
        <v>0</v>
      </c>
      <c r="W14" s="731">
        <v>0</v>
      </c>
      <c r="X14" s="731">
        <v>0</v>
      </c>
      <c r="Y14" s="731">
        <v>0</v>
      </c>
      <c r="Z14" s="723">
        <v>131.63</v>
      </c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</row>
    <row r="15" spans="1:47">
      <c r="A15" s="922"/>
      <c r="B15" s="921"/>
      <c r="C15" s="920"/>
      <c r="D15" s="725" t="s">
        <v>28</v>
      </c>
      <c r="E15" s="726">
        <v>0</v>
      </c>
      <c r="F15" s="726">
        <v>0</v>
      </c>
      <c r="G15" s="726">
        <v>0</v>
      </c>
      <c r="H15" s="726">
        <v>0</v>
      </c>
      <c r="I15" s="726">
        <v>0</v>
      </c>
      <c r="J15" s="726">
        <v>235</v>
      </c>
      <c r="K15" s="726">
        <v>437</v>
      </c>
      <c r="L15" s="726">
        <v>2979</v>
      </c>
      <c r="M15" s="726">
        <v>13319</v>
      </c>
      <c r="N15" s="726">
        <v>9767</v>
      </c>
      <c r="O15" s="726">
        <v>265</v>
      </c>
      <c r="P15" s="726">
        <v>0</v>
      </c>
      <c r="Q15" s="726">
        <v>0</v>
      </c>
      <c r="R15" s="726">
        <v>0</v>
      </c>
      <c r="S15" s="726">
        <v>0</v>
      </c>
      <c r="T15" s="726">
        <v>0</v>
      </c>
      <c r="U15" s="726">
        <v>0</v>
      </c>
      <c r="V15" s="726">
        <v>0</v>
      </c>
      <c r="W15" s="726">
        <v>0</v>
      </c>
      <c r="X15" s="726">
        <v>0</v>
      </c>
      <c r="Y15" s="726">
        <v>0</v>
      </c>
      <c r="Z15" s="727">
        <v>27002</v>
      </c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4"/>
      <c r="AS15" s="724"/>
      <c r="AT15" s="724"/>
      <c r="AU15" s="724"/>
    </row>
    <row r="16" spans="1:47">
      <c r="A16" s="922"/>
      <c r="B16" s="921"/>
      <c r="C16" s="920"/>
      <c r="D16" s="728" t="s">
        <v>26</v>
      </c>
      <c r="E16" s="729">
        <v>0</v>
      </c>
      <c r="F16" s="729">
        <v>0</v>
      </c>
      <c r="G16" s="729">
        <v>0</v>
      </c>
      <c r="H16" s="729">
        <v>0</v>
      </c>
      <c r="I16" s="729">
        <v>0</v>
      </c>
      <c r="J16" s="729">
        <v>14</v>
      </c>
      <c r="K16" s="729">
        <v>18</v>
      </c>
      <c r="L16" s="729">
        <v>89</v>
      </c>
      <c r="M16" s="729">
        <v>294</v>
      </c>
      <c r="N16" s="729">
        <v>166</v>
      </c>
      <c r="O16" s="729">
        <v>3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32">
        <v>584</v>
      </c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24"/>
      <c r="AT16" s="724"/>
      <c r="AU16" s="724"/>
    </row>
    <row r="17" spans="1:47">
      <c r="A17" s="922"/>
      <c r="B17" s="921" t="s">
        <v>30</v>
      </c>
      <c r="C17" s="921"/>
      <c r="D17" s="721" t="s">
        <v>27</v>
      </c>
      <c r="E17" s="731">
        <f>E5+E8+E11+E14</f>
        <v>0.26</v>
      </c>
      <c r="F17" s="731">
        <f t="shared" ref="F17:Z19" si="0">F5+F8+F11+F14</f>
        <v>53.309999999999995</v>
      </c>
      <c r="G17" s="731">
        <f t="shared" si="0"/>
        <v>55.14</v>
      </c>
      <c r="H17" s="731">
        <f t="shared" si="0"/>
        <v>138.22999999999999</v>
      </c>
      <c r="I17" s="731">
        <f t="shared" si="0"/>
        <v>203.18</v>
      </c>
      <c r="J17" s="731">
        <f t="shared" si="0"/>
        <v>288.41999999999996</v>
      </c>
      <c r="K17" s="731">
        <f t="shared" si="0"/>
        <v>666.22</v>
      </c>
      <c r="L17" s="731">
        <f t="shared" si="0"/>
        <v>510.32</v>
      </c>
      <c r="M17" s="731">
        <f t="shared" si="0"/>
        <v>826.24</v>
      </c>
      <c r="N17" s="731">
        <f t="shared" si="0"/>
        <v>1298.6799999999998</v>
      </c>
      <c r="O17" s="731">
        <f t="shared" si="0"/>
        <v>1385.91</v>
      </c>
      <c r="P17" s="731">
        <f t="shared" si="0"/>
        <v>738.3900000000001</v>
      </c>
      <c r="Q17" s="731">
        <f t="shared" si="0"/>
        <v>266.83999999999997</v>
      </c>
      <c r="R17" s="731">
        <f t="shared" si="0"/>
        <v>91.809999999999988</v>
      </c>
      <c r="S17" s="731">
        <f t="shared" si="0"/>
        <v>91.38</v>
      </c>
      <c r="T17" s="731">
        <f t="shared" si="0"/>
        <v>117.2</v>
      </c>
      <c r="U17" s="731">
        <f t="shared" si="0"/>
        <v>39.67</v>
      </c>
      <c r="V17" s="731">
        <f t="shared" si="0"/>
        <v>17.3</v>
      </c>
      <c r="W17" s="731">
        <f t="shared" si="0"/>
        <v>53.07</v>
      </c>
      <c r="X17" s="731">
        <f t="shared" si="0"/>
        <v>10.540000000000001</v>
      </c>
      <c r="Y17" s="731">
        <f t="shared" si="0"/>
        <v>3.27</v>
      </c>
      <c r="Z17" s="723">
        <f t="shared" si="0"/>
        <v>6855.38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</row>
    <row r="18" spans="1:47">
      <c r="A18" s="922"/>
      <c r="B18" s="921"/>
      <c r="C18" s="921"/>
      <c r="D18" s="725" t="s">
        <v>28</v>
      </c>
      <c r="E18" s="726">
        <f>E6+E9+E12+E15</f>
        <v>2</v>
      </c>
      <c r="F18" s="726">
        <f t="shared" si="0"/>
        <v>3006</v>
      </c>
      <c r="G18" s="726">
        <f t="shared" si="0"/>
        <v>5080</v>
      </c>
      <c r="H18" s="726">
        <f t="shared" si="0"/>
        <v>19981</v>
      </c>
      <c r="I18" s="726">
        <f t="shared" si="0"/>
        <v>33772</v>
      </c>
      <c r="J18" s="726">
        <f t="shared" si="0"/>
        <v>63676</v>
      </c>
      <c r="K18" s="726">
        <f t="shared" si="0"/>
        <v>170190</v>
      </c>
      <c r="L18" s="726">
        <f t="shared" si="0"/>
        <v>165624</v>
      </c>
      <c r="M18" s="726">
        <f t="shared" si="0"/>
        <v>306267</v>
      </c>
      <c r="N18" s="726">
        <f t="shared" si="0"/>
        <v>513246</v>
      </c>
      <c r="O18" s="726">
        <f t="shared" si="0"/>
        <v>675028</v>
      </c>
      <c r="P18" s="726">
        <f t="shared" si="0"/>
        <v>389530</v>
      </c>
      <c r="Q18" s="726">
        <f t="shared" si="0"/>
        <v>153056</v>
      </c>
      <c r="R18" s="726">
        <f t="shared" si="0"/>
        <v>52623</v>
      </c>
      <c r="S18" s="726">
        <f t="shared" si="0"/>
        <v>55257</v>
      </c>
      <c r="T18" s="726">
        <f t="shared" si="0"/>
        <v>73683</v>
      </c>
      <c r="U18" s="726">
        <f t="shared" si="0"/>
        <v>22979</v>
      </c>
      <c r="V18" s="726">
        <f t="shared" si="0"/>
        <v>10946</v>
      </c>
      <c r="W18" s="726">
        <f t="shared" si="0"/>
        <v>35736</v>
      </c>
      <c r="X18" s="726">
        <f t="shared" si="0"/>
        <v>7017</v>
      </c>
      <c r="Y18" s="726">
        <f t="shared" si="0"/>
        <v>2117</v>
      </c>
      <c r="Z18" s="727">
        <f t="shared" si="0"/>
        <v>2758816</v>
      </c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4"/>
      <c r="AS18" s="724"/>
      <c r="AT18" s="724"/>
      <c r="AU18" s="724"/>
    </row>
    <row r="19" spans="1:47">
      <c r="A19" s="922"/>
      <c r="B19" s="921"/>
      <c r="C19" s="921"/>
      <c r="D19" s="728" t="s">
        <v>26</v>
      </c>
      <c r="E19" s="733">
        <f>E7+E10+E13+E16</f>
        <v>0</v>
      </c>
      <c r="F19" s="733">
        <f t="shared" si="0"/>
        <v>712</v>
      </c>
      <c r="G19" s="733">
        <f t="shared" si="0"/>
        <v>964</v>
      </c>
      <c r="H19" s="733">
        <f t="shared" si="0"/>
        <v>1477</v>
      </c>
      <c r="I19" s="733">
        <f t="shared" si="0"/>
        <v>1700</v>
      </c>
      <c r="J19" s="733">
        <f t="shared" si="0"/>
        <v>2157</v>
      </c>
      <c r="K19" s="733">
        <f t="shared" si="0"/>
        <v>4443</v>
      </c>
      <c r="L19" s="733">
        <f t="shared" si="0"/>
        <v>3191</v>
      </c>
      <c r="M19" s="733">
        <f t="shared" si="0"/>
        <v>4611</v>
      </c>
      <c r="N19" s="733">
        <f t="shared" si="0"/>
        <v>6369</v>
      </c>
      <c r="O19" s="733">
        <f t="shared" si="0"/>
        <v>6385</v>
      </c>
      <c r="P19" s="733">
        <f t="shared" si="0"/>
        <v>2829</v>
      </c>
      <c r="Q19" s="733">
        <f t="shared" si="0"/>
        <v>925</v>
      </c>
      <c r="R19" s="733">
        <f t="shared" si="0"/>
        <v>239</v>
      </c>
      <c r="S19" s="733">
        <f t="shared" si="0"/>
        <v>241</v>
      </c>
      <c r="T19" s="733">
        <f t="shared" si="0"/>
        <v>229</v>
      </c>
      <c r="U19" s="733">
        <f t="shared" si="0"/>
        <v>73</v>
      </c>
      <c r="V19" s="733">
        <f t="shared" si="0"/>
        <v>21</v>
      </c>
      <c r="W19" s="733">
        <f t="shared" si="0"/>
        <v>80</v>
      </c>
      <c r="X19" s="733">
        <f t="shared" si="0"/>
        <v>13</v>
      </c>
      <c r="Y19" s="733">
        <f t="shared" si="0"/>
        <v>5</v>
      </c>
      <c r="Z19" s="734">
        <f t="shared" si="0"/>
        <v>36664</v>
      </c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24"/>
      <c r="AT19" s="724"/>
      <c r="AU19" s="724"/>
    </row>
    <row r="20" spans="1:47">
      <c r="A20" s="922"/>
      <c r="B20" s="921" t="s">
        <v>31</v>
      </c>
      <c r="C20" s="920" t="s">
        <v>322</v>
      </c>
      <c r="D20" s="721" t="s">
        <v>27</v>
      </c>
      <c r="E20" s="731">
        <v>0</v>
      </c>
      <c r="F20" s="731">
        <v>0</v>
      </c>
      <c r="G20" s="731">
        <v>0.25</v>
      </c>
      <c r="H20" s="731">
        <v>0</v>
      </c>
      <c r="I20" s="731">
        <v>0.38</v>
      </c>
      <c r="J20" s="731">
        <v>0.9</v>
      </c>
      <c r="K20" s="731">
        <v>0</v>
      </c>
      <c r="L20" s="731">
        <v>0.65</v>
      </c>
      <c r="M20" s="731">
        <v>5.22</v>
      </c>
      <c r="N20" s="731">
        <v>1.53</v>
      </c>
      <c r="O20" s="731">
        <v>0</v>
      </c>
      <c r="P20" s="731">
        <v>0</v>
      </c>
      <c r="Q20" s="731">
        <v>0</v>
      </c>
      <c r="R20" s="731">
        <v>0</v>
      </c>
      <c r="S20" s="731">
        <v>0</v>
      </c>
      <c r="T20" s="731">
        <v>0</v>
      </c>
      <c r="U20" s="731">
        <v>0</v>
      </c>
      <c r="V20" s="731">
        <v>0</v>
      </c>
      <c r="W20" s="731">
        <v>0</v>
      </c>
      <c r="X20" s="731">
        <v>0</v>
      </c>
      <c r="Y20" s="731">
        <v>0</v>
      </c>
      <c r="Z20" s="723">
        <v>8.93</v>
      </c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24"/>
      <c r="AT20" s="724"/>
      <c r="AU20" s="724"/>
    </row>
    <row r="21" spans="1:47">
      <c r="A21" s="922"/>
      <c r="B21" s="921"/>
      <c r="C21" s="920"/>
      <c r="D21" s="725" t="s">
        <v>28</v>
      </c>
      <c r="E21" s="726">
        <v>0</v>
      </c>
      <c r="F21" s="726">
        <v>0</v>
      </c>
      <c r="G21" s="726">
        <v>9</v>
      </c>
      <c r="H21" s="726">
        <v>0</v>
      </c>
      <c r="I21" s="726">
        <v>21</v>
      </c>
      <c r="J21" s="726">
        <v>53</v>
      </c>
      <c r="K21" s="726">
        <v>0</v>
      </c>
      <c r="L21" s="726">
        <v>55</v>
      </c>
      <c r="M21" s="726">
        <v>374</v>
      </c>
      <c r="N21" s="726">
        <v>110</v>
      </c>
      <c r="O21" s="726">
        <v>0</v>
      </c>
      <c r="P21" s="726">
        <v>0</v>
      </c>
      <c r="Q21" s="726">
        <v>0</v>
      </c>
      <c r="R21" s="726">
        <v>0</v>
      </c>
      <c r="S21" s="726">
        <v>0</v>
      </c>
      <c r="T21" s="726">
        <v>0</v>
      </c>
      <c r="U21" s="726">
        <v>0</v>
      </c>
      <c r="V21" s="726">
        <v>0</v>
      </c>
      <c r="W21" s="726">
        <v>0</v>
      </c>
      <c r="X21" s="726">
        <v>0</v>
      </c>
      <c r="Y21" s="726">
        <v>0</v>
      </c>
      <c r="Z21" s="727">
        <v>622</v>
      </c>
      <c r="AA21" s="724"/>
      <c r="AB21" s="724"/>
      <c r="AC21" s="724"/>
      <c r="AD21" s="724"/>
      <c r="AE21" s="724"/>
      <c r="AF21" s="724"/>
      <c r="AG21" s="724"/>
      <c r="AH21" s="724"/>
      <c r="AI21" s="724"/>
      <c r="AJ21" s="724"/>
      <c r="AK21" s="724"/>
      <c r="AL21" s="724"/>
      <c r="AM21" s="724"/>
      <c r="AN21" s="724"/>
      <c r="AO21" s="724"/>
      <c r="AP21" s="724"/>
      <c r="AQ21" s="724"/>
      <c r="AR21" s="724"/>
      <c r="AS21" s="724"/>
      <c r="AT21" s="724"/>
      <c r="AU21" s="724"/>
    </row>
    <row r="22" spans="1:47">
      <c r="A22" s="922"/>
      <c r="B22" s="921"/>
      <c r="C22" s="920"/>
      <c r="D22" s="728" t="s">
        <v>26</v>
      </c>
      <c r="E22" s="729">
        <v>0</v>
      </c>
      <c r="F22" s="729">
        <v>0</v>
      </c>
      <c r="G22" s="729">
        <v>1</v>
      </c>
      <c r="H22" s="729">
        <v>0</v>
      </c>
      <c r="I22" s="729">
        <v>1</v>
      </c>
      <c r="J22" s="729">
        <v>2</v>
      </c>
      <c r="K22" s="729">
        <v>0</v>
      </c>
      <c r="L22" s="729">
        <v>1</v>
      </c>
      <c r="M22" s="729">
        <v>3</v>
      </c>
      <c r="N22" s="729">
        <v>1</v>
      </c>
      <c r="O22" s="729">
        <v>0</v>
      </c>
      <c r="P22" s="729">
        <v>0</v>
      </c>
      <c r="Q22" s="729">
        <v>0</v>
      </c>
      <c r="R22" s="729">
        <v>0</v>
      </c>
      <c r="S22" s="729">
        <v>0</v>
      </c>
      <c r="T22" s="729">
        <v>0</v>
      </c>
      <c r="U22" s="729">
        <v>0</v>
      </c>
      <c r="V22" s="729">
        <v>0</v>
      </c>
      <c r="W22" s="729">
        <v>0</v>
      </c>
      <c r="X22" s="729">
        <v>0</v>
      </c>
      <c r="Y22" s="729">
        <v>0</v>
      </c>
      <c r="Z22" s="730">
        <v>9</v>
      </c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24"/>
      <c r="AT22" s="724"/>
      <c r="AU22" s="724"/>
    </row>
    <row r="23" spans="1:47">
      <c r="A23" s="922"/>
      <c r="B23" s="921"/>
      <c r="C23" s="920" t="s">
        <v>323</v>
      </c>
      <c r="D23" s="721" t="s">
        <v>27</v>
      </c>
      <c r="E23" s="731">
        <v>0</v>
      </c>
      <c r="F23" s="731">
        <v>0.19</v>
      </c>
      <c r="G23" s="731">
        <v>0.4</v>
      </c>
      <c r="H23" s="731">
        <v>1.75</v>
      </c>
      <c r="I23" s="731">
        <v>0</v>
      </c>
      <c r="J23" s="731">
        <v>0</v>
      </c>
      <c r="K23" s="731">
        <v>0</v>
      </c>
      <c r="L23" s="731">
        <v>0</v>
      </c>
      <c r="M23" s="731">
        <v>3.43</v>
      </c>
      <c r="N23" s="731">
        <v>0</v>
      </c>
      <c r="O23" s="731">
        <v>14.13</v>
      </c>
      <c r="P23" s="731">
        <v>0</v>
      </c>
      <c r="Q23" s="731">
        <v>0</v>
      </c>
      <c r="R23" s="731">
        <v>0</v>
      </c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23">
        <v>19.899999999999999</v>
      </c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24"/>
      <c r="AT23" s="724"/>
      <c r="AU23" s="724"/>
    </row>
    <row r="24" spans="1:47">
      <c r="A24" s="922"/>
      <c r="B24" s="921"/>
      <c r="C24" s="920"/>
      <c r="D24" s="725" t="s">
        <v>28</v>
      </c>
      <c r="E24" s="726">
        <v>0</v>
      </c>
      <c r="F24" s="726">
        <v>1</v>
      </c>
      <c r="G24" s="726">
        <v>11</v>
      </c>
      <c r="H24" s="726">
        <v>89</v>
      </c>
      <c r="I24" s="726">
        <v>0</v>
      </c>
      <c r="J24" s="726">
        <v>0</v>
      </c>
      <c r="K24" s="726">
        <v>0</v>
      </c>
      <c r="L24" s="726">
        <v>0</v>
      </c>
      <c r="M24" s="726">
        <v>295</v>
      </c>
      <c r="N24" s="726">
        <v>0</v>
      </c>
      <c r="O24" s="726">
        <v>1017</v>
      </c>
      <c r="P24" s="726">
        <v>0</v>
      </c>
      <c r="Q24" s="726">
        <v>0</v>
      </c>
      <c r="R24" s="726">
        <v>0</v>
      </c>
      <c r="S24" s="726">
        <v>0</v>
      </c>
      <c r="T24" s="726">
        <v>0</v>
      </c>
      <c r="U24" s="726">
        <v>0</v>
      </c>
      <c r="V24" s="726">
        <v>0</v>
      </c>
      <c r="W24" s="726">
        <v>0</v>
      </c>
      <c r="X24" s="726">
        <v>0</v>
      </c>
      <c r="Y24" s="726">
        <v>0</v>
      </c>
      <c r="Z24" s="727">
        <v>1413</v>
      </c>
      <c r="AA24" s="724"/>
      <c r="AB24" s="724"/>
      <c r="AC24" s="724"/>
      <c r="AD24" s="724"/>
      <c r="AE24" s="724"/>
      <c r="AF24" s="724"/>
      <c r="AG24" s="724"/>
      <c r="AH24" s="724"/>
      <c r="AI24" s="724"/>
      <c r="AJ24" s="724"/>
      <c r="AK24" s="724"/>
      <c r="AL24" s="724"/>
      <c r="AM24" s="724"/>
      <c r="AN24" s="724"/>
      <c r="AO24" s="724"/>
      <c r="AP24" s="724"/>
      <c r="AQ24" s="724"/>
      <c r="AR24" s="724"/>
      <c r="AS24" s="724"/>
      <c r="AT24" s="724"/>
      <c r="AU24" s="724"/>
    </row>
    <row r="25" spans="1:47">
      <c r="A25" s="922"/>
      <c r="B25" s="921"/>
      <c r="C25" s="920"/>
      <c r="D25" s="728" t="s">
        <v>26</v>
      </c>
      <c r="E25" s="729">
        <v>0</v>
      </c>
      <c r="F25" s="729">
        <v>0</v>
      </c>
      <c r="G25" s="729">
        <v>2</v>
      </c>
      <c r="H25" s="729">
        <v>7</v>
      </c>
      <c r="I25" s="729">
        <v>0</v>
      </c>
      <c r="J25" s="729">
        <v>0</v>
      </c>
      <c r="K25" s="729">
        <v>0</v>
      </c>
      <c r="L25" s="729">
        <v>0</v>
      </c>
      <c r="M25" s="729">
        <v>1</v>
      </c>
      <c r="N25" s="729">
        <v>0</v>
      </c>
      <c r="O25" s="729">
        <v>6</v>
      </c>
      <c r="P25" s="729">
        <v>0</v>
      </c>
      <c r="Q25" s="729">
        <v>0</v>
      </c>
      <c r="R25" s="729">
        <v>0</v>
      </c>
      <c r="S25" s="729">
        <v>0</v>
      </c>
      <c r="T25" s="729">
        <v>0</v>
      </c>
      <c r="U25" s="729">
        <v>0</v>
      </c>
      <c r="V25" s="729">
        <v>0</v>
      </c>
      <c r="W25" s="729">
        <v>0</v>
      </c>
      <c r="X25" s="729">
        <v>0</v>
      </c>
      <c r="Y25" s="729">
        <v>0</v>
      </c>
      <c r="Z25" s="732">
        <v>16</v>
      </c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24"/>
      <c r="AT25" s="724"/>
      <c r="AU25" s="724"/>
    </row>
    <row r="26" spans="1:47">
      <c r="A26" s="922"/>
      <c r="B26" s="921" t="s">
        <v>30</v>
      </c>
      <c r="C26" s="921"/>
      <c r="D26" s="721" t="s">
        <v>27</v>
      </c>
      <c r="E26" s="731">
        <f>E20+E23</f>
        <v>0</v>
      </c>
      <c r="F26" s="731">
        <f t="shared" ref="F26:Z28" si="1">F20+F23</f>
        <v>0.19</v>
      </c>
      <c r="G26" s="731">
        <f t="shared" si="1"/>
        <v>0.65</v>
      </c>
      <c r="H26" s="731">
        <f t="shared" si="1"/>
        <v>1.75</v>
      </c>
      <c r="I26" s="731">
        <f t="shared" si="1"/>
        <v>0.38</v>
      </c>
      <c r="J26" s="731">
        <f t="shared" si="1"/>
        <v>0.9</v>
      </c>
      <c r="K26" s="731">
        <f t="shared" si="1"/>
        <v>0</v>
      </c>
      <c r="L26" s="731">
        <f t="shared" si="1"/>
        <v>0.65</v>
      </c>
      <c r="M26" s="731">
        <f t="shared" si="1"/>
        <v>8.65</v>
      </c>
      <c r="N26" s="731">
        <f t="shared" si="1"/>
        <v>1.53</v>
      </c>
      <c r="O26" s="731">
        <f t="shared" si="1"/>
        <v>14.13</v>
      </c>
      <c r="P26" s="731">
        <f t="shared" si="1"/>
        <v>0</v>
      </c>
      <c r="Q26" s="731">
        <f t="shared" si="1"/>
        <v>0</v>
      </c>
      <c r="R26" s="731">
        <f t="shared" si="1"/>
        <v>0</v>
      </c>
      <c r="S26" s="731">
        <f t="shared" si="1"/>
        <v>0</v>
      </c>
      <c r="T26" s="731">
        <f t="shared" si="1"/>
        <v>0</v>
      </c>
      <c r="U26" s="731">
        <f t="shared" si="1"/>
        <v>0</v>
      </c>
      <c r="V26" s="731">
        <f t="shared" si="1"/>
        <v>0</v>
      </c>
      <c r="W26" s="731">
        <f t="shared" si="1"/>
        <v>0</v>
      </c>
      <c r="X26" s="731">
        <f t="shared" si="1"/>
        <v>0</v>
      </c>
      <c r="Y26" s="731">
        <f t="shared" si="1"/>
        <v>0</v>
      </c>
      <c r="Z26" s="723">
        <f t="shared" si="1"/>
        <v>28.83</v>
      </c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24"/>
      <c r="AT26" s="724"/>
      <c r="AU26" s="724"/>
    </row>
    <row r="27" spans="1:47">
      <c r="A27" s="922"/>
      <c r="B27" s="921"/>
      <c r="C27" s="921"/>
      <c r="D27" s="725" t="s">
        <v>28</v>
      </c>
      <c r="E27" s="726">
        <f>E21+E24</f>
        <v>0</v>
      </c>
      <c r="F27" s="726">
        <f t="shared" si="1"/>
        <v>1</v>
      </c>
      <c r="G27" s="726">
        <f t="shared" si="1"/>
        <v>20</v>
      </c>
      <c r="H27" s="726">
        <f t="shared" si="1"/>
        <v>89</v>
      </c>
      <c r="I27" s="726">
        <f t="shared" si="1"/>
        <v>21</v>
      </c>
      <c r="J27" s="726">
        <f t="shared" si="1"/>
        <v>53</v>
      </c>
      <c r="K27" s="726">
        <f t="shared" si="1"/>
        <v>0</v>
      </c>
      <c r="L27" s="726">
        <f t="shared" si="1"/>
        <v>55</v>
      </c>
      <c r="M27" s="726">
        <f t="shared" si="1"/>
        <v>669</v>
      </c>
      <c r="N27" s="726">
        <f t="shared" si="1"/>
        <v>110</v>
      </c>
      <c r="O27" s="726">
        <f t="shared" si="1"/>
        <v>1017</v>
      </c>
      <c r="P27" s="726">
        <f t="shared" si="1"/>
        <v>0</v>
      </c>
      <c r="Q27" s="726">
        <f t="shared" si="1"/>
        <v>0</v>
      </c>
      <c r="R27" s="726">
        <f t="shared" si="1"/>
        <v>0</v>
      </c>
      <c r="S27" s="726">
        <f t="shared" si="1"/>
        <v>0</v>
      </c>
      <c r="T27" s="726">
        <f t="shared" si="1"/>
        <v>0</v>
      </c>
      <c r="U27" s="726">
        <f t="shared" si="1"/>
        <v>0</v>
      </c>
      <c r="V27" s="726">
        <f t="shared" si="1"/>
        <v>0</v>
      </c>
      <c r="W27" s="726">
        <f t="shared" si="1"/>
        <v>0</v>
      </c>
      <c r="X27" s="726">
        <f t="shared" si="1"/>
        <v>0</v>
      </c>
      <c r="Y27" s="726">
        <f t="shared" si="1"/>
        <v>0</v>
      </c>
      <c r="Z27" s="727">
        <f t="shared" si="1"/>
        <v>2035</v>
      </c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24"/>
      <c r="AT27" s="724"/>
      <c r="AU27" s="724"/>
    </row>
    <row r="28" spans="1:47">
      <c r="A28" s="922"/>
      <c r="B28" s="921"/>
      <c r="C28" s="921"/>
      <c r="D28" s="728" t="s">
        <v>26</v>
      </c>
      <c r="E28" s="733">
        <f>E22+E25</f>
        <v>0</v>
      </c>
      <c r="F28" s="733">
        <f t="shared" si="1"/>
        <v>0</v>
      </c>
      <c r="G28" s="733">
        <f t="shared" si="1"/>
        <v>3</v>
      </c>
      <c r="H28" s="733">
        <f t="shared" si="1"/>
        <v>7</v>
      </c>
      <c r="I28" s="733">
        <f t="shared" si="1"/>
        <v>1</v>
      </c>
      <c r="J28" s="733">
        <f t="shared" si="1"/>
        <v>2</v>
      </c>
      <c r="K28" s="733">
        <f t="shared" si="1"/>
        <v>0</v>
      </c>
      <c r="L28" s="733">
        <f t="shared" si="1"/>
        <v>1</v>
      </c>
      <c r="M28" s="733">
        <f t="shared" si="1"/>
        <v>4</v>
      </c>
      <c r="N28" s="733">
        <f t="shared" si="1"/>
        <v>1</v>
      </c>
      <c r="O28" s="733">
        <f t="shared" si="1"/>
        <v>6</v>
      </c>
      <c r="P28" s="733">
        <f t="shared" si="1"/>
        <v>0</v>
      </c>
      <c r="Q28" s="733">
        <f t="shared" si="1"/>
        <v>0</v>
      </c>
      <c r="R28" s="733">
        <f t="shared" si="1"/>
        <v>0</v>
      </c>
      <c r="S28" s="733">
        <f t="shared" si="1"/>
        <v>0</v>
      </c>
      <c r="T28" s="733">
        <f t="shared" si="1"/>
        <v>0</v>
      </c>
      <c r="U28" s="733">
        <f t="shared" si="1"/>
        <v>0</v>
      </c>
      <c r="V28" s="733">
        <f t="shared" si="1"/>
        <v>0</v>
      </c>
      <c r="W28" s="733">
        <f t="shared" si="1"/>
        <v>0</v>
      </c>
      <c r="X28" s="733">
        <f t="shared" si="1"/>
        <v>0</v>
      </c>
      <c r="Y28" s="733">
        <f t="shared" si="1"/>
        <v>0</v>
      </c>
      <c r="Z28" s="734">
        <f t="shared" si="1"/>
        <v>25</v>
      </c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4"/>
      <c r="AS28" s="724"/>
      <c r="AT28" s="724"/>
      <c r="AU28" s="724"/>
    </row>
    <row r="29" spans="1:47">
      <c r="A29" s="922" t="s">
        <v>24</v>
      </c>
      <c r="B29" s="921"/>
      <c r="C29" s="921"/>
      <c r="D29" s="721" t="s">
        <v>27</v>
      </c>
      <c r="E29" s="731">
        <f>E5+E8+E11+E14+E20+E23</f>
        <v>0.26</v>
      </c>
      <c r="F29" s="731">
        <f t="shared" ref="F29:Z31" si="2">F5+F8+F11+F14+F20+F23</f>
        <v>53.499999999999993</v>
      </c>
      <c r="G29" s="731">
        <f t="shared" si="2"/>
        <v>55.79</v>
      </c>
      <c r="H29" s="731">
        <f t="shared" si="2"/>
        <v>139.97999999999999</v>
      </c>
      <c r="I29" s="731">
        <f t="shared" si="2"/>
        <v>203.56</v>
      </c>
      <c r="J29" s="731">
        <f t="shared" si="2"/>
        <v>289.31999999999994</v>
      </c>
      <c r="K29" s="731">
        <f t="shared" si="2"/>
        <v>666.22</v>
      </c>
      <c r="L29" s="731">
        <f t="shared" si="2"/>
        <v>510.96999999999997</v>
      </c>
      <c r="M29" s="731">
        <f t="shared" si="2"/>
        <v>834.89</v>
      </c>
      <c r="N29" s="731">
        <f t="shared" si="2"/>
        <v>1300.2099999999998</v>
      </c>
      <c r="O29" s="731">
        <f t="shared" si="2"/>
        <v>1400.0400000000002</v>
      </c>
      <c r="P29" s="731">
        <f t="shared" si="2"/>
        <v>738.3900000000001</v>
      </c>
      <c r="Q29" s="731">
        <f t="shared" si="2"/>
        <v>266.83999999999997</v>
      </c>
      <c r="R29" s="731">
        <f t="shared" si="2"/>
        <v>91.809999999999988</v>
      </c>
      <c r="S29" s="731">
        <f t="shared" si="2"/>
        <v>91.38</v>
      </c>
      <c r="T29" s="731">
        <f t="shared" si="2"/>
        <v>117.2</v>
      </c>
      <c r="U29" s="731">
        <f t="shared" si="2"/>
        <v>39.67</v>
      </c>
      <c r="V29" s="731">
        <f t="shared" si="2"/>
        <v>17.3</v>
      </c>
      <c r="W29" s="731">
        <f t="shared" si="2"/>
        <v>53.07</v>
      </c>
      <c r="X29" s="731">
        <f t="shared" si="2"/>
        <v>10.540000000000001</v>
      </c>
      <c r="Y29" s="731">
        <f t="shared" si="2"/>
        <v>3.27</v>
      </c>
      <c r="Z29" s="723">
        <f t="shared" si="2"/>
        <v>6884.21</v>
      </c>
      <c r="AA29" s="724"/>
      <c r="AB29" s="724"/>
      <c r="AC29" s="724"/>
      <c r="AD29" s="724"/>
      <c r="AE29" s="724"/>
      <c r="AF29" s="724"/>
      <c r="AG29" s="724"/>
      <c r="AH29" s="724"/>
      <c r="AI29" s="724"/>
      <c r="AJ29" s="724"/>
      <c r="AK29" s="724"/>
      <c r="AL29" s="724"/>
      <c r="AM29" s="724"/>
      <c r="AN29" s="724"/>
      <c r="AO29" s="724"/>
      <c r="AP29" s="724"/>
      <c r="AQ29" s="724"/>
      <c r="AR29" s="724"/>
      <c r="AS29" s="724"/>
      <c r="AT29" s="724"/>
      <c r="AU29" s="724"/>
    </row>
    <row r="30" spans="1:47">
      <c r="A30" s="922"/>
      <c r="B30" s="921"/>
      <c r="C30" s="921"/>
      <c r="D30" s="725" t="s">
        <v>28</v>
      </c>
      <c r="E30" s="726">
        <f>E6+E9+E12+E15+E21+E24</f>
        <v>2</v>
      </c>
      <c r="F30" s="726">
        <f t="shared" si="2"/>
        <v>3007</v>
      </c>
      <c r="G30" s="726">
        <f t="shared" si="2"/>
        <v>5100</v>
      </c>
      <c r="H30" s="726">
        <f t="shared" si="2"/>
        <v>20070</v>
      </c>
      <c r="I30" s="726">
        <f t="shared" si="2"/>
        <v>33793</v>
      </c>
      <c r="J30" s="726">
        <f t="shared" si="2"/>
        <v>63729</v>
      </c>
      <c r="K30" s="726">
        <f t="shared" si="2"/>
        <v>170190</v>
      </c>
      <c r="L30" s="726">
        <f t="shared" si="2"/>
        <v>165679</v>
      </c>
      <c r="M30" s="726">
        <f t="shared" si="2"/>
        <v>306936</v>
      </c>
      <c r="N30" s="726">
        <f t="shared" si="2"/>
        <v>513356</v>
      </c>
      <c r="O30" s="726">
        <f t="shared" si="2"/>
        <v>676045</v>
      </c>
      <c r="P30" s="726">
        <f t="shared" si="2"/>
        <v>389530</v>
      </c>
      <c r="Q30" s="726">
        <f t="shared" si="2"/>
        <v>153056</v>
      </c>
      <c r="R30" s="726">
        <f t="shared" si="2"/>
        <v>52623</v>
      </c>
      <c r="S30" s="726">
        <f t="shared" si="2"/>
        <v>55257</v>
      </c>
      <c r="T30" s="726">
        <f t="shared" si="2"/>
        <v>73683</v>
      </c>
      <c r="U30" s="726">
        <f t="shared" si="2"/>
        <v>22979</v>
      </c>
      <c r="V30" s="726">
        <f t="shared" si="2"/>
        <v>10946</v>
      </c>
      <c r="W30" s="726">
        <f t="shared" si="2"/>
        <v>35736</v>
      </c>
      <c r="X30" s="726">
        <f t="shared" si="2"/>
        <v>7017</v>
      </c>
      <c r="Y30" s="726">
        <f t="shared" si="2"/>
        <v>2117</v>
      </c>
      <c r="Z30" s="727">
        <f t="shared" si="2"/>
        <v>2760851</v>
      </c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4"/>
      <c r="AR30" s="724"/>
      <c r="AS30" s="724"/>
      <c r="AT30" s="724"/>
      <c r="AU30" s="724"/>
    </row>
    <row r="31" spans="1:47">
      <c r="A31" s="922"/>
      <c r="B31" s="921"/>
      <c r="C31" s="921"/>
      <c r="D31" s="728" t="s">
        <v>26</v>
      </c>
      <c r="E31" s="733">
        <f>E7+E10+E13+E16+E22+E25</f>
        <v>0</v>
      </c>
      <c r="F31" s="733">
        <f t="shared" si="2"/>
        <v>712</v>
      </c>
      <c r="G31" s="733">
        <f t="shared" si="2"/>
        <v>967</v>
      </c>
      <c r="H31" s="733">
        <f t="shared" si="2"/>
        <v>1484</v>
      </c>
      <c r="I31" s="733">
        <f t="shared" si="2"/>
        <v>1701</v>
      </c>
      <c r="J31" s="733">
        <f t="shared" si="2"/>
        <v>2159</v>
      </c>
      <c r="K31" s="733">
        <f t="shared" si="2"/>
        <v>4443</v>
      </c>
      <c r="L31" s="733">
        <f t="shared" si="2"/>
        <v>3192</v>
      </c>
      <c r="M31" s="733">
        <f t="shared" si="2"/>
        <v>4615</v>
      </c>
      <c r="N31" s="733">
        <f t="shared" si="2"/>
        <v>6370</v>
      </c>
      <c r="O31" s="733">
        <f t="shared" si="2"/>
        <v>6391</v>
      </c>
      <c r="P31" s="733">
        <f t="shared" si="2"/>
        <v>2829</v>
      </c>
      <c r="Q31" s="733">
        <f t="shared" si="2"/>
        <v>925</v>
      </c>
      <c r="R31" s="733">
        <f t="shared" si="2"/>
        <v>239</v>
      </c>
      <c r="S31" s="733">
        <f t="shared" si="2"/>
        <v>241</v>
      </c>
      <c r="T31" s="733">
        <f t="shared" si="2"/>
        <v>229</v>
      </c>
      <c r="U31" s="733">
        <f t="shared" si="2"/>
        <v>73</v>
      </c>
      <c r="V31" s="733">
        <f t="shared" si="2"/>
        <v>21</v>
      </c>
      <c r="W31" s="733">
        <f t="shared" si="2"/>
        <v>80</v>
      </c>
      <c r="X31" s="733">
        <f t="shared" si="2"/>
        <v>13</v>
      </c>
      <c r="Y31" s="733">
        <f t="shared" si="2"/>
        <v>5</v>
      </c>
      <c r="Z31" s="734">
        <f t="shared" si="2"/>
        <v>36689</v>
      </c>
      <c r="AA31" s="724"/>
      <c r="AB31" s="724"/>
      <c r="AC31" s="724"/>
      <c r="AD31" s="724"/>
      <c r="AE31" s="724"/>
      <c r="AF31" s="724"/>
      <c r="AG31" s="724"/>
      <c r="AH31" s="724"/>
      <c r="AI31" s="724"/>
      <c r="AJ31" s="724"/>
      <c r="AK31" s="724"/>
      <c r="AL31" s="724"/>
      <c r="AM31" s="724"/>
      <c r="AN31" s="724"/>
      <c r="AO31" s="724"/>
      <c r="AP31" s="724"/>
      <c r="AQ31" s="724"/>
      <c r="AR31" s="724"/>
      <c r="AS31" s="724"/>
      <c r="AT31" s="724"/>
      <c r="AU31" s="724"/>
    </row>
    <row r="32" spans="1:47">
      <c r="A32" s="922" t="s">
        <v>34</v>
      </c>
      <c r="B32" s="921" t="s">
        <v>29</v>
      </c>
      <c r="C32" s="920" t="s">
        <v>369</v>
      </c>
      <c r="D32" s="721" t="s">
        <v>27</v>
      </c>
      <c r="E32" s="731">
        <v>0</v>
      </c>
      <c r="F32" s="731">
        <v>0</v>
      </c>
      <c r="G32" s="731">
        <v>0</v>
      </c>
      <c r="H32" s="731">
        <v>0</v>
      </c>
      <c r="I32" s="731">
        <v>0</v>
      </c>
      <c r="J32" s="731">
        <v>0</v>
      </c>
      <c r="K32" s="731">
        <v>0</v>
      </c>
      <c r="L32" s="731">
        <v>1.81</v>
      </c>
      <c r="M32" s="731">
        <v>0.06</v>
      </c>
      <c r="N32" s="731">
        <v>7.5</v>
      </c>
      <c r="O32" s="731">
        <v>2.6</v>
      </c>
      <c r="P32" s="731">
        <v>7.58</v>
      </c>
      <c r="Q32" s="731">
        <v>2.62</v>
      </c>
      <c r="R32" s="731">
        <v>18.600000000000001</v>
      </c>
      <c r="S32" s="731">
        <v>0.87</v>
      </c>
      <c r="T32" s="731">
        <v>5.73</v>
      </c>
      <c r="U32" s="731">
        <v>5.98</v>
      </c>
      <c r="V32" s="731">
        <v>1.29</v>
      </c>
      <c r="W32" s="731">
        <v>3.16</v>
      </c>
      <c r="X32" s="731">
        <v>1.18</v>
      </c>
      <c r="Y32" s="731">
        <v>0.71</v>
      </c>
      <c r="Z32" s="723">
        <v>59.69</v>
      </c>
      <c r="AA32" s="724"/>
      <c r="AB32" s="724"/>
      <c r="AC32" s="724"/>
      <c r="AD32" s="724"/>
      <c r="AE32" s="724"/>
      <c r="AF32" s="724"/>
      <c r="AG32" s="724"/>
      <c r="AH32" s="724"/>
      <c r="AI32" s="724"/>
      <c r="AJ32" s="724"/>
      <c r="AK32" s="724"/>
      <c r="AL32" s="724"/>
      <c r="AM32" s="724"/>
      <c r="AN32" s="724"/>
      <c r="AO32" s="724"/>
      <c r="AP32" s="724"/>
      <c r="AQ32" s="724"/>
      <c r="AR32" s="724"/>
      <c r="AS32" s="724"/>
      <c r="AT32" s="724"/>
      <c r="AU32" s="724"/>
    </row>
    <row r="33" spans="1:47">
      <c r="A33" s="922"/>
      <c r="B33" s="921"/>
      <c r="C33" s="920"/>
      <c r="D33" s="725" t="s">
        <v>28</v>
      </c>
      <c r="E33" s="726">
        <v>0</v>
      </c>
      <c r="F33" s="726">
        <v>0</v>
      </c>
      <c r="G33" s="726">
        <v>0</v>
      </c>
      <c r="H33" s="726">
        <v>0</v>
      </c>
      <c r="I33" s="726">
        <v>0</v>
      </c>
      <c r="J33" s="726">
        <v>0</v>
      </c>
      <c r="K33" s="726">
        <v>0</v>
      </c>
      <c r="L33" s="726">
        <v>255</v>
      </c>
      <c r="M33" s="726">
        <v>10</v>
      </c>
      <c r="N33" s="726">
        <v>1447</v>
      </c>
      <c r="O33" s="726">
        <v>568</v>
      </c>
      <c r="P33" s="726">
        <v>1641</v>
      </c>
      <c r="Q33" s="726">
        <v>725</v>
      </c>
      <c r="R33" s="726">
        <v>5456</v>
      </c>
      <c r="S33" s="726">
        <v>253</v>
      </c>
      <c r="T33" s="726">
        <v>1585</v>
      </c>
      <c r="U33" s="726">
        <v>1670</v>
      </c>
      <c r="V33" s="726">
        <v>326</v>
      </c>
      <c r="W33" s="726">
        <v>835</v>
      </c>
      <c r="X33" s="726">
        <v>395</v>
      </c>
      <c r="Y33" s="726">
        <v>160</v>
      </c>
      <c r="Z33" s="727">
        <v>15326</v>
      </c>
      <c r="AA33" s="724"/>
      <c r="AB33" s="724"/>
      <c r="AC33" s="724"/>
      <c r="AD33" s="724"/>
      <c r="AE33" s="724"/>
      <c r="AF33" s="724"/>
      <c r="AG33" s="724"/>
      <c r="AH33" s="724"/>
      <c r="AI33" s="724"/>
      <c r="AJ33" s="724"/>
      <c r="AK33" s="724"/>
      <c r="AL33" s="724"/>
      <c r="AM33" s="724"/>
      <c r="AN33" s="724"/>
      <c r="AO33" s="724"/>
      <c r="AP33" s="724"/>
      <c r="AQ33" s="724"/>
      <c r="AR33" s="724"/>
      <c r="AS33" s="724"/>
      <c r="AT33" s="724"/>
      <c r="AU33" s="724"/>
    </row>
    <row r="34" spans="1:47">
      <c r="A34" s="922"/>
      <c r="B34" s="921"/>
      <c r="C34" s="920"/>
      <c r="D34" s="728" t="s">
        <v>26</v>
      </c>
      <c r="E34" s="729">
        <v>0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9</v>
      </c>
      <c r="M34" s="729">
        <v>0</v>
      </c>
      <c r="N34" s="729">
        <v>25</v>
      </c>
      <c r="O34" s="729">
        <v>8</v>
      </c>
      <c r="P34" s="729">
        <v>18</v>
      </c>
      <c r="Q34" s="729">
        <v>6</v>
      </c>
      <c r="R34" s="729">
        <v>39</v>
      </c>
      <c r="S34" s="729">
        <v>1</v>
      </c>
      <c r="T34" s="729">
        <v>11</v>
      </c>
      <c r="U34" s="729">
        <v>11</v>
      </c>
      <c r="V34" s="729">
        <v>2</v>
      </c>
      <c r="W34" s="729">
        <v>6</v>
      </c>
      <c r="X34" s="729">
        <v>2</v>
      </c>
      <c r="Y34" s="729">
        <v>0</v>
      </c>
      <c r="Z34" s="730">
        <v>138</v>
      </c>
      <c r="AA34" s="724"/>
      <c r="AB34" s="724"/>
      <c r="AC34" s="724"/>
      <c r="AD34" s="724"/>
      <c r="AE34" s="724"/>
      <c r="AF34" s="724"/>
      <c r="AG34" s="724"/>
      <c r="AH34" s="724"/>
      <c r="AI34" s="724"/>
      <c r="AJ34" s="724"/>
      <c r="AK34" s="724"/>
      <c r="AL34" s="724"/>
      <c r="AM34" s="724"/>
      <c r="AN34" s="724"/>
      <c r="AO34" s="724"/>
      <c r="AP34" s="724"/>
      <c r="AQ34" s="724"/>
      <c r="AR34" s="724"/>
      <c r="AS34" s="724"/>
      <c r="AT34" s="724"/>
      <c r="AU34" s="724"/>
    </row>
    <row r="35" spans="1:47">
      <c r="A35" s="922"/>
      <c r="B35" s="921"/>
      <c r="C35" s="920" t="s">
        <v>370</v>
      </c>
      <c r="D35" s="721" t="s">
        <v>27</v>
      </c>
      <c r="E35" s="731">
        <v>0</v>
      </c>
      <c r="F35" s="731">
        <v>0</v>
      </c>
      <c r="G35" s="731">
        <v>0</v>
      </c>
      <c r="H35" s="731">
        <v>0</v>
      </c>
      <c r="I35" s="731">
        <v>0</v>
      </c>
      <c r="J35" s="731">
        <v>0</v>
      </c>
      <c r="K35" s="731">
        <v>0</v>
      </c>
      <c r="L35" s="731">
        <v>0</v>
      </c>
      <c r="M35" s="731">
        <v>0</v>
      </c>
      <c r="N35" s="731">
        <v>0</v>
      </c>
      <c r="O35" s="731">
        <v>0</v>
      </c>
      <c r="P35" s="731">
        <v>0</v>
      </c>
      <c r="Q35" s="731">
        <v>0</v>
      </c>
      <c r="R35" s="731">
        <v>0</v>
      </c>
      <c r="S35" s="731">
        <v>0</v>
      </c>
      <c r="T35" s="731">
        <v>0</v>
      </c>
      <c r="U35" s="731">
        <v>0</v>
      </c>
      <c r="V35" s="731">
        <v>0</v>
      </c>
      <c r="W35" s="731">
        <v>0</v>
      </c>
      <c r="X35" s="731">
        <v>1.69</v>
      </c>
      <c r="Y35" s="731">
        <v>0</v>
      </c>
      <c r="Z35" s="723">
        <v>1.69</v>
      </c>
      <c r="AA35" s="724"/>
      <c r="AB35" s="724"/>
      <c r="AC35" s="724"/>
      <c r="AD35" s="724"/>
      <c r="AE35" s="724"/>
      <c r="AF35" s="724"/>
      <c r="AG35" s="724"/>
      <c r="AH35" s="724"/>
      <c r="AI35" s="724"/>
      <c r="AJ35" s="724"/>
      <c r="AK35" s="724"/>
      <c r="AL35" s="724"/>
      <c r="AM35" s="724"/>
      <c r="AN35" s="724"/>
      <c r="AO35" s="724"/>
      <c r="AP35" s="724"/>
      <c r="AQ35" s="724"/>
      <c r="AR35" s="724"/>
      <c r="AS35" s="724"/>
      <c r="AT35" s="724"/>
      <c r="AU35" s="724"/>
    </row>
    <row r="36" spans="1:47">
      <c r="A36" s="922"/>
      <c r="B36" s="921"/>
      <c r="C36" s="920"/>
      <c r="D36" s="725" t="s">
        <v>28</v>
      </c>
      <c r="E36" s="726">
        <v>0</v>
      </c>
      <c r="F36" s="726">
        <v>0</v>
      </c>
      <c r="G36" s="726">
        <v>0</v>
      </c>
      <c r="H36" s="726">
        <v>0</v>
      </c>
      <c r="I36" s="726">
        <v>0</v>
      </c>
      <c r="J36" s="726">
        <v>0</v>
      </c>
      <c r="K36" s="726">
        <v>0</v>
      </c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6">
        <v>0</v>
      </c>
      <c r="S36" s="726">
        <v>0</v>
      </c>
      <c r="T36" s="726">
        <v>0</v>
      </c>
      <c r="U36" s="726">
        <v>0</v>
      </c>
      <c r="V36" s="726">
        <v>0</v>
      </c>
      <c r="W36" s="726">
        <v>0</v>
      </c>
      <c r="X36" s="726">
        <v>490</v>
      </c>
      <c r="Y36" s="726">
        <v>0</v>
      </c>
      <c r="Z36" s="727">
        <v>490</v>
      </c>
      <c r="AA36" s="724"/>
      <c r="AB36" s="724"/>
      <c r="AC36" s="724"/>
      <c r="AD36" s="724"/>
      <c r="AE36" s="724"/>
      <c r="AF36" s="724"/>
      <c r="AG36" s="724"/>
      <c r="AH36" s="724"/>
      <c r="AI36" s="724"/>
      <c r="AJ36" s="724"/>
      <c r="AK36" s="724"/>
      <c r="AL36" s="724"/>
      <c r="AM36" s="724"/>
      <c r="AN36" s="724"/>
      <c r="AO36" s="724"/>
      <c r="AP36" s="724"/>
      <c r="AQ36" s="724"/>
      <c r="AR36" s="724"/>
      <c r="AS36" s="724"/>
      <c r="AT36" s="724"/>
      <c r="AU36" s="724"/>
    </row>
    <row r="37" spans="1:47">
      <c r="A37" s="922"/>
      <c r="B37" s="921"/>
      <c r="C37" s="920"/>
      <c r="D37" s="728" t="s">
        <v>26</v>
      </c>
      <c r="E37" s="729">
        <v>0</v>
      </c>
      <c r="F37" s="729">
        <v>0</v>
      </c>
      <c r="G37" s="729">
        <v>0</v>
      </c>
      <c r="H37" s="729">
        <v>0</v>
      </c>
      <c r="I37" s="729">
        <v>0</v>
      </c>
      <c r="J37" s="729">
        <v>0</v>
      </c>
      <c r="K37" s="729">
        <v>0</v>
      </c>
      <c r="L37" s="729">
        <v>0</v>
      </c>
      <c r="M37" s="729">
        <v>0</v>
      </c>
      <c r="N37" s="729">
        <v>0</v>
      </c>
      <c r="O37" s="729">
        <v>0</v>
      </c>
      <c r="P37" s="729">
        <v>0</v>
      </c>
      <c r="Q37" s="729">
        <v>0</v>
      </c>
      <c r="R37" s="729">
        <v>0</v>
      </c>
      <c r="S37" s="729">
        <v>0</v>
      </c>
      <c r="T37" s="729">
        <v>0</v>
      </c>
      <c r="U37" s="729">
        <v>0</v>
      </c>
      <c r="V37" s="729">
        <v>0</v>
      </c>
      <c r="W37" s="729">
        <v>0</v>
      </c>
      <c r="X37" s="729">
        <v>3</v>
      </c>
      <c r="Y37" s="729">
        <v>0</v>
      </c>
      <c r="Z37" s="730">
        <v>3</v>
      </c>
      <c r="AA37" s="724"/>
      <c r="AB37" s="724"/>
      <c r="AC37" s="724"/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4"/>
      <c r="AR37" s="724"/>
      <c r="AS37" s="724"/>
      <c r="AT37" s="724"/>
      <c r="AU37" s="724"/>
    </row>
    <row r="38" spans="1:47">
      <c r="A38" s="922"/>
      <c r="B38" s="921" t="s">
        <v>30</v>
      </c>
      <c r="C38" s="921"/>
      <c r="D38" s="721" t="s">
        <v>27</v>
      </c>
      <c r="E38" s="731">
        <f>E32+E35</f>
        <v>0</v>
      </c>
      <c r="F38" s="731">
        <f t="shared" ref="F38:Z40" si="3">F32+F35</f>
        <v>0</v>
      </c>
      <c r="G38" s="731">
        <f t="shared" si="3"/>
        <v>0</v>
      </c>
      <c r="H38" s="731">
        <f t="shared" si="3"/>
        <v>0</v>
      </c>
      <c r="I38" s="731">
        <f t="shared" si="3"/>
        <v>0</v>
      </c>
      <c r="J38" s="731">
        <f t="shared" si="3"/>
        <v>0</v>
      </c>
      <c r="K38" s="731">
        <f t="shared" si="3"/>
        <v>0</v>
      </c>
      <c r="L38" s="731">
        <f t="shared" si="3"/>
        <v>1.81</v>
      </c>
      <c r="M38" s="731">
        <f t="shared" si="3"/>
        <v>0.06</v>
      </c>
      <c r="N38" s="731">
        <f t="shared" si="3"/>
        <v>7.5</v>
      </c>
      <c r="O38" s="731">
        <f t="shared" si="3"/>
        <v>2.6</v>
      </c>
      <c r="P38" s="731">
        <f t="shared" si="3"/>
        <v>7.58</v>
      </c>
      <c r="Q38" s="731">
        <f t="shared" si="3"/>
        <v>2.62</v>
      </c>
      <c r="R38" s="731">
        <f t="shared" si="3"/>
        <v>18.600000000000001</v>
      </c>
      <c r="S38" s="731">
        <f t="shared" si="3"/>
        <v>0.87</v>
      </c>
      <c r="T38" s="731">
        <f t="shared" si="3"/>
        <v>5.73</v>
      </c>
      <c r="U38" s="731">
        <f t="shared" si="3"/>
        <v>5.98</v>
      </c>
      <c r="V38" s="731">
        <f t="shared" si="3"/>
        <v>1.29</v>
      </c>
      <c r="W38" s="731">
        <f t="shared" si="3"/>
        <v>3.16</v>
      </c>
      <c r="X38" s="731">
        <f t="shared" si="3"/>
        <v>2.87</v>
      </c>
      <c r="Y38" s="731">
        <f t="shared" si="3"/>
        <v>0.71</v>
      </c>
      <c r="Z38" s="723">
        <f t="shared" si="3"/>
        <v>61.379999999999995</v>
      </c>
      <c r="AA38" s="724"/>
      <c r="AB38" s="724"/>
      <c r="AC38" s="724"/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4"/>
      <c r="AR38" s="724"/>
      <c r="AS38" s="724"/>
      <c r="AT38" s="724"/>
      <c r="AU38" s="724"/>
    </row>
    <row r="39" spans="1:47">
      <c r="A39" s="922"/>
      <c r="B39" s="921"/>
      <c r="C39" s="921"/>
      <c r="D39" s="725" t="s">
        <v>28</v>
      </c>
      <c r="E39" s="726">
        <f>E33+E36</f>
        <v>0</v>
      </c>
      <c r="F39" s="726">
        <f t="shared" si="3"/>
        <v>0</v>
      </c>
      <c r="G39" s="726">
        <f t="shared" si="3"/>
        <v>0</v>
      </c>
      <c r="H39" s="726">
        <f t="shared" si="3"/>
        <v>0</v>
      </c>
      <c r="I39" s="726">
        <f t="shared" si="3"/>
        <v>0</v>
      </c>
      <c r="J39" s="726">
        <f t="shared" si="3"/>
        <v>0</v>
      </c>
      <c r="K39" s="726">
        <f t="shared" si="3"/>
        <v>0</v>
      </c>
      <c r="L39" s="726">
        <f t="shared" si="3"/>
        <v>255</v>
      </c>
      <c r="M39" s="726">
        <f t="shared" si="3"/>
        <v>10</v>
      </c>
      <c r="N39" s="726">
        <f t="shared" si="3"/>
        <v>1447</v>
      </c>
      <c r="O39" s="726">
        <f t="shared" si="3"/>
        <v>568</v>
      </c>
      <c r="P39" s="726">
        <f t="shared" si="3"/>
        <v>1641</v>
      </c>
      <c r="Q39" s="726">
        <f t="shared" si="3"/>
        <v>725</v>
      </c>
      <c r="R39" s="726">
        <f t="shared" si="3"/>
        <v>5456</v>
      </c>
      <c r="S39" s="726">
        <f t="shared" si="3"/>
        <v>253</v>
      </c>
      <c r="T39" s="726">
        <f t="shared" si="3"/>
        <v>1585</v>
      </c>
      <c r="U39" s="726">
        <f t="shared" si="3"/>
        <v>1670</v>
      </c>
      <c r="V39" s="726">
        <f t="shared" si="3"/>
        <v>326</v>
      </c>
      <c r="W39" s="726">
        <f t="shared" si="3"/>
        <v>835</v>
      </c>
      <c r="X39" s="726">
        <f t="shared" si="3"/>
        <v>885</v>
      </c>
      <c r="Y39" s="726">
        <f t="shared" si="3"/>
        <v>160</v>
      </c>
      <c r="Z39" s="727">
        <f t="shared" si="3"/>
        <v>15816</v>
      </c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4"/>
      <c r="AO39" s="724"/>
      <c r="AP39" s="724"/>
      <c r="AQ39" s="724"/>
      <c r="AR39" s="724"/>
      <c r="AS39" s="724"/>
      <c r="AT39" s="724"/>
      <c r="AU39" s="724"/>
    </row>
    <row r="40" spans="1:47">
      <c r="A40" s="922"/>
      <c r="B40" s="921"/>
      <c r="C40" s="921"/>
      <c r="D40" s="728" t="s">
        <v>26</v>
      </c>
      <c r="E40" s="733">
        <f>E34+E37</f>
        <v>0</v>
      </c>
      <c r="F40" s="733">
        <f t="shared" si="3"/>
        <v>0</v>
      </c>
      <c r="G40" s="733">
        <f t="shared" si="3"/>
        <v>0</v>
      </c>
      <c r="H40" s="733">
        <f t="shared" si="3"/>
        <v>0</v>
      </c>
      <c r="I40" s="733">
        <f t="shared" si="3"/>
        <v>0</v>
      </c>
      <c r="J40" s="733">
        <f t="shared" si="3"/>
        <v>0</v>
      </c>
      <c r="K40" s="733">
        <f t="shared" si="3"/>
        <v>0</v>
      </c>
      <c r="L40" s="733">
        <f t="shared" si="3"/>
        <v>9</v>
      </c>
      <c r="M40" s="733">
        <f t="shared" si="3"/>
        <v>0</v>
      </c>
      <c r="N40" s="733">
        <f t="shared" si="3"/>
        <v>25</v>
      </c>
      <c r="O40" s="733">
        <f t="shared" si="3"/>
        <v>8</v>
      </c>
      <c r="P40" s="733">
        <f t="shared" si="3"/>
        <v>18</v>
      </c>
      <c r="Q40" s="733">
        <f t="shared" si="3"/>
        <v>6</v>
      </c>
      <c r="R40" s="733">
        <f t="shared" si="3"/>
        <v>39</v>
      </c>
      <c r="S40" s="733">
        <f t="shared" si="3"/>
        <v>1</v>
      </c>
      <c r="T40" s="733">
        <f t="shared" si="3"/>
        <v>11</v>
      </c>
      <c r="U40" s="733">
        <f t="shared" si="3"/>
        <v>11</v>
      </c>
      <c r="V40" s="733">
        <f t="shared" si="3"/>
        <v>2</v>
      </c>
      <c r="W40" s="733">
        <f t="shared" si="3"/>
        <v>6</v>
      </c>
      <c r="X40" s="733">
        <f t="shared" si="3"/>
        <v>5</v>
      </c>
      <c r="Y40" s="733">
        <f t="shared" si="3"/>
        <v>0</v>
      </c>
      <c r="Z40" s="734">
        <f t="shared" si="3"/>
        <v>141</v>
      </c>
      <c r="AA40" s="724"/>
      <c r="AB40" s="724"/>
      <c r="AC40" s="724"/>
      <c r="AD40" s="724"/>
      <c r="AE40" s="724"/>
      <c r="AF40" s="724"/>
      <c r="AG40" s="724"/>
      <c r="AH40" s="724"/>
      <c r="AI40" s="724"/>
      <c r="AJ40" s="724"/>
      <c r="AK40" s="724"/>
      <c r="AL40" s="724"/>
      <c r="AM40" s="724"/>
      <c r="AN40" s="724"/>
      <c r="AO40" s="724"/>
      <c r="AP40" s="724"/>
      <c r="AQ40" s="724"/>
      <c r="AR40" s="724"/>
      <c r="AS40" s="724"/>
      <c r="AT40" s="724"/>
      <c r="AU40" s="724"/>
    </row>
    <row r="41" spans="1:47">
      <c r="A41" s="922"/>
      <c r="B41" s="921" t="s">
        <v>31</v>
      </c>
      <c r="C41" s="920" t="s">
        <v>373</v>
      </c>
      <c r="D41" s="721" t="s">
        <v>27</v>
      </c>
      <c r="E41" s="731">
        <v>0</v>
      </c>
      <c r="F41" s="731">
        <v>0</v>
      </c>
      <c r="G41" s="731">
        <v>0</v>
      </c>
      <c r="H41" s="731">
        <v>0</v>
      </c>
      <c r="I41" s="731">
        <v>0</v>
      </c>
      <c r="J41" s="731">
        <v>0</v>
      </c>
      <c r="K41" s="731">
        <v>0</v>
      </c>
      <c r="L41" s="731">
        <v>0</v>
      </c>
      <c r="M41" s="731">
        <v>0</v>
      </c>
      <c r="N41" s="731">
        <v>0</v>
      </c>
      <c r="O41" s="731">
        <v>0</v>
      </c>
      <c r="P41" s="731">
        <v>0</v>
      </c>
      <c r="Q41" s="731">
        <v>0</v>
      </c>
      <c r="R41" s="731">
        <v>0</v>
      </c>
      <c r="S41" s="731">
        <v>0</v>
      </c>
      <c r="T41" s="731">
        <v>0</v>
      </c>
      <c r="U41" s="731">
        <v>0</v>
      </c>
      <c r="V41" s="731">
        <v>0</v>
      </c>
      <c r="W41" s="731">
        <v>0</v>
      </c>
      <c r="X41" s="731">
        <v>0</v>
      </c>
      <c r="Y41" s="731">
        <v>0</v>
      </c>
      <c r="Z41" s="723">
        <v>0</v>
      </c>
      <c r="AA41" s="724"/>
      <c r="AB41" s="724"/>
      <c r="AC41" s="724"/>
      <c r="AD41" s="724"/>
      <c r="AE41" s="724"/>
      <c r="AF41" s="724"/>
      <c r="AG41" s="724"/>
      <c r="AH41" s="724"/>
      <c r="AI41" s="724"/>
      <c r="AJ41" s="724"/>
      <c r="AK41" s="724"/>
      <c r="AL41" s="724"/>
      <c r="AM41" s="724"/>
      <c r="AN41" s="724"/>
      <c r="AO41" s="724"/>
      <c r="AP41" s="724"/>
      <c r="AQ41" s="724"/>
      <c r="AR41" s="724"/>
      <c r="AS41" s="724"/>
      <c r="AT41" s="724"/>
      <c r="AU41" s="724"/>
    </row>
    <row r="42" spans="1:47">
      <c r="A42" s="922"/>
      <c r="B42" s="921"/>
      <c r="C42" s="920"/>
      <c r="D42" s="725" t="s">
        <v>28</v>
      </c>
      <c r="E42" s="726">
        <v>0</v>
      </c>
      <c r="F42" s="726">
        <v>0</v>
      </c>
      <c r="G42" s="726">
        <v>0</v>
      </c>
      <c r="H42" s="726">
        <v>0</v>
      </c>
      <c r="I42" s="726">
        <v>0</v>
      </c>
      <c r="J42" s="726">
        <v>0</v>
      </c>
      <c r="K42" s="726">
        <v>0</v>
      </c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6">
        <v>0</v>
      </c>
      <c r="S42" s="726">
        <v>0</v>
      </c>
      <c r="T42" s="726">
        <v>0</v>
      </c>
      <c r="U42" s="726">
        <v>0</v>
      </c>
      <c r="V42" s="726">
        <v>0</v>
      </c>
      <c r="W42" s="726">
        <v>0</v>
      </c>
      <c r="X42" s="726">
        <v>0</v>
      </c>
      <c r="Y42" s="726">
        <v>0</v>
      </c>
      <c r="Z42" s="727">
        <v>0</v>
      </c>
      <c r="AA42" s="724"/>
      <c r="AB42" s="724"/>
      <c r="AC42" s="724"/>
      <c r="AD42" s="724"/>
      <c r="AE42" s="724"/>
      <c r="AF42" s="724"/>
      <c r="AG42" s="724"/>
      <c r="AH42" s="724"/>
      <c r="AI42" s="724"/>
      <c r="AJ42" s="724"/>
      <c r="AK42" s="724"/>
      <c r="AL42" s="724"/>
      <c r="AM42" s="724"/>
      <c r="AN42" s="724"/>
      <c r="AO42" s="724"/>
      <c r="AP42" s="724"/>
      <c r="AQ42" s="724"/>
      <c r="AR42" s="724"/>
      <c r="AS42" s="724"/>
      <c r="AT42" s="724"/>
      <c r="AU42" s="724"/>
    </row>
    <row r="43" spans="1:47">
      <c r="A43" s="922"/>
      <c r="B43" s="921"/>
      <c r="C43" s="920"/>
      <c r="D43" s="728" t="s">
        <v>26</v>
      </c>
      <c r="E43" s="729">
        <v>0</v>
      </c>
      <c r="F43" s="729">
        <v>0</v>
      </c>
      <c r="G43" s="729">
        <v>0</v>
      </c>
      <c r="H43" s="729">
        <v>0</v>
      </c>
      <c r="I43" s="729">
        <v>0</v>
      </c>
      <c r="J43" s="729">
        <v>0</v>
      </c>
      <c r="K43" s="729">
        <v>0</v>
      </c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29">
        <v>0</v>
      </c>
      <c r="Y43" s="729">
        <v>0</v>
      </c>
      <c r="Z43" s="730">
        <v>0</v>
      </c>
      <c r="AA43" s="724"/>
      <c r="AB43" s="724"/>
      <c r="AC43" s="724"/>
      <c r="AD43" s="724"/>
      <c r="AE43" s="724"/>
      <c r="AF43" s="724"/>
      <c r="AG43" s="724"/>
      <c r="AH43" s="724"/>
      <c r="AI43" s="724"/>
      <c r="AJ43" s="724"/>
      <c r="AK43" s="724"/>
      <c r="AL43" s="724"/>
      <c r="AM43" s="724"/>
      <c r="AN43" s="724"/>
      <c r="AO43" s="724"/>
      <c r="AP43" s="724"/>
      <c r="AQ43" s="724"/>
      <c r="AR43" s="724"/>
      <c r="AS43" s="724"/>
      <c r="AT43" s="724"/>
      <c r="AU43" s="724"/>
    </row>
    <row r="44" spans="1:47">
      <c r="A44" s="922"/>
      <c r="B44" s="921"/>
      <c r="C44" s="920" t="s">
        <v>374</v>
      </c>
      <c r="D44" s="721" t="s">
        <v>27</v>
      </c>
      <c r="E44" s="731">
        <v>0</v>
      </c>
      <c r="F44" s="731">
        <v>0</v>
      </c>
      <c r="G44" s="731">
        <v>47</v>
      </c>
      <c r="H44" s="731">
        <v>195.05</v>
      </c>
      <c r="I44" s="731">
        <v>118.74</v>
      </c>
      <c r="J44" s="731">
        <v>204.65</v>
      </c>
      <c r="K44" s="731">
        <v>187.89</v>
      </c>
      <c r="L44" s="731">
        <v>85.93</v>
      </c>
      <c r="M44" s="731">
        <v>147.57</v>
      </c>
      <c r="N44" s="731">
        <v>896.38</v>
      </c>
      <c r="O44" s="731">
        <v>1307.26</v>
      </c>
      <c r="P44" s="731">
        <v>1399.44</v>
      </c>
      <c r="Q44" s="731">
        <v>507.45</v>
      </c>
      <c r="R44" s="731">
        <v>94.53</v>
      </c>
      <c r="S44" s="731">
        <v>36.28</v>
      </c>
      <c r="T44" s="731">
        <v>19.52</v>
      </c>
      <c r="U44" s="731">
        <v>2.54</v>
      </c>
      <c r="V44" s="731">
        <v>0.51</v>
      </c>
      <c r="W44" s="731">
        <v>8.9700000000000006</v>
      </c>
      <c r="X44" s="731">
        <v>6.47</v>
      </c>
      <c r="Y44" s="731">
        <v>3.85</v>
      </c>
      <c r="Z44" s="723">
        <v>5270.03</v>
      </c>
      <c r="AA44" s="724"/>
      <c r="AB44" s="724"/>
      <c r="AC44" s="724"/>
      <c r="AD44" s="724"/>
      <c r="AE44" s="724"/>
      <c r="AF44" s="724"/>
      <c r="AG44" s="724"/>
      <c r="AH44" s="724"/>
      <c r="AI44" s="724"/>
      <c r="AJ44" s="724"/>
      <c r="AK44" s="724"/>
      <c r="AL44" s="724"/>
      <c r="AM44" s="724"/>
      <c r="AN44" s="724"/>
      <c r="AO44" s="724"/>
      <c r="AP44" s="724"/>
      <c r="AQ44" s="724"/>
      <c r="AR44" s="724"/>
      <c r="AS44" s="724"/>
      <c r="AT44" s="724"/>
      <c r="AU44" s="724"/>
    </row>
    <row r="45" spans="1:47">
      <c r="A45" s="922"/>
      <c r="B45" s="921"/>
      <c r="C45" s="920"/>
      <c r="D45" s="725" t="s">
        <v>28</v>
      </c>
      <c r="E45" s="726">
        <v>0</v>
      </c>
      <c r="F45" s="726">
        <v>0</v>
      </c>
      <c r="G45" s="726">
        <v>984</v>
      </c>
      <c r="H45" s="726">
        <v>9804</v>
      </c>
      <c r="I45" s="726">
        <v>6566</v>
      </c>
      <c r="J45" s="726">
        <v>14330</v>
      </c>
      <c r="K45" s="726">
        <v>13176</v>
      </c>
      <c r="L45" s="726">
        <v>6524</v>
      </c>
      <c r="M45" s="726">
        <v>11917</v>
      </c>
      <c r="N45" s="726">
        <v>74188</v>
      </c>
      <c r="O45" s="726">
        <v>105524</v>
      </c>
      <c r="P45" s="726">
        <v>115148</v>
      </c>
      <c r="Q45" s="726">
        <v>42366</v>
      </c>
      <c r="R45" s="726">
        <v>8005</v>
      </c>
      <c r="S45" s="726">
        <v>2761</v>
      </c>
      <c r="T45" s="726">
        <v>1497</v>
      </c>
      <c r="U45" s="726">
        <v>186</v>
      </c>
      <c r="V45" s="726">
        <v>39</v>
      </c>
      <c r="W45" s="726">
        <v>921</v>
      </c>
      <c r="X45" s="726">
        <v>538</v>
      </c>
      <c r="Y45" s="726">
        <v>288</v>
      </c>
      <c r="Z45" s="727">
        <v>414762</v>
      </c>
      <c r="AA45" s="724"/>
      <c r="AB45" s="724"/>
      <c r="AC45" s="724"/>
      <c r="AD45" s="724"/>
      <c r="AE45" s="724"/>
      <c r="AF45" s="724"/>
      <c r="AG45" s="724"/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724"/>
      <c r="AT45" s="724"/>
      <c r="AU45" s="724"/>
    </row>
    <row r="46" spans="1:47">
      <c r="A46" s="922"/>
      <c r="B46" s="921"/>
      <c r="C46" s="920"/>
      <c r="D46" s="728" t="s">
        <v>26</v>
      </c>
      <c r="E46" s="729">
        <v>0</v>
      </c>
      <c r="F46" s="729">
        <v>0</v>
      </c>
      <c r="G46" s="729">
        <v>146</v>
      </c>
      <c r="H46" s="729">
        <v>796</v>
      </c>
      <c r="I46" s="729">
        <v>266</v>
      </c>
      <c r="J46" s="729">
        <v>325</v>
      </c>
      <c r="K46" s="729">
        <v>191</v>
      </c>
      <c r="L46" s="729">
        <v>69</v>
      </c>
      <c r="M46" s="729">
        <v>50</v>
      </c>
      <c r="N46" s="729">
        <v>328</v>
      </c>
      <c r="O46" s="729">
        <v>438</v>
      </c>
      <c r="P46" s="729">
        <v>456</v>
      </c>
      <c r="Q46" s="729">
        <v>160</v>
      </c>
      <c r="R46" s="729">
        <v>25</v>
      </c>
      <c r="S46" s="729">
        <v>10</v>
      </c>
      <c r="T46" s="729">
        <v>7</v>
      </c>
      <c r="U46" s="729">
        <v>0</v>
      </c>
      <c r="V46" s="729">
        <v>0</v>
      </c>
      <c r="W46" s="729">
        <v>4</v>
      </c>
      <c r="X46" s="729">
        <v>2</v>
      </c>
      <c r="Y46" s="729">
        <v>0</v>
      </c>
      <c r="Z46" s="730">
        <v>3273</v>
      </c>
      <c r="AA46" s="724"/>
      <c r="AB46" s="724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</row>
    <row r="47" spans="1:47">
      <c r="A47" s="922"/>
      <c r="B47" s="921" t="s">
        <v>30</v>
      </c>
      <c r="C47" s="921"/>
      <c r="D47" s="721" t="s">
        <v>27</v>
      </c>
      <c r="E47" s="731">
        <f>E41+E44</f>
        <v>0</v>
      </c>
      <c r="F47" s="731">
        <f t="shared" ref="F47:Z49" si="4">F41+F44</f>
        <v>0</v>
      </c>
      <c r="G47" s="731">
        <f t="shared" si="4"/>
        <v>47</v>
      </c>
      <c r="H47" s="731">
        <f t="shared" si="4"/>
        <v>195.05</v>
      </c>
      <c r="I47" s="731">
        <f t="shared" si="4"/>
        <v>118.74</v>
      </c>
      <c r="J47" s="731">
        <f t="shared" si="4"/>
        <v>204.65</v>
      </c>
      <c r="K47" s="731">
        <f t="shared" si="4"/>
        <v>187.89</v>
      </c>
      <c r="L47" s="731">
        <f t="shared" si="4"/>
        <v>85.93</v>
      </c>
      <c r="M47" s="731">
        <f t="shared" si="4"/>
        <v>147.57</v>
      </c>
      <c r="N47" s="731">
        <f t="shared" si="4"/>
        <v>896.38</v>
      </c>
      <c r="O47" s="731">
        <f t="shared" si="4"/>
        <v>1307.26</v>
      </c>
      <c r="P47" s="731">
        <f t="shared" si="4"/>
        <v>1399.44</v>
      </c>
      <c r="Q47" s="731">
        <f t="shared" si="4"/>
        <v>507.45</v>
      </c>
      <c r="R47" s="731">
        <f t="shared" si="4"/>
        <v>94.53</v>
      </c>
      <c r="S47" s="731">
        <f t="shared" si="4"/>
        <v>36.28</v>
      </c>
      <c r="T47" s="731">
        <f t="shared" si="4"/>
        <v>19.52</v>
      </c>
      <c r="U47" s="731">
        <f t="shared" si="4"/>
        <v>2.54</v>
      </c>
      <c r="V47" s="731">
        <f t="shared" si="4"/>
        <v>0.51</v>
      </c>
      <c r="W47" s="731">
        <f t="shared" si="4"/>
        <v>8.9700000000000006</v>
      </c>
      <c r="X47" s="731">
        <f t="shared" si="4"/>
        <v>6.47</v>
      </c>
      <c r="Y47" s="731">
        <f t="shared" si="4"/>
        <v>3.85</v>
      </c>
      <c r="Z47" s="723">
        <f t="shared" si="4"/>
        <v>5270.03</v>
      </c>
      <c r="AA47" s="724"/>
      <c r="AB47" s="724"/>
      <c r="AC47" s="724"/>
      <c r="AD47" s="724"/>
      <c r="AE47" s="724"/>
      <c r="AF47" s="724"/>
      <c r="AG47" s="724"/>
      <c r="AH47" s="724"/>
      <c r="AI47" s="724"/>
      <c r="AJ47" s="724"/>
      <c r="AK47" s="724"/>
      <c r="AL47" s="724"/>
      <c r="AM47" s="724"/>
      <c r="AN47" s="724"/>
      <c r="AO47" s="724"/>
      <c r="AP47" s="724"/>
      <c r="AQ47" s="724"/>
      <c r="AR47" s="724"/>
      <c r="AS47" s="724"/>
      <c r="AT47" s="724"/>
      <c r="AU47" s="724"/>
    </row>
    <row r="48" spans="1:47">
      <c r="A48" s="922"/>
      <c r="B48" s="921"/>
      <c r="C48" s="921"/>
      <c r="D48" s="725" t="s">
        <v>28</v>
      </c>
      <c r="E48" s="726">
        <f>E42+E45</f>
        <v>0</v>
      </c>
      <c r="F48" s="726">
        <f t="shared" si="4"/>
        <v>0</v>
      </c>
      <c r="G48" s="726">
        <f t="shared" si="4"/>
        <v>984</v>
      </c>
      <c r="H48" s="726">
        <f t="shared" si="4"/>
        <v>9804</v>
      </c>
      <c r="I48" s="726">
        <f t="shared" si="4"/>
        <v>6566</v>
      </c>
      <c r="J48" s="726">
        <f t="shared" si="4"/>
        <v>14330</v>
      </c>
      <c r="K48" s="726">
        <f t="shared" si="4"/>
        <v>13176</v>
      </c>
      <c r="L48" s="726">
        <f t="shared" si="4"/>
        <v>6524</v>
      </c>
      <c r="M48" s="726">
        <f t="shared" si="4"/>
        <v>11917</v>
      </c>
      <c r="N48" s="726">
        <f t="shared" si="4"/>
        <v>74188</v>
      </c>
      <c r="O48" s="726">
        <f t="shared" si="4"/>
        <v>105524</v>
      </c>
      <c r="P48" s="726">
        <f t="shared" si="4"/>
        <v>115148</v>
      </c>
      <c r="Q48" s="726">
        <f t="shared" si="4"/>
        <v>42366</v>
      </c>
      <c r="R48" s="726">
        <f t="shared" si="4"/>
        <v>8005</v>
      </c>
      <c r="S48" s="726">
        <f t="shared" si="4"/>
        <v>2761</v>
      </c>
      <c r="T48" s="726">
        <f t="shared" si="4"/>
        <v>1497</v>
      </c>
      <c r="U48" s="726">
        <f t="shared" si="4"/>
        <v>186</v>
      </c>
      <c r="V48" s="726">
        <f t="shared" si="4"/>
        <v>39</v>
      </c>
      <c r="W48" s="726">
        <f t="shared" si="4"/>
        <v>921</v>
      </c>
      <c r="X48" s="726">
        <f t="shared" si="4"/>
        <v>538</v>
      </c>
      <c r="Y48" s="726">
        <f t="shared" si="4"/>
        <v>288</v>
      </c>
      <c r="Z48" s="727">
        <f t="shared" si="4"/>
        <v>414762</v>
      </c>
      <c r="AA48" s="724"/>
      <c r="AB48" s="724"/>
      <c r="AC48" s="724"/>
      <c r="AD48" s="724"/>
      <c r="AE48" s="724"/>
      <c r="AF48" s="724"/>
      <c r="AG48" s="724"/>
      <c r="AH48" s="724"/>
      <c r="AI48" s="724"/>
      <c r="AJ48" s="724"/>
      <c r="AK48" s="724"/>
      <c r="AL48" s="724"/>
      <c r="AM48" s="724"/>
      <c r="AN48" s="724"/>
      <c r="AO48" s="724"/>
      <c r="AP48" s="724"/>
      <c r="AQ48" s="724"/>
      <c r="AR48" s="724"/>
      <c r="AS48" s="724"/>
      <c r="AT48" s="724"/>
      <c r="AU48" s="724"/>
    </row>
    <row r="49" spans="1:47">
      <c r="A49" s="922"/>
      <c r="B49" s="921"/>
      <c r="C49" s="921"/>
      <c r="D49" s="728" t="s">
        <v>26</v>
      </c>
      <c r="E49" s="733">
        <f>E43+E46</f>
        <v>0</v>
      </c>
      <c r="F49" s="733">
        <f t="shared" si="4"/>
        <v>0</v>
      </c>
      <c r="G49" s="733">
        <f t="shared" si="4"/>
        <v>146</v>
      </c>
      <c r="H49" s="733">
        <f t="shared" si="4"/>
        <v>796</v>
      </c>
      <c r="I49" s="733">
        <f t="shared" si="4"/>
        <v>266</v>
      </c>
      <c r="J49" s="733">
        <f t="shared" si="4"/>
        <v>325</v>
      </c>
      <c r="K49" s="733">
        <f t="shared" si="4"/>
        <v>191</v>
      </c>
      <c r="L49" s="733">
        <f t="shared" si="4"/>
        <v>69</v>
      </c>
      <c r="M49" s="733">
        <f t="shared" si="4"/>
        <v>50</v>
      </c>
      <c r="N49" s="733">
        <f t="shared" si="4"/>
        <v>328</v>
      </c>
      <c r="O49" s="733">
        <f t="shared" si="4"/>
        <v>438</v>
      </c>
      <c r="P49" s="733">
        <f t="shared" si="4"/>
        <v>456</v>
      </c>
      <c r="Q49" s="733">
        <f t="shared" si="4"/>
        <v>160</v>
      </c>
      <c r="R49" s="733">
        <f t="shared" si="4"/>
        <v>25</v>
      </c>
      <c r="S49" s="733">
        <f t="shared" si="4"/>
        <v>10</v>
      </c>
      <c r="T49" s="733">
        <f t="shared" si="4"/>
        <v>7</v>
      </c>
      <c r="U49" s="733">
        <f t="shared" si="4"/>
        <v>0</v>
      </c>
      <c r="V49" s="733">
        <f t="shared" si="4"/>
        <v>0</v>
      </c>
      <c r="W49" s="733">
        <f t="shared" si="4"/>
        <v>4</v>
      </c>
      <c r="X49" s="733">
        <f t="shared" si="4"/>
        <v>2</v>
      </c>
      <c r="Y49" s="733">
        <f t="shared" si="4"/>
        <v>0</v>
      </c>
      <c r="Z49" s="734">
        <f t="shared" si="4"/>
        <v>3273</v>
      </c>
      <c r="AA49" s="724"/>
      <c r="AB49" s="724"/>
      <c r="AC49" s="724"/>
      <c r="AD49" s="724"/>
      <c r="AE49" s="724"/>
      <c r="AF49" s="724"/>
      <c r="AG49" s="724"/>
      <c r="AH49" s="724"/>
      <c r="AI49" s="724"/>
      <c r="AJ49" s="724"/>
      <c r="AK49" s="724"/>
      <c r="AL49" s="724"/>
      <c r="AM49" s="724"/>
      <c r="AN49" s="724"/>
      <c r="AO49" s="724"/>
      <c r="AP49" s="724"/>
      <c r="AQ49" s="724"/>
      <c r="AR49" s="724"/>
      <c r="AS49" s="724"/>
      <c r="AT49" s="724"/>
      <c r="AU49" s="724"/>
    </row>
    <row r="50" spans="1:47">
      <c r="A50" s="922" t="s">
        <v>24</v>
      </c>
      <c r="B50" s="921"/>
      <c r="C50" s="921"/>
      <c r="D50" s="721" t="s">
        <v>27</v>
      </c>
      <c r="E50" s="731">
        <f>E32+E35+E41+E44</f>
        <v>0</v>
      </c>
      <c r="F50" s="731">
        <f t="shared" ref="F50:Z52" si="5">F32+F35+F41+F44</f>
        <v>0</v>
      </c>
      <c r="G50" s="731">
        <f t="shared" si="5"/>
        <v>47</v>
      </c>
      <c r="H50" s="731">
        <f t="shared" si="5"/>
        <v>195.05</v>
      </c>
      <c r="I50" s="731">
        <f t="shared" si="5"/>
        <v>118.74</v>
      </c>
      <c r="J50" s="731">
        <f t="shared" si="5"/>
        <v>204.65</v>
      </c>
      <c r="K50" s="731">
        <f t="shared" si="5"/>
        <v>187.89</v>
      </c>
      <c r="L50" s="731">
        <f t="shared" si="5"/>
        <v>87.740000000000009</v>
      </c>
      <c r="M50" s="731">
        <f t="shared" si="5"/>
        <v>147.63</v>
      </c>
      <c r="N50" s="731">
        <f t="shared" si="5"/>
        <v>903.88</v>
      </c>
      <c r="O50" s="731">
        <f t="shared" si="5"/>
        <v>1309.8599999999999</v>
      </c>
      <c r="P50" s="731">
        <f t="shared" si="5"/>
        <v>1407.02</v>
      </c>
      <c r="Q50" s="731">
        <f t="shared" si="5"/>
        <v>510.07</v>
      </c>
      <c r="R50" s="731">
        <f t="shared" si="5"/>
        <v>113.13</v>
      </c>
      <c r="S50" s="731">
        <f t="shared" si="5"/>
        <v>37.15</v>
      </c>
      <c r="T50" s="731">
        <f t="shared" si="5"/>
        <v>25.25</v>
      </c>
      <c r="U50" s="731">
        <f t="shared" si="5"/>
        <v>8.52</v>
      </c>
      <c r="V50" s="731">
        <f t="shared" si="5"/>
        <v>1.8</v>
      </c>
      <c r="W50" s="731">
        <f t="shared" si="5"/>
        <v>12.13</v>
      </c>
      <c r="X50" s="731">
        <f t="shared" si="5"/>
        <v>9.34</v>
      </c>
      <c r="Y50" s="731">
        <f t="shared" si="5"/>
        <v>4.5600000000000005</v>
      </c>
      <c r="Z50" s="723">
        <f t="shared" si="5"/>
        <v>5331.41</v>
      </c>
      <c r="AA50" s="724"/>
      <c r="AB50" s="724"/>
      <c r="AC50" s="724"/>
      <c r="AD50" s="724"/>
      <c r="AE50" s="724"/>
      <c r="AF50" s="724"/>
      <c r="AG50" s="724"/>
      <c r="AH50" s="724"/>
      <c r="AI50" s="724"/>
      <c r="AJ50" s="724"/>
      <c r="AK50" s="724"/>
      <c r="AL50" s="724"/>
      <c r="AM50" s="724"/>
      <c r="AN50" s="724"/>
      <c r="AO50" s="724"/>
      <c r="AP50" s="724"/>
      <c r="AQ50" s="724"/>
      <c r="AR50" s="724"/>
      <c r="AS50" s="724"/>
      <c r="AT50" s="724"/>
      <c r="AU50" s="724"/>
    </row>
    <row r="51" spans="1:47">
      <c r="A51" s="922"/>
      <c r="B51" s="921"/>
      <c r="C51" s="921"/>
      <c r="D51" s="725" t="s">
        <v>28</v>
      </c>
      <c r="E51" s="726">
        <f>E33+E36+E42+E45</f>
        <v>0</v>
      </c>
      <c r="F51" s="726">
        <f t="shared" si="5"/>
        <v>0</v>
      </c>
      <c r="G51" s="726">
        <f t="shared" si="5"/>
        <v>984</v>
      </c>
      <c r="H51" s="726">
        <f t="shared" si="5"/>
        <v>9804</v>
      </c>
      <c r="I51" s="726">
        <f t="shared" si="5"/>
        <v>6566</v>
      </c>
      <c r="J51" s="726">
        <f t="shared" si="5"/>
        <v>14330</v>
      </c>
      <c r="K51" s="726">
        <f t="shared" si="5"/>
        <v>13176</v>
      </c>
      <c r="L51" s="726">
        <f t="shared" si="5"/>
        <v>6779</v>
      </c>
      <c r="M51" s="726">
        <f t="shared" si="5"/>
        <v>11927</v>
      </c>
      <c r="N51" s="726">
        <f t="shared" si="5"/>
        <v>75635</v>
      </c>
      <c r="O51" s="726">
        <f t="shared" si="5"/>
        <v>106092</v>
      </c>
      <c r="P51" s="726">
        <f t="shared" si="5"/>
        <v>116789</v>
      </c>
      <c r="Q51" s="726">
        <f t="shared" si="5"/>
        <v>43091</v>
      </c>
      <c r="R51" s="726">
        <f t="shared" si="5"/>
        <v>13461</v>
      </c>
      <c r="S51" s="726">
        <f t="shared" si="5"/>
        <v>3014</v>
      </c>
      <c r="T51" s="726">
        <f t="shared" si="5"/>
        <v>3082</v>
      </c>
      <c r="U51" s="726">
        <f t="shared" si="5"/>
        <v>1856</v>
      </c>
      <c r="V51" s="726">
        <f t="shared" si="5"/>
        <v>365</v>
      </c>
      <c r="W51" s="726">
        <f t="shared" si="5"/>
        <v>1756</v>
      </c>
      <c r="X51" s="726">
        <f t="shared" si="5"/>
        <v>1423</v>
      </c>
      <c r="Y51" s="726">
        <f t="shared" si="5"/>
        <v>448</v>
      </c>
      <c r="Z51" s="727">
        <f t="shared" si="5"/>
        <v>430578</v>
      </c>
      <c r="AA51" s="724"/>
      <c r="AB51" s="724"/>
      <c r="AC51" s="724"/>
      <c r="AD51" s="724"/>
      <c r="AE51" s="724"/>
      <c r="AF51" s="724"/>
      <c r="AG51" s="724"/>
      <c r="AH51" s="724"/>
      <c r="AI51" s="724"/>
      <c r="AJ51" s="724"/>
      <c r="AK51" s="724"/>
      <c r="AL51" s="724"/>
      <c r="AM51" s="724"/>
      <c r="AN51" s="724"/>
      <c r="AO51" s="724"/>
      <c r="AP51" s="724"/>
      <c r="AQ51" s="724"/>
      <c r="AR51" s="724"/>
      <c r="AS51" s="724"/>
      <c r="AT51" s="724"/>
      <c r="AU51" s="724"/>
    </row>
    <row r="52" spans="1:47">
      <c r="A52" s="922"/>
      <c r="B52" s="921"/>
      <c r="C52" s="921"/>
      <c r="D52" s="728" t="s">
        <v>26</v>
      </c>
      <c r="E52" s="733">
        <f>E34+E37+E43+E46</f>
        <v>0</v>
      </c>
      <c r="F52" s="733">
        <f t="shared" si="5"/>
        <v>0</v>
      </c>
      <c r="G52" s="733">
        <f t="shared" si="5"/>
        <v>146</v>
      </c>
      <c r="H52" s="733">
        <f t="shared" si="5"/>
        <v>796</v>
      </c>
      <c r="I52" s="733">
        <f t="shared" si="5"/>
        <v>266</v>
      </c>
      <c r="J52" s="733">
        <f t="shared" si="5"/>
        <v>325</v>
      </c>
      <c r="K52" s="733">
        <f t="shared" si="5"/>
        <v>191</v>
      </c>
      <c r="L52" s="733">
        <f t="shared" si="5"/>
        <v>78</v>
      </c>
      <c r="M52" s="733">
        <f t="shared" si="5"/>
        <v>50</v>
      </c>
      <c r="N52" s="733">
        <f t="shared" si="5"/>
        <v>353</v>
      </c>
      <c r="O52" s="733">
        <f t="shared" si="5"/>
        <v>446</v>
      </c>
      <c r="P52" s="733">
        <f t="shared" si="5"/>
        <v>474</v>
      </c>
      <c r="Q52" s="733">
        <f t="shared" si="5"/>
        <v>166</v>
      </c>
      <c r="R52" s="733">
        <f t="shared" si="5"/>
        <v>64</v>
      </c>
      <c r="S52" s="733">
        <f t="shared" si="5"/>
        <v>11</v>
      </c>
      <c r="T52" s="733">
        <f t="shared" si="5"/>
        <v>18</v>
      </c>
      <c r="U52" s="733">
        <f t="shared" si="5"/>
        <v>11</v>
      </c>
      <c r="V52" s="733">
        <f t="shared" si="5"/>
        <v>2</v>
      </c>
      <c r="W52" s="733">
        <f t="shared" si="5"/>
        <v>10</v>
      </c>
      <c r="X52" s="733">
        <f t="shared" si="5"/>
        <v>7</v>
      </c>
      <c r="Y52" s="733">
        <f t="shared" si="5"/>
        <v>0</v>
      </c>
      <c r="Z52" s="734">
        <f t="shared" si="5"/>
        <v>3414</v>
      </c>
      <c r="AA52" s="724"/>
      <c r="AB52" s="724"/>
      <c r="AC52" s="724"/>
      <c r="AD52" s="724"/>
      <c r="AE52" s="724"/>
      <c r="AF52" s="724"/>
      <c r="AG52" s="724"/>
      <c r="AH52" s="724"/>
      <c r="AI52" s="724"/>
      <c r="AJ52" s="724"/>
      <c r="AK52" s="724"/>
      <c r="AL52" s="724"/>
      <c r="AM52" s="724"/>
      <c r="AN52" s="724"/>
      <c r="AO52" s="724"/>
      <c r="AP52" s="724"/>
      <c r="AQ52" s="724"/>
      <c r="AR52" s="724"/>
      <c r="AS52" s="724"/>
      <c r="AT52" s="724"/>
      <c r="AU52" s="724"/>
    </row>
    <row r="53" spans="1:47">
      <c r="A53" s="922" t="s">
        <v>33</v>
      </c>
      <c r="B53" s="921"/>
      <c r="C53" s="921"/>
      <c r="D53" s="721" t="s">
        <v>27</v>
      </c>
      <c r="E53" s="731">
        <f>E5+E8+E11+E14+E20+E23+E32+E35+E41+E44</f>
        <v>0.26</v>
      </c>
      <c r="F53" s="731">
        <f t="shared" ref="F53:Z55" si="6">F5+F8+F11+F14+F20+F23+F32+F35+F41+F44</f>
        <v>53.499999999999993</v>
      </c>
      <c r="G53" s="731">
        <f t="shared" si="6"/>
        <v>102.78999999999999</v>
      </c>
      <c r="H53" s="731">
        <f t="shared" si="6"/>
        <v>335.03</v>
      </c>
      <c r="I53" s="731">
        <f t="shared" si="6"/>
        <v>322.3</v>
      </c>
      <c r="J53" s="731">
        <f t="shared" si="6"/>
        <v>493.96999999999991</v>
      </c>
      <c r="K53" s="731">
        <f t="shared" si="6"/>
        <v>854.11</v>
      </c>
      <c r="L53" s="731">
        <f t="shared" si="6"/>
        <v>598.71</v>
      </c>
      <c r="M53" s="731">
        <f t="shared" si="6"/>
        <v>982.52</v>
      </c>
      <c r="N53" s="731">
        <f t="shared" si="6"/>
        <v>2204.0899999999997</v>
      </c>
      <c r="O53" s="731">
        <f t="shared" si="6"/>
        <v>2709.9</v>
      </c>
      <c r="P53" s="731">
        <f t="shared" si="6"/>
        <v>2145.4100000000003</v>
      </c>
      <c r="Q53" s="731">
        <f t="shared" si="6"/>
        <v>776.91</v>
      </c>
      <c r="R53" s="731">
        <f t="shared" si="6"/>
        <v>204.94</v>
      </c>
      <c r="S53" s="731">
        <f t="shared" si="6"/>
        <v>128.53</v>
      </c>
      <c r="T53" s="731">
        <f t="shared" si="6"/>
        <v>142.45000000000002</v>
      </c>
      <c r="U53" s="731">
        <f t="shared" si="6"/>
        <v>48.190000000000005</v>
      </c>
      <c r="V53" s="731">
        <f t="shared" si="6"/>
        <v>19.100000000000001</v>
      </c>
      <c r="W53" s="731">
        <f t="shared" si="6"/>
        <v>65.2</v>
      </c>
      <c r="X53" s="731">
        <f t="shared" si="6"/>
        <v>19.88</v>
      </c>
      <c r="Y53" s="731">
        <f t="shared" si="6"/>
        <v>7.83</v>
      </c>
      <c r="Z53" s="723">
        <f t="shared" si="6"/>
        <v>12215.619999999999</v>
      </c>
      <c r="AA53" s="724"/>
      <c r="AB53" s="724"/>
      <c r="AC53" s="724"/>
      <c r="AD53" s="724"/>
      <c r="AE53" s="724"/>
      <c r="AF53" s="724"/>
      <c r="AG53" s="724"/>
      <c r="AH53" s="724"/>
      <c r="AI53" s="724"/>
      <c r="AJ53" s="724"/>
      <c r="AK53" s="724"/>
      <c r="AL53" s="724"/>
      <c r="AM53" s="724"/>
      <c r="AN53" s="724"/>
      <c r="AO53" s="724"/>
      <c r="AP53" s="724"/>
      <c r="AQ53" s="724"/>
      <c r="AR53" s="724"/>
      <c r="AS53" s="724"/>
      <c r="AT53" s="724"/>
      <c r="AU53" s="724"/>
    </row>
    <row r="54" spans="1:47">
      <c r="A54" s="922"/>
      <c r="B54" s="921"/>
      <c r="C54" s="921"/>
      <c r="D54" s="725" t="s">
        <v>28</v>
      </c>
      <c r="E54" s="726">
        <f>E6+E9+E12+E15+E21+E24+E33+E36+E42+E45</f>
        <v>2</v>
      </c>
      <c r="F54" s="726">
        <f t="shared" si="6"/>
        <v>3007</v>
      </c>
      <c r="G54" s="726">
        <f t="shared" si="6"/>
        <v>6084</v>
      </c>
      <c r="H54" s="726">
        <f t="shared" si="6"/>
        <v>29874</v>
      </c>
      <c r="I54" s="726">
        <f t="shared" si="6"/>
        <v>40359</v>
      </c>
      <c r="J54" s="726">
        <f t="shared" si="6"/>
        <v>78059</v>
      </c>
      <c r="K54" s="726">
        <f t="shared" si="6"/>
        <v>183366</v>
      </c>
      <c r="L54" s="726">
        <f t="shared" si="6"/>
        <v>172458</v>
      </c>
      <c r="M54" s="726">
        <f t="shared" si="6"/>
        <v>318863</v>
      </c>
      <c r="N54" s="726">
        <f t="shared" si="6"/>
        <v>588991</v>
      </c>
      <c r="O54" s="726">
        <f t="shared" si="6"/>
        <v>782137</v>
      </c>
      <c r="P54" s="726">
        <f t="shared" si="6"/>
        <v>506319</v>
      </c>
      <c r="Q54" s="726">
        <f t="shared" si="6"/>
        <v>196147</v>
      </c>
      <c r="R54" s="726">
        <f t="shared" si="6"/>
        <v>66084</v>
      </c>
      <c r="S54" s="726">
        <f t="shared" si="6"/>
        <v>58271</v>
      </c>
      <c r="T54" s="726">
        <f t="shared" si="6"/>
        <v>76765</v>
      </c>
      <c r="U54" s="726">
        <f t="shared" si="6"/>
        <v>24835</v>
      </c>
      <c r="V54" s="726">
        <f t="shared" si="6"/>
        <v>11311</v>
      </c>
      <c r="W54" s="726">
        <f t="shared" si="6"/>
        <v>37492</v>
      </c>
      <c r="X54" s="726">
        <f t="shared" si="6"/>
        <v>8440</v>
      </c>
      <c r="Y54" s="726">
        <f t="shared" si="6"/>
        <v>2565</v>
      </c>
      <c r="Z54" s="727">
        <f t="shared" si="6"/>
        <v>3191429</v>
      </c>
      <c r="AA54" s="724"/>
      <c r="AB54" s="724"/>
      <c r="AC54" s="724"/>
      <c r="AD54" s="724"/>
      <c r="AE54" s="724"/>
      <c r="AF54" s="724"/>
      <c r="AG54" s="724"/>
      <c r="AH54" s="724"/>
      <c r="AI54" s="724"/>
      <c r="AJ54" s="724"/>
      <c r="AK54" s="724"/>
      <c r="AL54" s="724"/>
      <c r="AM54" s="724"/>
      <c r="AN54" s="724"/>
      <c r="AO54" s="724"/>
      <c r="AP54" s="724"/>
      <c r="AQ54" s="724"/>
      <c r="AR54" s="724"/>
      <c r="AS54" s="724"/>
      <c r="AT54" s="724"/>
      <c r="AU54" s="724"/>
    </row>
    <row r="55" spans="1:47" ht="14.25" thickBot="1">
      <c r="A55" s="923"/>
      <c r="B55" s="924"/>
      <c r="C55" s="924"/>
      <c r="D55" s="735" t="s">
        <v>26</v>
      </c>
      <c r="E55" s="736">
        <f>E7+E10+E13+E16+E22+E25+E34+E37+E43+E46</f>
        <v>0</v>
      </c>
      <c r="F55" s="736">
        <f t="shared" si="6"/>
        <v>712</v>
      </c>
      <c r="G55" s="736">
        <f t="shared" si="6"/>
        <v>1113</v>
      </c>
      <c r="H55" s="736">
        <f t="shared" si="6"/>
        <v>2280</v>
      </c>
      <c r="I55" s="736">
        <f t="shared" si="6"/>
        <v>1967</v>
      </c>
      <c r="J55" s="736">
        <f t="shared" si="6"/>
        <v>2484</v>
      </c>
      <c r="K55" s="736">
        <f t="shared" si="6"/>
        <v>4634</v>
      </c>
      <c r="L55" s="736">
        <f t="shared" si="6"/>
        <v>3270</v>
      </c>
      <c r="M55" s="736">
        <f t="shared" si="6"/>
        <v>4665</v>
      </c>
      <c r="N55" s="736">
        <f t="shared" si="6"/>
        <v>6723</v>
      </c>
      <c r="O55" s="736">
        <f t="shared" si="6"/>
        <v>6837</v>
      </c>
      <c r="P55" s="736">
        <f t="shared" si="6"/>
        <v>3303</v>
      </c>
      <c r="Q55" s="736">
        <f t="shared" si="6"/>
        <v>1091</v>
      </c>
      <c r="R55" s="736">
        <f t="shared" si="6"/>
        <v>303</v>
      </c>
      <c r="S55" s="736">
        <f t="shared" si="6"/>
        <v>252</v>
      </c>
      <c r="T55" s="736">
        <f t="shared" si="6"/>
        <v>247</v>
      </c>
      <c r="U55" s="736">
        <f t="shared" si="6"/>
        <v>84</v>
      </c>
      <c r="V55" s="736">
        <f t="shared" si="6"/>
        <v>23</v>
      </c>
      <c r="W55" s="736">
        <f t="shared" si="6"/>
        <v>90</v>
      </c>
      <c r="X55" s="736">
        <f t="shared" si="6"/>
        <v>20</v>
      </c>
      <c r="Y55" s="736">
        <f t="shared" si="6"/>
        <v>5</v>
      </c>
      <c r="Z55" s="737">
        <f t="shared" si="6"/>
        <v>40103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4"/>
      <c r="AN55" s="724"/>
      <c r="AO55" s="724"/>
      <c r="AP55" s="724"/>
      <c r="AQ55" s="724"/>
      <c r="AR55" s="724"/>
      <c r="AS55" s="724"/>
      <c r="AT55" s="724"/>
      <c r="AU55" s="724"/>
    </row>
    <row r="56" spans="1:47" ht="14.25" thickBot="1"/>
    <row r="57" spans="1:47">
      <c r="G57" s="925" t="s">
        <v>37</v>
      </c>
      <c r="H57" s="926"/>
      <c r="I57" s="926"/>
      <c r="J57" s="926"/>
      <c r="K57" s="908" t="s">
        <v>41</v>
      </c>
      <c r="L57" s="909"/>
      <c r="M57" s="912" t="s">
        <v>43</v>
      </c>
      <c r="N57" s="913"/>
      <c r="O57" s="913"/>
      <c r="P57" s="913"/>
      <c r="Q57" s="913"/>
      <c r="R57" s="913"/>
      <c r="S57" s="913"/>
      <c r="T57" s="914"/>
      <c r="U57" s="912" t="s">
        <v>44</v>
      </c>
      <c r="V57" s="913"/>
      <c r="W57" s="913"/>
      <c r="X57" s="913"/>
      <c r="Y57" s="913"/>
      <c r="Z57" s="915"/>
    </row>
    <row r="58" spans="1:47">
      <c r="G58" s="916" t="s">
        <v>45</v>
      </c>
      <c r="H58" s="917"/>
      <c r="I58" s="917" t="s">
        <v>42</v>
      </c>
      <c r="J58" s="917"/>
      <c r="K58" s="910"/>
      <c r="L58" s="911"/>
      <c r="M58" s="917" t="s">
        <v>48</v>
      </c>
      <c r="N58" s="917"/>
      <c r="O58" s="917" t="s">
        <v>38</v>
      </c>
      <c r="P58" s="917"/>
      <c r="Q58" s="917" t="s">
        <v>39</v>
      </c>
      <c r="R58" s="917"/>
      <c r="S58" s="917" t="s">
        <v>40</v>
      </c>
      <c r="T58" s="917"/>
      <c r="U58" s="918" t="s">
        <v>45</v>
      </c>
      <c r="V58" s="919"/>
      <c r="W58" s="903" t="s">
        <v>46</v>
      </c>
      <c r="X58" s="903"/>
      <c r="Y58" s="903" t="s">
        <v>47</v>
      </c>
      <c r="Z58" s="904"/>
    </row>
    <row r="59" spans="1:47" ht="14.25" thickBot="1">
      <c r="G59" s="905">
        <v>98.39</v>
      </c>
      <c r="H59" s="901"/>
      <c r="I59" s="901">
        <v>9839</v>
      </c>
      <c r="J59" s="901"/>
      <c r="K59" s="901">
        <v>0.41</v>
      </c>
      <c r="L59" s="901"/>
      <c r="M59" s="901">
        <v>26.88</v>
      </c>
      <c r="N59" s="901"/>
      <c r="O59" s="901">
        <v>5.76</v>
      </c>
      <c r="P59" s="901"/>
      <c r="Q59" s="901">
        <v>16.96</v>
      </c>
      <c r="R59" s="901"/>
      <c r="S59" s="906">
        <f>M59+O59+Q59</f>
        <v>49.6</v>
      </c>
      <c r="T59" s="907"/>
      <c r="U59" s="901">
        <f>Z53+G59+K59+S59</f>
        <v>12364.019999999999</v>
      </c>
      <c r="V59" s="901"/>
      <c r="W59" s="901">
        <f>Z54</f>
        <v>3191429</v>
      </c>
      <c r="X59" s="901"/>
      <c r="Y59" s="901">
        <f>Z55</f>
        <v>40103</v>
      </c>
      <c r="Z59" s="902"/>
    </row>
  </sheetData>
  <mergeCells count="48">
    <mergeCell ref="W59:X59"/>
    <mergeCell ref="Y59:Z59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K57:L58"/>
    <mergeCell ref="M57:T57"/>
    <mergeCell ref="U57:Z57"/>
    <mergeCell ref="G58:H58"/>
    <mergeCell ref="U58:V58"/>
    <mergeCell ref="C41:C43"/>
    <mergeCell ref="C44:C46"/>
    <mergeCell ref="B47:C49"/>
    <mergeCell ref="A50:C52"/>
    <mergeCell ref="A53:C55"/>
    <mergeCell ref="G57:J57"/>
    <mergeCell ref="I58:J58"/>
    <mergeCell ref="M58:N58"/>
    <mergeCell ref="O58:P58"/>
    <mergeCell ref="Q58:R58"/>
    <mergeCell ref="S58:T58"/>
    <mergeCell ref="A29:C31"/>
    <mergeCell ref="A32:A49"/>
    <mergeCell ref="B32:B37"/>
    <mergeCell ref="C32:C34"/>
    <mergeCell ref="C35:C37"/>
    <mergeCell ref="B38:C40"/>
    <mergeCell ref="B41:B46"/>
    <mergeCell ref="A1:G1"/>
    <mergeCell ref="A2:I2"/>
    <mergeCell ref="A5:A28"/>
    <mergeCell ref="B5:B16"/>
    <mergeCell ref="C5:C7"/>
    <mergeCell ref="C8:C10"/>
    <mergeCell ref="C11:C13"/>
    <mergeCell ref="C14:C16"/>
    <mergeCell ref="B17:C19"/>
    <mergeCell ref="B20:B25"/>
    <mergeCell ref="C20:C22"/>
    <mergeCell ref="C23:C25"/>
    <mergeCell ref="B26:C28"/>
  </mergeCells>
  <phoneticPr fontId="5"/>
  <pageMargins left="0.59055118110236215" right="0.51181102362204722" top="0.51181102362204722" bottom="0.51181102362204722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3</vt:i4>
      </vt:variant>
    </vt:vector>
  </HeadingPairs>
  <TitlesOfParts>
    <vt:vector size="59" baseType="lpstr">
      <vt:lpstr>表紙</vt:lpstr>
      <vt:lpstr>目次</vt:lpstr>
      <vt:lpstr>グラフデータ</vt:lpstr>
      <vt:lpstr>グラフ１</vt:lpstr>
      <vt:lpstr>グラフ２</vt:lpstr>
      <vt:lpstr>★第１表</vt:lpstr>
      <vt:lpstr>★第２表</vt:lpstr>
      <vt:lpstr>★第３表</vt:lpstr>
      <vt:lpstr>★第４表</vt:lpstr>
      <vt:lpstr>★第５表</vt:lpstr>
      <vt:lpstr>★第６表</vt:lpstr>
      <vt:lpstr>★第７表</vt:lpstr>
      <vt:lpstr>★第８表</vt:lpstr>
      <vt:lpstr>★第９表</vt:lpstr>
      <vt:lpstr>★第１０表</vt:lpstr>
      <vt:lpstr>★第１１表</vt:lpstr>
      <vt:lpstr>★第１２表 </vt:lpstr>
      <vt:lpstr>★第１3表 </vt:lpstr>
      <vt:lpstr>★第１4表  </vt:lpstr>
      <vt:lpstr>★第１５表 </vt:lpstr>
      <vt:lpstr>県全体</vt:lpstr>
      <vt:lpstr>吉野川森林計画区</vt:lpstr>
      <vt:lpstr>那賀・海部川森林計画区</vt:lpstr>
      <vt:lpstr>徳島調査区</vt:lpstr>
      <vt:lpstr>美馬調査区</vt:lpstr>
      <vt:lpstr>三好調査区</vt:lpstr>
      <vt:lpstr>那賀調査区</vt:lpstr>
      <vt:lpstr>海部調査区</vt:lpstr>
      <vt:lpstr>東部農林水産局（徳島）</vt:lpstr>
      <vt:lpstr>東部農林水産局（吉野川）</vt:lpstr>
      <vt:lpstr>南部総合県民局（美波）</vt:lpstr>
      <vt:lpstr>南部総合県民局（那賀）</vt:lpstr>
      <vt:lpstr>西部総合県民局（美馬）</vt:lpstr>
      <vt:lpstr>西部総合県民局（三好）</vt:lpstr>
      <vt:lpstr>徳島市</vt:lpstr>
      <vt:lpstr>鳴門市</vt:lpstr>
      <vt:lpstr>小松島市</vt:lpstr>
      <vt:lpstr>勝浦町</vt:lpstr>
      <vt:lpstr>上勝町</vt:lpstr>
      <vt:lpstr>佐那河内村</vt:lpstr>
      <vt:lpstr>石井町</vt:lpstr>
      <vt:lpstr>神山町</vt:lpstr>
      <vt:lpstr>松茂町</vt:lpstr>
      <vt:lpstr>板野町</vt:lpstr>
      <vt:lpstr>上板町</vt:lpstr>
      <vt:lpstr>阿波市</vt:lpstr>
      <vt:lpstr>吉野川市</vt:lpstr>
      <vt:lpstr>美馬市</vt:lpstr>
      <vt:lpstr>つるぎ町</vt:lpstr>
      <vt:lpstr>三好市</vt:lpstr>
      <vt:lpstr>東みよし町</vt:lpstr>
      <vt:lpstr>那賀町</vt:lpstr>
      <vt:lpstr>阿南市</vt:lpstr>
      <vt:lpstr>牟岐町</vt:lpstr>
      <vt:lpstr>海陽町</vt:lpstr>
      <vt:lpstr>美波町</vt:lpstr>
      <vt:lpstr>★第１表!Print_Area</vt:lpstr>
      <vt:lpstr>★第２表!Print_Area</vt:lpstr>
      <vt:lpstr>★第５表!Print_Area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2014-02-28T08:12:25Z</dcterms:created>
  <dcterms:modified xsi:type="dcterms:W3CDTF">2019-07-29T09:58:40Z</dcterms:modified>
</cp:coreProperties>
</file>